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2024\4. EVALUACION Y SEGUIMIENTO\11. PORMENORIZADO\2. I SEM 2024\INFORME\"/>
    </mc:Choice>
  </mc:AlternateContent>
  <bookViews>
    <workbookView xWindow="0" yWindow="0" windowWidth="28800" windowHeight="11730" firstSheet="2" activeTab="2"/>
  </bookViews>
  <sheets>
    <sheet name="Instructivo" sheetId="1" state="hidden" r:id="rId1"/>
    <sheet name="Definiciones" sheetId="2" state="hidden" r:id="rId2"/>
    <sheet name="Ambiente de Control" sheetId="3" r:id="rId3"/>
    <sheet name="Evaluación de riesgos" sheetId="4" r:id="rId4"/>
    <sheet name="Actividades de control" sheetId="5" r:id="rId5"/>
    <sheet name="Info y Comunicación" sheetId="6" r:id="rId6"/>
    <sheet name="Actividades de Monitoreo" sheetId="7" r:id="rId7"/>
    <sheet name="Conclusiones" sheetId="9" r:id="rId8"/>
    <sheet name="Analisis de Resultados" sheetId="8" r:id="rId9"/>
    <sheet name="Hoja1" sheetId="10" state="hidden" r:id="rId10"/>
  </sheets>
  <definedNames>
    <definedName name="_296" localSheetId="8">#REF!</definedName>
    <definedName name="_296">#REF!</definedName>
    <definedName name="_304" localSheetId="8">#REF!</definedName>
    <definedName name="_304">#REF!</definedName>
    <definedName name="_312" localSheetId="8">#REF!</definedName>
    <definedName name="_312">#REF!</definedName>
    <definedName name="_320" localSheetId="8">#REF!</definedName>
    <definedName name="_320">#REF!</definedName>
    <definedName name="_336" localSheetId="8">#REF!</definedName>
    <definedName name="_336">#REF!</definedName>
    <definedName name="_344" localSheetId="8">#REF!</definedName>
    <definedName name="_344">#REF!</definedName>
    <definedName name="_352" localSheetId="8">#REF!</definedName>
    <definedName name="_352">#REF!</definedName>
    <definedName name="_522" localSheetId="8">#REF!</definedName>
    <definedName name="_522">#REF!</definedName>
    <definedName name="_530" localSheetId="8">#REF!</definedName>
    <definedName name="_530">#REF!</definedName>
    <definedName name="_546" localSheetId="8">#REF!</definedName>
    <definedName name="_546">#REF!</definedName>
    <definedName name="_554" localSheetId="8">#REF!</definedName>
    <definedName name="_554">#REF!</definedName>
    <definedName name="_562" localSheetId="8">#REF!</definedName>
    <definedName name="_562">#REF!</definedName>
    <definedName name="_xlnm._FilterDatabase" localSheetId="4" hidden="1">'Actividades de control'!$C$1:$C$64</definedName>
    <definedName name="_xlnm._FilterDatabase" localSheetId="5" hidden="1">'Info y Comunicación'!$C$1:$C$83</definedName>
    <definedName name="_Key1" localSheetId="8">#REF!</definedName>
    <definedName name="_Key1">#REF!</definedName>
    <definedName name="_Key2" localSheetId="8">#REF!</definedName>
    <definedName name="_Key2">#REF!</definedName>
    <definedName name="_Parse_Out" localSheetId="8">#REF!</definedName>
    <definedName name="_Parse_Out">#REF!</definedName>
    <definedName name="_Sort" localSheetId="8">#REF!</definedName>
    <definedName name="_Sort">#REF!</definedName>
    <definedName name="A_IMPRESIÓN_IM" localSheetId="8">#REF!</definedName>
    <definedName name="A_IMPRESIÓN_IM">#REF!</definedName>
    <definedName name="A205_" localSheetId="8">#REF!</definedName>
    <definedName name="A205_">#REF!</definedName>
    <definedName name="A242_" localSheetId="8">#REF!</definedName>
    <definedName name="A242_">#REF!</definedName>
    <definedName name="A255_" localSheetId="8">#REF!</definedName>
    <definedName name="A255_">#REF!</definedName>
    <definedName name="A498_" localSheetId="8">#REF!</definedName>
    <definedName name="A498_">#REF!</definedName>
    <definedName name="A534_">#REF!</definedName>
    <definedName name="A598_" localSheetId="8">#REF!</definedName>
    <definedName name="A598_">#REF!</definedName>
    <definedName name="A641_" localSheetId="8">#REF!</definedName>
    <definedName name="A641_">#REF!</definedName>
    <definedName name="A68_" localSheetId="8">#REF!</definedName>
    <definedName name="A68_">#REF!</definedName>
    <definedName name="A784_" localSheetId="8">#REF!</definedName>
    <definedName name="A784_">#REF!</definedName>
    <definedName name="ACCIONISTASTOTAL" localSheetId="8">#REF!</definedName>
    <definedName name="ACCIONISTASTOTAL">#REF!</definedName>
    <definedName name="Accounts" localSheetId="8">#REF!</definedName>
    <definedName name="Accounts">#REF!</definedName>
    <definedName name="Accrual___payment_of_dividends" localSheetId="8">#REF!</definedName>
    <definedName name="Accrual___payment_of_dividends">#REF!</definedName>
    <definedName name="ACT" localSheetId="8">#REF!</definedName>
    <definedName name="ACT">#REF!</definedName>
    <definedName name="AFANT" localSheetId="8">#REF!</definedName>
    <definedName name="AFANT">#REF!</definedName>
    <definedName name="AFHOY" localSheetId="8">#REF!</definedName>
    <definedName name="AFHOY">#REF!</definedName>
    <definedName name="ahaccionistas01" localSheetId="8">#REF!</definedName>
    <definedName name="ahaccionistas01">#REF!</definedName>
    <definedName name="AJPAAG" localSheetId="8">#REF!</definedName>
    <definedName name="AJPAAG">#REF!</definedName>
    <definedName name="año" localSheetId="8">#REF!</definedName>
    <definedName name="año">#REF!</definedName>
    <definedName name="AÑO_A_PROCESAR" localSheetId="8">#REF!</definedName>
    <definedName name="AÑO_A_PROCESAR">#REF!</definedName>
    <definedName name="año1" localSheetId="8">#REF!</definedName>
    <definedName name="año1">#REF!</definedName>
    <definedName name="AÑOS_A_PROCESAR" localSheetId="8">#REF!</definedName>
    <definedName name="AÑOS_A_PROCESAR">#REF!</definedName>
    <definedName name="AppName" localSheetId="8">#REF!</definedName>
    <definedName name="AppName">#REF!</definedName>
    <definedName name="Área_de_impresión1" localSheetId="8">#REF!</definedName>
    <definedName name="Área_de_impresión1">#REF!</definedName>
    <definedName name="AS2TickmarkLS" localSheetId="8">#REF!</definedName>
    <definedName name="AS2TickmarkLS">#REF!</definedName>
    <definedName name="ASFSD" localSheetId="8">#REF!</definedName>
    <definedName name="ASFSD">#REF!</definedName>
    <definedName name="Assertions" localSheetId="8">#REF!</definedName>
    <definedName name="Assertions">#REF!</definedName>
    <definedName name="BASE" localSheetId="8">#REF!</definedName>
    <definedName name="BASE">#REF!</definedName>
    <definedName name="BCE" localSheetId="8">#REF!</definedName>
    <definedName name="BCE">#REF!</definedName>
    <definedName name="BCEBONOS" localSheetId="8">#REF!</definedName>
    <definedName name="BCEBONOS">#REF!</definedName>
    <definedName name="BCECAMBIOS" localSheetId="8">#REF!</definedName>
    <definedName name="BCECAMBIOS">#REF!</definedName>
    <definedName name="BCEEMPRESA" localSheetId="8">#REF!</definedName>
    <definedName name="BCEEMPRESA">#REF!</definedName>
    <definedName name="BCERENTA" localSheetId="8">#REF!</definedName>
    <definedName name="BCERENTA">#REF!</definedName>
    <definedName name="BCETESOROS" localSheetId="8">#REF!</definedName>
    <definedName name="BCETESOROS">#REF!</definedName>
    <definedName name="BLOQUE" localSheetId="8">#REF!</definedName>
    <definedName name="BLOQUE">#REF!</definedName>
    <definedName name="BuiltIn_Print_Area___0" localSheetId="8">#REF!</definedName>
    <definedName name="BuiltIn_Print_Area___0">#REF!</definedName>
    <definedName name="BuiltIn_Print_Titles___0" localSheetId="8">#REF!</definedName>
    <definedName name="BuiltIn_Print_Titles___0">#REF!</definedName>
    <definedName name="CALCULO" localSheetId="8">#REF!</definedName>
    <definedName name="CALCULO">#REF!</definedName>
    <definedName name="CAR" localSheetId="8">#REF!</definedName>
    <definedName name="CAR">#REF!</definedName>
    <definedName name="CAVR" localSheetId="8">#REF!</definedName>
    <definedName name="CAVR">#REF!</definedName>
    <definedName name="cdtaccinistas01" localSheetId="8">#REF!</definedName>
    <definedName name="cdtaccinistas01">#REF!</definedName>
    <definedName name="CO.Otros_Cuentas" localSheetId="8">#REF!</definedName>
    <definedName name="CO.Otros_Cuentas">#REF!</definedName>
    <definedName name="CO.Otros_Monto" localSheetId="8">#REF!</definedName>
    <definedName name="CO.Otros_Monto">#REF!</definedName>
    <definedName name="CO.Riesgo_Cuentas" localSheetId="8">#REF!</definedName>
    <definedName name="CO.Riesgo_Cuentas">#REF!</definedName>
    <definedName name="CO.Riesgo_Monto" localSheetId="8">#REF!</definedName>
    <definedName name="CO.Riesgo_Monto">#REF!</definedName>
    <definedName name="CO.Tesoreria_Cuentas" localSheetId="8">#REF!</definedName>
    <definedName name="CO.Tesoreria_Cuentas">#REF!</definedName>
    <definedName name="COMP3CM" localSheetId="8">#REF!</definedName>
    <definedName name="COMP3CM">#REF!</definedName>
    <definedName name="COMP3PM" localSheetId="8">#REF!</definedName>
    <definedName name="COMP3PM">#REF!</definedName>
    <definedName name="COMP3PY" localSheetId="8">#REF!</definedName>
    <definedName name="COMP3PY">#REF!</definedName>
    <definedName name="COMPCM" localSheetId="8">#REF!</definedName>
    <definedName name="COMPCM">#REF!</definedName>
    <definedName name="COMPPM" localSheetId="8">#REF!</definedName>
    <definedName name="COMPPM">#REF!</definedName>
    <definedName name="COMPPY" localSheetId="8">#REF!</definedName>
    <definedName name="COMPPY">#REF!</definedName>
    <definedName name="con10_partic" localSheetId="8">#REF!</definedName>
    <definedName name="con10_partic">#REF!</definedName>
    <definedName name="conahdirectivos01" localSheetId="8">#REF!</definedName>
    <definedName name="conahdirectivos01">#REF!</definedName>
    <definedName name="conahojunta01" localSheetId="8">#REF!</definedName>
    <definedName name="conahojunta01">#REF!</definedName>
    <definedName name="concdtdirectivos01" localSheetId="8">#REF!</definedName>
    <definedName name="concdtdirectivos01">#REF!</definedName>
    <definedName name="concdtentidades01" localSheetId="8">#REF!</definedName>
    <definedName name="concdtentidades01">#REF!</definedName>
    <definedName name="CONGASTO" localSheetId="8">#REF!</definedName>
    <definedName name="CONGASTO">#REF!</definedName>
    <definedName name="conotros" localSheetId="8">#REF!</definedName>
    <definedName name="conotros">#REF!</definedName>
    <definedName name="CORDEN" localSheetId="8">#REF!</definedName>
    <definedName name="CORDEN">#REF!</definedName>
    <definedName name="CUENTA96" localSheetId="8">#REF!</definedName>
    <definedName name="CUENTA96">#REF!</definedName>
    <definedName name="Div" localSheetId="8">#REF!</definedName>
    <definedName name="Div">#REF!</definedName>
    <definedName name="Divide" localSheetId="8">#REF!</definedName>
    <definedName name="Divide">#REF!</definedName>
    <definedName name="ELIMEXT" localSheetId="8">#REF!</definedName>
    <definedName name="ELIMEXT">#REF!</definedName>
    <definedName name="ELIMINA" localSheetId="8">#REF!</definedName>
    <definedName name="ELIMINA">#REF!</definedName>
    <definedName name="entidades" localSheetId="8">#REF!</definedName>
    <definedName name="entidades">#REF!</definedName>
    <definedName name="EPIANDES" localSheetId="8">#REF!</definedName>
    <definedName name="EPIANDES">#REF!</definedName>
    <definedName name="ESCRIBA" localSheetId="8">#REF!</definedName>
    <definedName name="ESCRIBA">#REF!</definedName>
    <definedName name="ESTADOS_FINANCIEROS_A_PROCESAR" localSheetId="8">#REF!</definedName>
    <definedName name="ESTADOS_FINANCIEROS_A_PROCESAR">#REF!</definedName>
    <definedName name="ESTCAM" localSheetId="8">#REF!</definedName>
    <definedName name="ESTCAM">#REF!</definedName>
    <definedName name="ET" localSheetId="8">#REF!</definedName>
    <definedName name="ET">#REF!</definedName>
    <definedName name="INDI" localSheetId="8">#REF!</definedName>
    <definedName name="INDI">#REF!</definedName>
    <definedName name="INDICACART" localSheetId="8">#REF!</definedName>
    <definedName name="INDICACART">#REF!</definedName>
    <definedName name="INVER" localSheetId="8">#REF!</definedName>
    <definedName name="INVER">#REF!</definedName>
    <definedName name="junio111" localSheetId="8">#REF!</definedName>
    <definedName name="junio111">#REF!</definedName>
    <definedName name="JUNTA" localSheetId="8">#REF!</definedName>
    <definedName name="JUNTA">#REF!</definedName>
    <definedName name="JUNTA1" localSheetId="8">#REF!</definedName>
    <definedName name="JUNTA1">#REF!</definedName>
    <definedName name="MC.PL_Cuentas" localSheetId="8">#REF!</definedName>
    <definedName name="MC.PL_Cuentas">#REF!</definedName>
    <definedName name="MC.PL_Monto" localSheetId="8">#REF!</definedName>
    <definedName name="MC.PL_Monto">#REF!</definedName>
    <definedName name="MESANT" localSheetId="8">#REF!</definedName>
    <definedName name="MESANT">#REF!</definedName>
    <definedName name="MESHOY" localSheetId="8">#REF!</definedName>
    <definedName name="MESHOY">#REF!</definedName>
    <definedName name="MultiSelectNames" localSheetId="8">#REF!</definedName>
    <definedName name="MultiSelectNames">#REF!</definedName>
    <definedName name="Nivel" localSheetId="8">#REF!</definedName>
    <definedName name="Nivel">#REF!</definedName>
    <definedName name="NOPUC" localSheetId="8">#REF!</definedName>
    <definedName name="NOPUC">#REF!</definedName>
    <definedName name="ORDEN1" localSheetId="8">#REF!</definedName>
    <definedName name="ORDEN1">#REF!</definedName>
    <definedName name="ORDEN2" localSheetId="8">#REF!</definedName>
    <definedName name="ORDEN2">#REF!</definedName>
    <definedName name="ORDEN3" localSheetId="8">#REF!</definedName>
    <definedName name="ORDEN3">#REF!</definedName>
    <definedName name="ORDEN4" localSheetId="8">#REF!</definedName>
    <definedName name="ORDEN4">#REF!</definedName>
    <definedName name="ORDEN5" localSheetId="8">#REF!</definedName>
    <definedName name="ORDEN5">#REF!</definedName>
    <definedName name="ORDEN6" localSheetId="8">#REF!</definedName>
    <definedName name="ORDEN6">#REF!</definedName>
    <definedName name="PAS" localSheetId="8">#REF!</definedName>
    <definedName name="PAS">#REF!</definedName>
    <definedName name="PAT" localSheetId="8">#REF!</definedName>
    <definedName name="PAT">#REF!</definedName>
    <definedName name="PRES" localSheetId="8">#REF!</definedName>
    <definedName name="PRES">#REF!</definedName>
    <definedName name="PRES1" localSheetId="8">#REF!</definedName>
    <definedName name="PRES1">#REF!</definedName>
    <definedName name="Presup" localSheetId="8">#REF!</definedName>
    <definedName name="Presup">#REF!</definedName>
    <definedName name="PUC" localSheetId="8">#REF!</definedName>
    <definedName name="PUC">#REF!</definedName>
    <definedName name="PYG" localSheetId="8">#REF!</definedName>
    <definedName name="PYG">#REF!</definedName>
    <definedName name="PYGBONOS" localSheetId="8">#REF!</definedName>
    <definedName name="PYGBONOS">#REF!</definedName>
    <definedName name="PYGCAMBIOS" localSheetId="8">#REF!</definedName>
    <definedName name="PYGCAMBIOS">#REF!</definedName>
    <definedName name="PYGRENTA" localSheetId="8">#REF!</definedName>
    <definedName name="PYGRENTA">#REF!</definedName>
    <definedName name="PYGTESOROS" localSheetId="8">#REF!</definedName>
    <definedName name="PYGTESOROS">#REF!</definedName>
    <definedName name="ref_contr" localSheetId="8">#REF!</definedName>
    <definedName name="ref_contr">#REF!</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 localSheetId="8">#REF!</definedName>
    <definedName name="TestTypes">#REF!</definedName>
    <definedName name="Títulos_a_imprimir_IM" localSheetId="8">#REF!</definedName>
    <definedName name="Títulos_a_imprimir_IM">#REF!</definedName>
    <definedName name="TOTAL" localSheetId="8">#REF!</definedName>
    <definedName name="TOTAL">#REF!</definedName>
    <definedName name="TypesOfTransaction" localSheetId="8">#REF!</definedName>
    <definedName name="TypesOfTransaction">#REF!</definedName>
    <definedName name="utilidad" localSheetId="8">#REF!</definedName>
    <definedName name="utilidad">#REF!</definedName>
    <definedName name="VALID" localSheetId="8">#REF!</definedName>
    <definedName name="VALID">#REF!</definedName>
    <definedName name="VALOR" localSheetId="0">#REF!</definedName>
    <definedName name="VALOR">#REF!</definedName>
    <definedName name="veinticuatro" localSheetId="8">#REF!</definedName>
    <definedName name="veinticuatro">#REF!</definedName>
    <definedName name="veintidos" localSheetId="8">#REF!</definedName>
    <definedName name="veintidos">#REF!</definedName>
    <definedName name="veintitres" localSheetId="8">#REF!</definedName>
    <definedName name="veintitres">#REF!</definedName>
    <definedName name="veintiuno" localSheetId="8">#REF!</definedName>
    <definedName name="veintiuno">#REF!</definedName>
    <definedName name="wrn.CONSOLIDADO." localSheetId="0">#REF!</definedName>
    <definedName name="wrn.CONSOLIDADO.">#REF!</definedName>
    <definedName name="XXX" localSheetId="8">#REF!</definedName>
    <definedName name="XXX">#REF!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4" roundtripDataSignature="AMtx7mjxbgBrHJV3FECWwHxWsAgkgxa2Pg=="/>
    </ext>
  </extLst>
</workbook>
</file>

<file path=xl/calcChain.xml><?xml version="1.0" encoding="utf-8"?>
<calcChain xmlns="http://schemas.openxmlformats.org/spreadsheetml/2006/main">
  <c r="B103" i="3" l="1"/>
  <c r="K103" i="3"/>
  <c r="L103" i="3" s="1"/>
  <c r="N103" i="3" s="1"/>
  <c r="B73" i="3" l="1"/>
  <c r="K73" i="3"/>
  <c r="L73" i="3" s="1"/>
  <c r="N73" i="3" s="1"/>
  <c r="K47" i="4" l="1"/>
  <c r="B82" i="10" l="1"/>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B2" i="10"/>
  <c r="K47" i="7"/>
  <c r="L47" i="7" s="1"/>
  <c r="N47" i="7" s="1"/>
  <c r="B47" i="7"/>
  <c r="K46" i="7"/>
  <c r="L46" i="7" s="1"/>
  <c r="N46" i="7" s="1"/>
  <c r="B46" i="7"/>
  <c r="K44" i="7"/>
  <c r="L44" i="7" s="1"/>
  <c r="N44" i="7" s="1"/>
  <c r="B44" i="7"/>
  <c r="K41" i="7"/>
  <c r="L41" i="7" s="1"/>
  <c r="N41" i="7" s="1"/>
  <c r="B41" i="7"/>
  <c r="K40" i="7"/>
  <c r="L40" i="7" s="1"/>
  <c r="N40" i="7" s="1"/>
  <c r="B40" i="7"/>
  <c r="K39" i="7"/>
  <c r="L39" i="7" s="1"/>
  <c r="N39" i="7" s="1"/>
  <c r="B39" i="7"/>
  <c r="K38" i="7"/>
  <c r="L38" i="7" s="1"/>
  <c r="N38" i="7" s="1"/>
  <c r="B38" i="7"/>
  <c r="K36" i="7"/>
  <c r="L36" i="7" s="1"/>
  <c r="N36" i="7" s="1"/>
  <c r="B36" i="7"/>
  <c r="K35" i="7"/>
  <c r="L35" i="7" s="1"/>
  <c r="N35" i="7" s="1"/>
  <c r="B35" i="7"/>
  <c r="K30" i="7"/>
  <c r="L30" i="7" s="1"/>
  <c r="N30" i="7" s="1"/>
  <c r="B30" i="7"/>
  <c r="K27" i="7"/>
  <c r="L27" i="7" s="1"/>
  <c r="N27" i="7" s="1"/>
  <c r="B27" i="7"/>
  <c r="K25" i="7"/>
  <c r="L25" i="7" s="1"/>
  <c r="N25" i="7" s="1"/>
  <c r="B25" i="7"/>
  <c r="K23" i="7"/>
  <c r="L23" i="7" s="1"/>
  <c r="N23" i="7" s="1"/>
  <c r="B23" i="7"/>
  <c r="K20" i="7"/>
  <c r="L20" i="7" s="1"/>
  <c r="N20" i="7" s="1"/>
  <c r="B20" i="7"/>
  <c r="K81" i="6"/>
  <c r="L81" i="6" s="1"/>
  <c r="N81" i="6" s="1"/>
  <c r="B81" i="6"/>
  <c r="K80" i="6"/>
  <c r="L80" i="6" s="1"/>
  <c r="N80" i="6" s="1"/>
  <c r="B80" i="6"/>
  <c r="K79" i="6"/>
  <c r="L79" i="6" s="1"/>
  <c r="N79" i="6" s="1"/>
  <c r="B79" i="6"/>
  <c r="K68" i="6"/>
  <c r="L68" i="6" s="1"/>
  <c r="N68" i="6" s="1"/>
  <c r="B68" i="6"/>
  <c r="K64" i="6"/>
  <c r="L64" i="6" s="1"/>
  <c r="N64" i="6" s="1"/>
  <c r="B64" i="6"/>
  <c r="K62" i="6"/>
  <c r="L62" i="6" s="1"/>
  <c r="N62" i="6" s="1"/>
  <c r="B62" i="6"/>
  <c r="K57" i="6"/>
  <c r="L57" i="6" s="1"/>
  <c r="N57" i="6" s="1"/>
  <c r="B57" i="6"/>
  <c r="K49" i="6"/>
  <c r="L49" i="6" s="1"/>
  <c r="N49" i="6" s="1"/>
  <c r="B49" i="6"/>
  <c r="K48" i="6"/>
  <c r="L48" i="6" s="1"/>
  <c r="N48" i="6" s="1"/>
  <c r="B48" i="6"/>
  <c r="K47" i="6"/>
  <c r="L47" i="6" s="1"/>
  <c r="N47" i="6" s="1"/>
  <c r="B47" i="6"/>
  <c r="K28" i="6"/>
  <c r="L28" i="6" s="1"/>
  <c r="N28" i="6" s="1"/>
  <c r="B28" i="6"/>
  <c r="K27" i="6"/>
  <c r="L27" i="6" s="1"/>
  <c r="N27" i="6" s="1"/>
  <c r="B27" i="6"/>
  <c r="K25" i="6"/>
  <c r="L25" i="6" s="1"/>
  <c r="N25" i="6" s="1"/>
  <c r="B25" i="6"/>
  <c r="K19" i="6"/>
  <c r="L19" i="6" s="1"/>
  <c r="N19" i="6" s="1"/>
  <c r="B19" i="6"/>
  <c r="K63" i="5"/>
  <c r="L63" i="5" s="1"/>
  <c r="N63" i="5" s="1"/>
  <c r="B63" i="5"/>
  <c r="K61" i="5"/>
  <c r="L61" i="5" s="1"/>
  <c r="N61" i="5" s="1"/>
  <c r="B61" i="5"/>
  <c r="K59" i="5"/>
  <c r="L59" i="5" s="1"/>
  <c r="N59" i="5" s="1"/>
  <c r="B59" i="5"/>
  <c r="K56" i="5"/>
  <c r="L56" i="5" s="1"/>
  <c r="N56" i="5" s="1"/>
  <c r="B56" i="5"/>
  <c r="K54" i="5"/>
  <c r="L54" i="5" s="1"/>
  <c r="N54" i="5" s="1"/>
  <c r="B54" i="5"/>
  <c r="K47" i="5"/>
  <c r="L47" i="5" s="1"/>
  <c r="N47" i="5" s="1"/>
  <c r="B47" i="5"/>
  <c r="K45" i="5"/>
  <c r="L45" i="5" s="1"/>
  <c r="N45" i="5" s="1"/>
  <c r="B45" i="5"/>
  <c r="K42" i="5"/>
  <c r="L42" i="5" s="1"/>
  <c r="N42" i="5" s="1"/>
  <c r="B42" i="5"/>
  <c r="K32" i="5"/>
  <c r="L32" i="5" s="1"/>
  <c r="N32" i="5" s="1"/>
  <c r="B32" i="5"/>
  <c r="K28" i="5"/>
  <c r="L28" i="5" s="1"/>
  <c r="N28" i="5" s="1"/>
  <c r="B28" i="5"/>
  <c r="K24" i="5"/>
  <c r="L24" i="5" s="1"/>
  <c r="N24" i="5" s="1"/>
  <c r="B24" i="5"/>
  <c r="K21" i="5"/>
  <c r="L21" i="5" s="1"/>
  <c r="N21" i="5" s="1"/>
  <c r="B21" i="5"/>
  <c r="K62" i="4"/>
  <c r="L62" i="4" s="1"/>
  <c r="N62" i="4" s="1"/>
  <c r="B62" i="4"/>
  <c r="K61" i="4"/>
  <c r="L61" i="4" s="1"/>
  <c r="N61" i="4" s="1"/>
  <c r="B61" i="4"/>
  <c r="K59" i="4"/>
  <c r="L59" i="4" s="1"/>
  <c r="N59" i="4" s="1"/>
  <c r="B59" i="4"/>
  <c r="K58" i="4"/>
  <c r="L58" i="4" s="1"/>
  <c r="N58" i="4" s="1"/>
  <c r="B58" i="4"/>
  <c r="K54" i="4"/>
  <c r="L54" i="4" s="1"/>
  <c r="N54" i="4" s="1"/>
  <c r="B54" i="4"/>
  <c r="K49" i="4"/>
  <c r="L49" i="4" s="1"/>
  <c r="N49" i="4" s="1"/>
  <c r="B49" i="4"/>
  <c r="L47" i="4"/>
  <c r="N47" i="4" s="1"/>
  <c r="B47" i="4"/>
  <c r="K45" i="4"/>
  <c r="L45" i="4" s="1"/>
  <c r="N45" i="4" s="1"/>
  <c r="B45" i="4"/>
  <c r="K43" i="4"/>
  <c r="L43" i="4" s="1"/>
  <c r="N43" i="4" s="1"/>
  <c r="B43" i="4"/>
  <c r="K38" i="4"/>
  <c r="L38" i="4" s="1"/>
  <c r="N38" i="4" s="1"/>
  <c r="B38" i="4"/>
  <c r="K35" i="4"/>
  <c r="L35" i="4" s="1"/>
  <c r="N35" i="4" s="1"/>
  <c r="B35" i="4"/>
  <c r="K32" i="4"/>
  <c r="L32" i="4" s="1"/>
  <c r="N32" i="4" s="1"/>
  <c r="B32" i="4"/>
  <c r="K30" i="4"/>
  <c r="L30" i="4" s="1"/>
  <c r="N30" i="4" s="1"/>
  <c r="B30" i="4"/>
  <c r="K27" i="4"/>
  <c r="L27" i="4" s="1"/>
  <c r="N27" i="4" s="1"/>
  <c r="B27" i="4"/>
  <c r="K22" i="4"/>
  <c r="L22" i="4" s="1"/>
  <c r="N22" i="4" s="1"/>
  <c r="B22" i="4"/>
  <c r="K20" i="4"/>
  <c r="L20" i="4" s="1"/>
  <c r="N20" i="4" s="1"/>
  <c r="B20" i="4"/>
  <c r="K16" i="4"/>
  <c r="L16" i="4" s="1"/>
  <c r="N16" i="4" s="1"/>
  <c r="B16" i="4"/>
  <c r="K121" i="3"/>
  <c r="L121" i="3" s="1"/>
  <c r="N121" i="3" s="1"/>
  <c r="B121" i="3"/>
  <c r="K117" i="3"/>
  <c r="L117" i="3" s="1"/>
  <c r="N117" i="3" s="1"/>
  <c r="B117" i="3"/>
  <c r="L113" i="3"/>
  <c r="N113" i="3" s="1"/>
  <c r="B113" i="3"/>
  <c r="K109" i="3"/>
  <c r="L109" i="3" s="1"/>
  <c r="N109" i="3" s="1"/>
  <c r="B109" i="3"/>
  <c r="K100" i="3"/>
  <c r="L100" i="3" s="1"/>
  <c r="N100" i="3" s="1"/>
  <c r="B100" i="3"/>
  <c r="K93" i="3"/>
  <c r="L93" i="3" s="1"/>
  <c r="N93" i="3" s="1"/>
  <c r="B93" i="3"/>
  <c r="K91" i="3"/>
  <c r="L91" i="3" s="1"/>
  <c r="N91" i="3" s="1"/>
  <c r="B91" i="3"/>
  <c r="K88" i="3"/>
  <c r="L88" i="3" s="1"/>
  <c r="N88" i="3" s="1"/>
  <c r="B88" i="3"/>
  <c r="K86" i="3"/>
  <c r="L86" i="3" s="1"/>
  <c r="N86" i="3" s="1"/>
  <c r="B86" i="3"/>
  <c r="K83" i="3"/>
  <c r="L83" i="3" s="1"/>
  <c r="N83" i="3" s="1"/>
  <c r="B83" i="3"/>
  <c r="K81" i="3"/>
  <c r="L81" i="3" s="1"/>
  <c r="N81" i="3" s="1"/>
  <c r="B81" i="3"/>
  <c r="K69" i="3"/>
  <c r="L69" i="3" s="1"/>
  <c r="N69" i="3" s="1"/>
  <c r="B69" i="3"/>
  <c r="K66" i="3"/>
  <c r="L66" i="3" s="1"/>
  <c r="N66" i="3" s="1"/>
  <c r="B66" i="3"/>
  <c r="K58" i="3"/>
  <c r="L58" i="3" s="1"/>
  <c r="N58" i="3" s="1"/>
  <c r="B58" i="3"/>
  <c r="K53" i="3"/>
  <c r="L53" i="3" s="1"/>
  <c r="N53" i="3" s="1"/>
  <c r="B53" i="3"/>
  <c r="K47" i="3"/>
  <c r="L47" i="3" s="1"/>
  <c r="N47" i="3" s="1"/>
  <c r="B47" i="3"/>
  <c r="K42" i="3"/>
  <c r="L42" i="3" s="1"/>
  <c r="N42" i="3" s="1"/>
  <c r="B42" i="3"/>
  <c r="K40" i="3"/>
  <c r="L40" i="3" s="1"/>
  <c r="N40" i="3" s="1"/>
  <c r="B40" i="3"/>
  <c r="K30" i="3"/>
  <c r="L30" i="3" s="1"/>
  <c r="N30" i="3" s="1"/>
  <c r="B30" i="3"/>
  <c r="K28" i="3"/>
  <c r="L28" i="3" s="1"/>
  <c r="N28" i="3" s="1"/>
  <c r="B28" i="3"/>
  <c r="K24" i="3"/>
  <c r="L24" i="3" s="1"/>
  <c r="N24" i="3" s="1"/>
  <c r="B24" i="3"/>
  <c r="A2" i="1"/>
  <c r="L25" i="10" l="1"/>
  <c r="G25" i="10"/>
  <c r="K24" i="10"/>
  <c r="F24" i="10"/>
  <c r="E23" i="10"/>
  <c r="C22" i="10"/>
  <c r="L21" i="10"/>
  <c r="G21" i="10"/>
  <c r="K20" i="10"/>
  <c r="F20" i="10"/>
  <c r="E19" i="10"/>
  <c r="C18" i="10"/>
  <c r="L17" i="10"/>
  <c r="G17" i="10"/>
  <c r="K16" i="10"/>
  <c r="F16" i="10"/>
  <c r="E15" i="10"/>
  <c r="C14" i="10"/>
  <c r="L13" i="10"/>
  <c r="G13" i="10"/>
  <c r="K12" i="10"/>
  <c r="F12" i="10"/>
  <c r="E11" i="10"/>
  <c r="C10" i="10"/>
  <c r="L9" i="10"/>
  <c r="G9" i="10"/>
  <c r="K8" i="10"/>
  <c r="F8" i="10"/>
  <c r="E7" i="10"/>
  <c r="C6" i="10"/>
  <c r="L5" i="10"/>
  <c r="G5" i="10"/>
  <c r="K4" i="10"/>
  <c r="F4" i="10"/>
  <c r="E3" i="10"/>
  <c r="C2" i="10"/>
  <c r="C24" i="10"/>
  <c r="K23" i="10"/>
  <c r="C23" i="10"/>
  <c r="K22" i="10"/>
  <c r="E22" i="10"/>
  <c r="K21" i="10"/>
  <c r="E21" i="10"/>
  <c r="G20" i="10"/>
  <c r="G19" i="10"/>
  <c r="G18" i="10"/>
  <c r="C16" i="10"/>
  <c r="K15" i="10"/>
  <c r="C15" i="10"/>
  <c r="K14" i="10"/>
  <c r="E14" i="10"/>
  <c r="K13" i="10"/>
  <c r="E13" i="10"/>
  <c r="G12" i="10"/>
  <c r="G11" i="10"/>
  <c r="G10" i="10"/>
  <c r="C8" i="10"/>
  <c r="K7" i="10"/>
  <c r="C7" i="10"/>
  <c r="K6" i="10"/>
  <c r="E6" i="10"/>
  <c r="K5" i="10"/>
  <c r="E5" i="10"/>
  <c r="F25" i="10"/>
  <c r="C21" i="10"/>
  <c r="L20" i="10"/>
  <c r="E20" i="10"/>
  <c r="L19" i="10"/>
  <c r="F19" i="10"/>
  <c r="L18" i="10"/>
  <c r="F18" i="10"/>
  <c r="F17" i="10"/>
  <c r="C13" i="10"/>
  <c r="L12" i="10"/>
  <c r="E12" i="10"/>
  <c r="L11" i="10"/>
  <c r="F11" i="10"/>
  <c r="L10" i="10"/>
  <c r="F10" i="10"/>
  <c r="F9" i="10"/>
  <c r="C5" i="10"/>
  <c r="L4" i="10"/>
  <c r="E4" i="10"/>
  <c r="L3" i="10"/>
  <c r="F3" i="10"/>
  <c r="L2" i="10"/>
  <c r="F2" i="10"/>
  <c r="I2" i="10" s="1"/>
  <c r="K25" i="10"/>
  <c r="E25" i="10"/>
  <c r="G24" i="10"/>
  <c r="G23" i="10"/>
  <c r="G22" i="10"/>
  <c r="C20" i="10"/>
  <c r="K19" i="10"/>
  <c r="C19" i="10"/>
  <c r="K18" i="10"/>
  <c r="E18" i="10"/>
  <c r="K17" i="10"/>
  <c r="E17" i="10"/>
  <c r="G16" i="10"/>
  <c r="G15" i="10"/>
  <c r="G14" i="10"/>
  <c r="C12" i="10"/>
  <c r="K11" i="10"/>
  <c r="C11" i="10"/>
  <c r="K10" i="10"/>
  <c r="E10" i="10"/>
  <c r="K9" i="10"/>
  <c r="E9" i="10"/>
  <c r="G8" i="10"/>
  <c r="G7" i="10"/>
  <c r="G6" i="10"/>
  <c r="C4" i="10"/>
  <c r="L24" i="10"/>
  <c r="F23" i="10"/>
  <c r="C17" i="10"/>
  <c r="L14" i="10"/>
  <c r="F13" i="10"/>
  <c r="L8" i="10"/>
  <c r="F7" i="10"/>
  <c r="C3" i="10"/>
  <c r="E24" i="10"/>
  <c r="L15" i="10"/>
  <c r="F14" i="10"/>
  <c r="E8" i="10"/>
  <c r="K3" i="10"/>
  <c r="C25" i="10"/>
  <c r="L22" i="10"/>
  <c r="F21" i="10"/>
  <c r="L16" i="10"/>
  <c r="F15" i="10"/>
  <c r="C9" i="10"/>
  <c r="L6" i="10"/>
  <c r="F5" i="10"/>
  <c r="G4" i="10"/>
  <c r="E2" i="10"/>
  <c r="L23" i="10"/>
  <c r="F22" i="10"/>
  <c r="E16" i="10"/>
  <c r="L7" i="10"/>
  <c r="F6" i="10"/>
  <c r="G3" i="10"/>
  <c r="K2" i="10"/>
  <c r="G2" i="10"/>
  <c r="E42" i="10"/>
  <c r="C41" i="10"/>
  <c r="G40" i="10"/>
  <c r="K39" i="10"/>
  <c r="F39" i="10"/>
  <c r="E38" i="10"/>
  <c r="C37" i="10"/>
  <c r="G36" i="10"/>
  <c r="K35" i="10"/>
  <c r="F35" i="10"/>
  <c r="C42" i="10"/>
  <c r="G41" i="10"/>
  <c r="K40" i="10"/>
  <c r="F40" i="10"/>
  <c r="E39" i="10"/>
  <c r="C38" i="10"/>
  <c r="G37" i="10"/>
  <c r="K36" i="10"/>
  <c r="F36" i="10"/>
  <c r="E35" i="10"/>
  <c r="C34" i="10"/>
  <c r="G33" i="10"/>
  <c r="K32" i="10"/>
  <c r="F32" i="10"/>
  <c r="E31" i="10"/>
  <c r="C30" i="10"/>
  <c r="G29" i="10"/>
  <c r="K28" i="10"/>
  <c r="F28" i="10"/>
  <c r="E27" i="10"/>
  <c r="C26" i="10"/>
  <c r="G42" i="10"/>
  <c r="K41" i="10"/>
  <c r="F41" i="10"/>
  <c r="E40" i="10"/>
  <c r="C39" i="10"/>
  <c r="G38" i="10"/>
  <c r="K37" i="10"/>
  <c r="F37" i="10"/>
  <c r="E36" i="10"/>
  <c r="C35" i="10"/>
  <c r="G34" i="10"/>
  <c r="K33" i="10"/>
  <c r="F33" i="10"/>
  <c r="E32" i="10"/>
  <c r="F38" i="10"/>
  <c r="E37" i="10"/>
  <c r="C36" i="10"/>
  <c r="E34" i="10"/>
  <c r="G32" i="10"/>
  <c r="K31" i="10"/>
  <c r="C31" i="10"/>
  <c r="K30" i="10"/>
  <c r="E30" i="10"/>
  <c r="K29" i="10"/>
  <c r="E29" i="10"/>
  <c r="G28" i="10"/>
  <c r="G27" i="10"/>
  <c r="G26" i="10"/>
  <c r="K42" i="10"/>
  <c r="G39" i="10"/>
  <c r="K34" i="10"/>
  <c r="C32" i="10"/>
  <c r="C29" i="10"/>
  <c r="E28" i="10"/>
  <c r="F27" i="10"/>
  <c r="F26" i="10"/>
  <c r="F42" i="10"/>
  <c r="E41" i="10"/>
  <c r="C40" i="10"/>
  <c r="E33" i="10"/>
  <c r="G31" i="10"/>
  <c r="G30" i="10"/>
  <c r="C28" i="10"/>
  <c r="K27" i="10"/>
  <c r="C27" i="10"/>
  <c r="K26" i="10"/>
  <c r="E26" i="10"/>
  <c r="G35" i="10"/>
  <c r="F29" i="10"/>
  <c r="C33" i="10"/>
  <c r="F30" i="10"/>
  <c r="K38" i="10"/>
  <c r="F34" i="10"/>
  <c r="F31" i="10"/>
  <c r="L40" i="10"/>
  <c r="L36" i="10"/>
  <c r="L41" i="10"/>
  <c r="L37" i="10"/>
  <c r="L33" i="10"/>
  <c r="L29" i="10"/>
  <c r="L42" i="10"/>
  <c r="L38" i="10"/>
  <c r="L34" i="10"/>
  <c r="L39" i="10"/>
  <c r="L28" i="10"/>
  <c r="L27" i="10"/>
  <c r="L26" i="10"/>
  <c r="L35" i="10"/>
  <c r="L32" i="10"/>
  <c r="L30" i="10"/>
  <c r="L31" i="10"/>
  <c r="C54" i="10"/>
  <c r="L53" i="10"/>
  <c r="G53" i="10"/>
  <c r="K52" i="10"/>
  <c r="F52" i="10"/>
  <c r="E51" i="10"/>
  <c r="C50" i="10"/>
  <c r="L49" i="10"/>
  <c r="G49" i="10"/>
  <c r="L54" i="10"/>
  <c r="G54" i="10"/>
  <c r="K53" i="10"/>
  <c r="F53" i="10"/>
  <c r="E52" i="10"/>
  <c r="C51" i="10"/>
  <c r="L50" i="10"/>
  <c r="G50" i="10"/>
  <c r="K49" i="10"/>
  <c r="E54" i="10"/>
  <c r="G52" i="10"/>
  <c r="K51" i="10"/>
  <c r="E50" i="10"/>
  <c r="C49" i="10"/>
  <c r="L48" i="10"/>
  <c r="G48" i="10"/>
  <c r="K47" i="10"/>
  <c r="F47" i="10"/>
  <c r="E46" i="10"/>
  <c r="C45" i="10"/>
  <c r="L44" i="10"/>
  <c r="G44" i="10"/>
  <c r="K43" i="10"/>
  <c r="F43" i="10"/>
  <c r="K54" i="10"/>
  <c r="C52" i="10"/>
  <c r="G51" i="10"/>
  <c r="K50" i="10"/>
  <c r="K48" i="10"/>
  <c r="F48" i="10"/>
  <c r="E47" i="10"/>
  <c r="C46" i="10"/>
  <c r="L45" i="10"/>
  <c r="G45" i="10"/>
  <c r="K44" i="10"/>
  <c r="F44" i="10"/>
  <c r="E43" i="10"/>
  <c r="E53" i="10"/>
  <c r="L52" i="10"/>
  <c r="F51" i="10"/>
  <c r="F49" i="10"/>
  <c r="E48" i="10"/>
  <c r="C47" i="10"/>
  <c r="L46" i="10"/>
  <c r="G46" i="10"/>
  <c r="K45" i="10"/>
  <c r="F45" i="10"/>
  <c r="E44" i="10"/>
  <c r="C43" i="10"/>
  <c r="L47" i="10"/>
  <c r="F46" i="10"/>
  <c r="E45" i="10"/>
  <c r="C44" i="10"/>
  <c r="C53" i="10"/>
  <c r="L51" i="10"/>
  <c r="G47" i="10"/>
  <c r="F54" i="10"/>
  <c r="E49" i="10"/>
  <c r="C48" i="10"/>
  <c r="L43" i="10"/>
  <c r="G43" i="10"/>
  <c r="F50" i="10"/>
  <c r="K46" i="10"/>
  <c r="K68" i="10"/>
  <c r="F68" i="10"/>
  <c r="E67" i="10"/>
  <c r="C66" i="10"/>
  <c r="L65" i="10"/>
  <c r="G65" i="10"/>
  <c r="K64" i="10"/>
  <c r="F64" i="10"/>
  <c r="E63" i="10"/>
  <c r="C62" i="10"/>
  <c r="L61" i="10"/>
  <c r="G61" i="10"/>
  <c r="K60" i="10"/>
  <c r="F60" i="10"/>
  <c r="E59" i="10"/>
  <c r="C58" i="10"/>
  <c r="L57" i="10"/>
  <c r="G57" i="10"/>
  <c r="K56" i="10"/>
  <c r="F56" i="10"/>
  <c r="E55" i="10"/>
  <c r="E68" i="10"/>
  <c r="C67" i="10"/>
  <c r="L66" i="10"/>
  <c r="G66" i="10"/>
  <c r="K65" i="10"/>
  <c r="F65" i="10"/>
  <c r="E64" i="10"/>
  <c r="C63" i="10"/>
  <c r="L62" i="10"/>
  <c r="G62" i="10"/>
  <c r="K61" i="10"/>
  <c r="F61" i="10"/>
  <c r="E60" i="10"/>
  <c r="C59" i="10"/>
  <c r="L58" i="10"/>
  <c r="G58" i="10"/>
  <c r="K57" i="10"/>
  <c r="F57" i="10"/>
  <c r="E56" i="10"/>
  <c r="C55" i="10"/>
  <c r="G68" i="10"/>
  <c r="K67" i="10"/>
  <c r="E66" i="10"/>
  <c r="G64" i="10"/>
  <c r="K63" i="10"/>
  <c r="E62" i="10"/>
  <c r="G60" i="10"/>
  <c r="K59" i="10"/>
  <c r="E58" i="10"/>
  <c r="G56" i="10"/>
  <c r="K55" i="10"/>
  <c r="C68" i="10"/>
  <c r="G67" i="10"/>
  <c r="K66" i="10"/>
  <c r="C64" i="10"/>
  <c r="G63" i="10"/>
  <c r="K62" i="10"/>
  <c r="C60" i="10"/>
  <c r="G59" i="10"/>
  <c r="K58" i="10"/>
  <c r="C56" i="10"/>
  <c r="G55" i="10"/>
  <c r="L68" i="10"/>
  <c r="F67" i="10"/>
  <c r="E65" i="10"/>
  <c r="L64" i="10"/>
  <c r="F63" i="10"/>
  <c r="E61" i="10"/>
  <c r="L60" i="10"/>
  <c r="F59" i="10"/>
  <c r="E57" i="10"/>
  <c r="L56" i="10"/>
  <c r="F55" i="10"/>
  <c r="F62" i="10"/>
  <c r="C57" i="10"/>
  <c r="L55" i="10"/>
  <c r="L67" i="10"/>
  <c r="F58" i="10"/>
  <c r="C65" i="10"/>
  <c r="L63" i="10"/>
  <c r="F66" i="10"/>
  <c r="L59" i="10"/>
  <c r="C61" i="10"/>
  <c r="C82" i="10"/>
  <c r="L81" i="10"/>
  <c r="G81" i="10"/>
  <c r="K80" i="10"/>
  <c r="F80" i="10"/>
  <c r="E79" i="10"/>
  <c r="C78" i="10"/>
  <c r="L77" i="10"/>
  <c r="G77" i="10"/>
  <c r="K76" i="10"/>
  <c r="F76" i="10"/>
  <c r="E75" i="10"/>
  <c r="C74" i="10"/>
  <c r="L73" i="10"/>
  <c r="G73" i="10"/>
  <c r="K72" i="10"/>
  <c r="F72" i="10"/>
  <c r="E71" i="10"/>
  <c r="C70" i="10"/>
  <c r="L69" i="10"/>
  <c r="G69" i="10"/>
  <c r="L82" i="10"/>
  <c r="G82" i="10"/>
  <c r="K81" i="10"/>
  <c r="F81" i="10"/>
  <c r="E80" i="10"/>
  <c r="C79" i="10"/>
  <c r="L78" i="10"/>
  <c r="G78" i="10"/>
  <c r="K77" i="10"/>
  <c r="F77" i="10"/>
  <c r="E76" i="10"/>
  <c r="C75" i="10"/>
  <c r="L74" i="10"/>
  <c r="G74" i="10"/>
  <c r="K73" i="10"/>
  <c r="F73" i="10"/>
  <c r="E72" i="10"/>
  <c r="C71" i="10"/>
  <c r="L70" i="10"/>
  <c r="G70" i="10"/>
  <c r="K69" i="10"/>
  <c r="F69" i="10"/>
  <c r="K82" i="10"/>
  <c r="F82" i="10"/>
  <c r="G80" i="10"/>
  <c r="K79" i="10"/>
  <c r="E78" i="10"/>
  <c r="G76" i="10"/>
  <c r="K75" i="10"/>
  <c r="E74" i="10"/>
  <c r="G72" i="10"/>
  <c r="K71" i="10"/>
  <c r="E70" i="10"/>
  <c r="E82" i="10"/>
  <c r="C80" i="10"/>
  <c r="G79" i="10"/>
  <c r="K78" i="10"/>
  <c r="C76" i="10"/>
  <c r="G75" i="10"/>
  <c r="K74" i="10"/>
  <c r="C72" i="10"/>
  <c r="G71" i="10"/>
  <c r="K70" i="10"/>
  <c r="E81" i="10"/>
  <c r="L80" i="10"/>
  <c r="F79" i="10"/>
  <c r="E77" i="10"/>
  <c r="L76" i="10"/>
  <c r="F75" i="10"/>
  <c r="E73" i="10"/>
  <c r="L72" i="10"/>
  <c r="F71" i="10"/>
  <c r="E69" i="10"/>
  <c r="F78" i="10"/>
  <c r="C73" i="10"/>
  <c r="L71" i="10"/>
  <c r="F74" i="10"/>
  <c r="C69" i="10"/>
  <c r="C81" i="10"/>
  <c r="L79" i="10"/>
  <c r="F70" i="10"/>
  <c r="L75" i="10"/>
  <c r="C77" i="10"/>
  <c r="M70" i="10" l="1"/>
  <c r="M69" i="10"/>
  <c r="M78" i="10"/>
  <c r="M77" i="10"/>
  <c r="M62" i="10"/>
  <c r="M54" i="10"/>
  <c r="I53" i="10"/>
  <c r="I52" i="10"/>
  <c r="I26" i="10"/>
  <c r="I71" i="10"/>
  <c r="I82" i="10"/>
  <c r="I73" i="10"/>
  <c r="I81" i="10"/>
  <c r="I72" i="10"/>
  <c r="I67" i="10"/>
  <c r="I51" i="10"/>
  <c r="I44" i="10"/>
  <c r="I43" i="10"/>
  <c r="I15" i="10"/>
  <c r="M10" i="10"/>
  <c r="I70" i="10"/>
  <c r="I74" i="10"/>
  <c r="I75" i="10"/>
  <c r="I55" i="10"/>
  <c r="I68" i="10"/>
  <c r="I54" i="10"/>
  <c r="I49" i="10"/>
  <c r="I34" i="10"/>
  <c r="I29" i="10"/>
  <c r="I42" i="10"/>
  <c r="I33" i="10"/>
  <c r="I32" i="10"/>
  <c r="M13" i="10"/>
  <c r="M9" i="10"/>
  <c r="M25" i="10"/>
  <c r="I66" i="10"/>
  <c r="I60" i="10"/>
  <c r="I14" i="10"/>
  <c r="I7" i="10"/>
  <c r="M18" i="10"/>
  <c r="I9" i="10"/>
  <c r="I17" i="10"/>
  <c r="I25" i="10"/>
  <c r="M11" i="10"/>
  <c r="I61" i="10"/>
  <c r="I36" i="10"/>
  <c r="I80" i="10"/>
  <c r="I37" i="10"/>
  <c r="M17" i="10"/>
  <c r="I63" i="10"/>
  <c r="I56" i="10"/>
  <c r="I64" i="10"/>
  <c r="I46" i="10"/>
  <c r="I45" i="10"/>
  <c r="I30" i="10"/>
  <c r="I27" i="10"/>
  <c r="I38" i="10"/>
  <c r="I41" i="10"/>
  <c r="I40" i="10"/>
  <c r="I35" i="10"/>
  <c r="I5" i="10"/>
  <c r="I22" i="10"/>
  <c r="I78" i="10"/>
  <c r="I79" i="10"/>
  <c r="I69" i="10"/>
  <c r="I77" i="10"/>
  <c r="I76" i="10"/>
  <c r="I58" i="10"/>
  <c r="I62" i="10"/>
  <c r="I59" i="10"/>
  <c r="I57" i="10"/>
  <c r="I65" i="10"/>
  <c r="I50" i="10"/>
  <c r="I48" i="10"/>
  <c r="I47" i="10"/>
  <c r="I31" i="10"/>
  <c r="I28" i="10"/>
  <c r="I39" i="10"/>
  <c r="I6" i="10"/>
  <c r="I21" i="10"/>
  <c r="I23" i="10"/>
  <c r="M21" i="10"/>
  <c r="M38" i="10"/>
  <c r="M27" i="10"/>
  <c r="M2" i="10"/>
  <c r="M3" i="10"/>
  <c r="I13" i="10"/>
  <c r="M19" i="10"/>
  <c r="M5" i="10"/>
  <c r="M26" i="10"/>
  <c r="I3" i="10"/>
  <c r="I11" i="10"/>
  <c r="M48" i="10"/>
  <c r="M49" i="10"/>
  <c r="M50" i="10"/>
  <c r="M51" i="10"/>
  <c r="M44" i="10"/>
  <c r="M53" i="10"/>
  <c r="M45" i="10"/>
  <c r="M58" i="10"/>
  <c r="M66" i="10"/>
  <c r="M68" i="10"/>
  <c r="M60" i="10"/>
  <c r="M67" i="10"/>
  <c r="M74" i="10"/>
  <c r="M82" i="10"/>
  <c r="M73" i="10"/>
  <c r="M81" i="10"/>
  <c r="H79" i="10"/>
  <c r="M79" i="10"/>
  <c r="H82" i="10"/>
  <c r="M75" i="10"/>
  <c r="H80" i="10"/>
  <c r="M76" i="10"/>
  <c r="H67" i="10"/>
  <c r="M63" i="10"/>
  <c r="H68" i="10"/>
  <c r="M57" i="10"/>
  <c r="M65" i="10"/>
  <c r="H57" i="10"/>
  <c r="H65" i="10"/>
  <c r="H43" i="10"/>
  <c r="H46" i="10"/>
  <c r="M47" i="10"/>
  <c r="H31" i="10"/>
  <c r="M42" i="10"/>
  <c r="H42" i="10"/>
  <c r="M28" i="10"/>
  <c r="H41" i="10"/>
  <c r="H36" i="10"/>
  <c r="M39" i="10"/>
  <c r="H2" i="10"/>
  <c r="H6" i="10"/>
  <c r="H16" i="10"/>
  <c r="H22" i="10"/>
  <c r="M6" i="10"/>
  <c r="H10" i="10"/>
  <c r="M15" i="10"/>
  <c r="H20" i="10"/>
  <c r="M22" i="10"/>
  <c r="H5" i="10"/>
  <c r="I8" i="10"/>
  <c r="H13" i="10"/>
  <c r="I16" i="10"/>
  <c r="H21" i="10"/>
  <c r="I24" i="10"/>
  <c r="M71" i="10"/>
  <c r="H76" i="10"/>
  <c r="H69" i="10"/>
  <c r="H63" i="10"/>
  <c r="M59" i="10"/>
  <c r="H64" i="10"/>
  <c r="H58" i="10"/>
  <c r="H66" i="10"/>
  <c r="H47" i="10"/>
  <c r="H48" i="10"/>
  <c r="H50" i="10"/>
  <c r="H49" i="10"/>
  <c r="H35" i="10"/>
  <c r="H26" i="10"/>
  <c r="M29" i="10"/>
  <c r="M31" i="10"/>
  <c r="M33" i="10"/>
  <c r="H29" i="10"/>
  <c r="M32" i="10"/>
  <c r="H40" i="10"/>
  <c r="H4" i="10"/>
  <c r="H7" i="10"/>
  <c r="H23" i="10"/>
  <c r="I10" i="10"/>
  <c r="I18" i="10"/>
  <c r="H11" i="10"/>
  <c r="M8" i="10"/>
  <c r="M16" i="10"/>
  <c r="M24" i="10"/>
  <c r="H70" i="10"/>
  <c r="H78" i="10"/>
  <c r="H77" i="10"/>
  <c r="H75" i="10"/>
  <c r="H72" i="10"/>
  <c r="M72" i="10"/>
  <c r="M80" i="10"/>
  <c r="H59" i="10"/>
  <c r="M55" i="10"/>
  <c r="H60" i="10"/>
  <c r="M61" i="10"/>
  <c r="H61" i="10"/>
  <c r="M46" i="10"/>
  <c r="H51" i="10"/>
  <c r="M43" i="10"/>
  <c r="H52" i="10"/>
  <c r="M52" i="10"/>
  <c r="M34" i="10"/>
  <c r="H27" i="10"/>
  <c r="H32" i="10"/>
  <c r="H34" i="10"/>
  <c r="M37" i="10"/>
  <c r="H33" i="10"/>
  <c r="M36" i="10"/>
  <c r="H3" i="10"/>
  <c r="H8" i="10"/>
  <c r="H14" i="10"/>
  <c r="H24" i="10"/>
  <c r="M7" i="10"/>
  <c r="H12" i="10"/>
  <c r="M14" i="10"/>
  <c r="H18" i="10"/>
  <c r="M23" i="10"/>
  <c r="I4" i="10"/>
  <c r="H9" i="10"/>
  <c r="I12" i="10"/>
  <c r="H17" i="10"/>
  <c r="I20" i="10"/>
  <c r="H25" i="10"/>
  <c r="H71" i="10"/>
  <c r="H74" i="10"/>
  <c r="H73" i="10"/>
  <c r="H81" i="10"/>
  <c r="H55" i="10"/>
  <c r="H56" i="10"/>
  <c r="H62" i="10"/>
  <c r="M56" i="10"/>
  <c r="M64" i="10"/>
  <c r="H45" i="10"/>
  <c r="H44" i="10"/>
  <c r="H54" i="10"/>
  <c r="H53" i="10"/>
  <c r="H30" i="10"/>
  <c r="H39" i="10"/>
  <c r="H28" i="10"/>
  <c r="M30" i="10"/>
  <c r="H38" i="10"/>
  <c r="M41" i="10"/>
  <c r="H37" i="10"/>
  <c r="M40" i="10"/>
  <c r="M35" i="10"/>
  <c r="H15" i="10"/>
  <c r="I19" i="10"/>
  <c r="H19" i="10"/>
  <c r="M4" i="10"/>
  <c r="M12" i="10"/>
  <c r="M20" i="10"/>
  <c r="N2" i="10" l="1"/>
  <c r="N31" i="10"/>
  <c r="N26" i="10"/>
  <c r="E27" i="9" s="1"/>
  <c r="N39" i="10"/>
  <c r="N7" i="10"/>
  <c r="N18" i="10"/>
  <c r="N40" i="10"/>
  <c r="N42" i="10"/>
  <c r="N19" i="10"/>
  <c r="N35" i="10"/>
  <c r="N29" i="10"/>
  <c r="N27" i="10"/>
  <c r="N82" i="10"/>
  <c r="N20" i="10"/>
  <c r="N17" i="10"/>
  <c r="N77" i="10"/>
  <c r="N41" i="10"/>
  <c r="N51" i="10"/>
  <c r="N52" i="10"/>
  <c r="N54" i="10"/>
  <c r="N50" i="10"/>
  <c r="N46" i="10"/>
  <c r="N47" i="10"/>
  <c r="N43" i="10"/>
  <c r="N53" i="10"/>
  <c r="N49" i="10"/>
  <c r="N48" i="10"/>
  <c r="N44" i="10"/>
  <c r="N45" i="10"/>
  <c r="N24" i="10"/>
  <c r="N70" i="10"/>
  <c r="N72" i="10"/>
  <c r="N75" i="10"/>
  <c r="N16" i="10"/>
  <c r="N23" i="10"/>
  <c r="N71" i="10"/>
  <c r="N30" i="10"/>
  <c r="N34" i="10"/>
  <c r="N21" i="10"/>
  <c r="N11" i="10"/>
  <c r="N32" i="10"/>
  <c r="N38" i="10"/>
  <c r="N12" i="10"/>
  <c r="N6" i="10"/>
  <c r="N22" i="10"/>
  <c r="N9" i="10"/>
  <c r="N25" i="10"/>
  <c r="N15" i="10"/>
  <c r="N69" i="10"/>
  <c r="N74" i="10"/>
  <c r="N76" i="10"/>
  <c r="N79" i="10"/>
  <c r="N14" i="10"/>
  <c r="N81" i="10"/>
  <c r="N5" i="10"/>
  <c r="N33" i="10"/>
  <c r="N28" i="10"/>
  <c r="N37" i="10"/>
  <c r="N36" i="10"/>
  <c r="N67" i="10"/>
  <c r="N63" i="10"/>
  <c r="N59" i="10"/>
  <c r="N55" i="10"/>
  <c r="N68" i="10"/>
  <c r="N64" i="10"/>
  <c r="N60" i="10"/>
  <c r="N56" i="10"/>
  <c r="N66" i="10"/>
  <c r="N62" i="10"/>
  <c r="N58" i="10"/>
  <c r="N65" i="10"/>
  <c r="N61" i="10"/>
  <c r="N57" i="10"/>
  <c r="N4" i="10"/>
  <c r="N13" i="10"/>
  <c r="N8" i="10"/>
  <c r="N10" i="10"/>
  <c r="N3" i="10"/>
  <c r="C164" i="8" a="1"/>
  <c r="C164" i="8" s="1"/>
  <c r="C163" i="8" a="1"/>
  <c r="C163" i="8" s="1"/>
  <c r="C161" i="8" a="1"/>
  <c r="C161" i="8" s="1"/>
  <c r="C159" i="8" a="1"/>
  <c r="C159" i="8" s="1"/>
  <c r="C157" i="8" a="1"/>
  <c r="C157" i="8" s="1"/>
  <c r="C155" i="8" a="1"/>
  <c r="C155" i="8" s="1"/>
  <c r="C153" i="8" a="1"/>
  <c r="C153" i="8" s="1"/>
  <c r="C151" i="8" a="1"/>
  <c r="C151" i="8" s="1"/>
  <c r="C149" i="8" a="1"/>
  <c r="C149" i="8" s="1"/>
  <c r="C147" i="8" a="1"/>
  <c r="C147" i="8" s="1"/>
  <c r="C145" i="8" a="1"/>
  <c r="C145" i="8" s="1"/>
  <c r="C143" i="8" a="1"/>
  <c r="C143" i="8" s="1"/>
  <c r="C141" i="8" a="1"/>
  <c r="C141" i="8" s="1"/>
  <c r="C139" i="8" a="1"/>
  <c r="C139" i="8" s="1"/>
  <c r="C137" i="8" a="1"/>
  <c r="C137" i="8" s="1"/>
  <c r="C135" i="8" a="1"/>
  <c r="C135" i="8" s="1"/>
  <c r="C133" i="8" a="1"/>
  <c r="C133" i="8" s="1"/>
  <c r="C131" i="8" a="1"/>
  <c r="C131" i="8" s="1"/>
  <c r="C129" i="8" a="1"/>
  <c r="C129" i="8" s="1"/>
  <c r="C127" i="8" a="1"/>
  <c r="C127" i="8" s="1"/>
  <c r="C125" i="8" a="1"/>
  <c r="C125" i="8" s="1"/>
  <c r="C123" i="8" a="1"/>
  <c r="C123" i="8" s="1"/>
  <c r="C121" i="8" a="1"/>
  <c r="C121" i="8" s="1"/>
  <c r="C117" i="8" a="1"/>
  <c r="C117" i="8" s="1"/>
  <c r="C116" i="8" a="1"/>
  <c r="C116" i="8" s="1"/>
  <c r="C115" i="8" a="1"/>
  <c r="C115" i="8" s="1"/>
  <c r="C114" i="8" a="1"/>
  <c r="C114" i="8" s="1"/>
  <c r="C113" i="8" a="1"/>
  <c r="C113" i="8" s="1"/>
  <c r="C112" i="8" a="1"/>
  <c r="C112" i="8" s="1"/>
  <c r="C111" i="8" a="1"/>
  <c r="C111" i="8" s="1"/>
  <c r="C110" i="8" a="1"/>
  <c r="C110" i="8" s="1"/>
  <c r="C109" i="8" a="1"/>
  <c r="C109" i="8" s="1"/>
  <c r="C108" i="8" a="1"/>
  <c r="C108" i="8" s="1"/>
  <c r="C107" i="8" a="1"/>
  <c r="C107" i="8" s="1"/>
  <c r="C106" i="8" a="1"/>
  <c r="C106" i="8" s="1"/>
  <c r="C105" i="8" a="1"/>
  <c r="C105" i="8" s="1"/>
  <c r="C104" i="8" a="1"/>
  <c r="C104" i="8" s="1"/>
  <c r="C103" i="8" a="1"/>
  <c r="C103" i="8" s="1"/>
  <c r="C162" i="8" a="1"/>
  <c r="C162" i="8" s="1"/>
  <c r="C160" i="8" a="1"/>
  <c r="C160" i="8" s="1"/>
  <c r="C158" i="8" a="1"/>
  <c r="C158" i="8" s="1"/>
  <c r="C156" i="8" a="1"/>
  <c r="C156" i="8" s="1"/>
  <c r="C154" i="8" a="1"/>
  <c r="C154" i="8" s="1"/>
  <c r="C152" i="8" a="1"/>
  <c r="C152" i="8" s="1"/>
  <c r="C150" i="8" a="1"/>
  <c r="C150" i="8" s="1"/>
  <c r="C148" i="8" a="1"/>
  <c r="C148" i="8" s="1"/>
  <c r="C146" i="8" a="1"/>
  <c r="C146" i="8" s="1"/>
  <c r="C144" i="8" a="1"/>
  <c r="C144" i="8" s="1"/>
  <c r="C142" i="8" a="1"/>
  <c r="C142" i="8" s="1"/>
  <c r="C140" i="8" a="1"/>
  <c r="C140" i="8" s="1"/>
  <c r="C138" i="8" a="1"/>
  <c r="C138" i="8" s="1"/>
  <c r="C136" i="8" a="1"/>
  <c r="C136" i="8" s="1"/>
  <c r="C134" i="8" a="1"/>
  <c r="C134" i="8" s="1"/>
  <c r="C132" i="8" a="1"/>
  <c r="C132" i="8" s="1"/>
  <c r="C130" i="8" a="1"/>
  <c r="C130" i="8" s="1"/>
  <c r="C128" i="8" a="1"/>
  <c r="C128" i="8" s="1"/>
  <c r="C126" i="8" a="1"/>
  <c r="C126" i="8" s="1"/>
  <c r="C124" i="8" a="1"/>
  <c r="C124" i="8" s="1"/>
  <c r="C122" i="8" a="1"/>
  <c r="C122" i="8" s="1"/>
  <c r="C102" i="8" a="1"/>
  <c r="C102" i="8" s="1"/>
  <c r="C101" i="8" a="1"/>
  <c r="C101" i="8" s="1"/>
  <c r="C100" i="8" a="1"/>
  <c r="C100" i="8" s="1"/>
  <c r="C99" i="8" a="1"/>
  <c r="C99" i="8" s="1"/>
  <c r="C98" i="8" a="1"/>
  <c r="C98" i="8" s="1"/>
  <c r="C97" i="8" a="1"/>
  <c r="C97" i="8" s="1"/>
  <c r="C96" i="8" a="1"/>
  <c r="C96" i="8" s="1"/>
  <c r="C94" i="8" a="1"/>
  <c r="C94" i="8" s="1"/>
  <c r="C92" i="8" a="1"/>
  <c r="C92" i="8" s="1"/>
  <c r="C90" i="8" a="1"/>
  <c r="C90" i="8" s="1"/>
  <c r="C88" i="8" a="1"/>
  <c r="C88" i="8" s="1"/>
  <c r="C86" i="8" a="1"/>
  <c r="C86" i="8" s="1"/>
  <c r="C84" i="8" a="1"/>
  <c r="C84" i="8" s="1"/>
  <c r="C120" i="8" a="1"/>
  <c r="C120" i="8" s="1"/>
  <c r="C95" i="8" a="1"/>
  <c r="C95" i="8" s="1"/>
  <c r="C93" i="8" a="1"/>
  <c r="C93" i="8" s="1"/>
  <c r="C91" i="8" a="1"/>
  <c r="C91" i="8" s="1"/>
  <c r="C89" i="8" a="1"/>
  <c r="C89" i="8" s="1"/>
  <c r="C119" i="8" a="1"/>
  <c r="C119" i="8" s="1"/>
  <c r="C118" i="8" a="1"/>
  <c r="C118" i="8" s="1"/>
  <c r="C87" i="8" a="1"/>
  <c r="C87" i="8" s="1"/>
  <c r="C68" i="8" a="1"/>
  <c r="C68" i="8" s="1"/>
  <c r="C66" i="8" a="1"/>
  <c r="C66" i="8" s="1"/>
  <c r="C64" i="8" a="1"/>
  <c r="C64" i="8" s="1"/>
  <c r="C62" i="8" a="1"/>
  <c r="C62" i="8" s="1"/>
  <c r="C60" i="8" a="1"/>
  <c r="C60" i="8" s="1"/>
  <c r="C58" i="8" a="1"/>
  <c r="C58" i="8" s="1"/>
  <c r="C39" i="8" a="1"/>
  <c r="C39" i="8" s="1"/>
  <c r="C37" i="8" a="1"/>
  <c r="C37" i="8" s="1"/>
  <c r="C35" i="8" a="1"/>
  <c r="C35" i="8" s="1"/>
  <c r="C33" i="8" a="1"/>
  <c r="C33" i="8" s="1"/>
  <c r="C31" i="8" a="1"/>
  <c r="C31" i="8" s="1"/>
  <c r="C29" i="8" a="1"/>
  <c r="C29" i="8" s="1"/>
  <c r="C27" i="8" a="1"/>
  <c r="C27" i="8" s="1"/>
  <c r="C25" i="8" a="1"/>
  <c r="C25" i="8" s="1"/>
  <c r="C23" i="8" a="1"/>
  <c r="C23" i="8" s="1"/>
  <c r="C21" i="8" a="1"/>
  <c r="C21" i="8" s="1"/>
  <c r="H21" i="8" s="1"/>
  <c r="C19" i="8" a="1"/>
  <c r="C19" i="8" s="1"/>
  <c r="C81" i="8" a="1"/>
  <c r="C81" i="8" s="1"/>
  <c r="C79" i="8" a="1"/>
  <c r="C79" i="8" s="1"/>
  <c r="C77" i="8" a="1"/>
  <c r="C77" i="8" s="1"/>
  <c r="C75" i="8" a="1"/>
  <c r="C75" i="8" s="1"/>
  <c r="K75" i="8" s="1"/>
  <c r="C73" i="8" a="1"/>
  <c r="C73" i="8" s="1"/>
  <c r="C71" i="8" a="1"/>
  <c r="C71" i="8" s="1"/>
  <c r="C69" i="8" a="1"/>
  <c r="C69" i="8" s="1"/>
  <c r="C56" i="8" a="1"/>
  <c r="C56" i="8" s="1"/>
  <c r="C54" i="8" a="1"/>
  <c r="C54" i="8" s="1"/>
  <c r="C52" i="8" a="1"/>
  <c r="C52" i="8" s="1"/>
  <c r="C50" i="8" a="1"/>
  <c r="C50" i="8" s="1"/>
  <c r="C48" i="8" a="1"/>
  <c r="C48" i="8" s="1"/>
  <c r="C46" i="8" a="1"/>
  <c r="C46" i="8" s="1"/>
  <c r="C44" i="8" a="1"/>
  <c r="C44" i="8" s="1"/>
  <c r="C42" i="8" a="1"/>
  <c r="C42" i="8" s="1"/>
  <c r="C40" i="8" a="1"/>
  <c r="C40" i="8" s="1"/>
  <c r="C85" i="8" a="1"/>
  <c r="C85" i="8" s="1"/>
  <c r="C83" i="8" a="1"/>
  <c r="C83" i="8" s="1"/>
  <c r="C67" i="8" a="1"/>
  <c r="C67" i="8" s="1"/>
  <c r="C65" i="8" a="1"/>
  <c r="C65" i="8" s="1"/>
  <c r="C63" i="8" a="1"/>
  <c r="C63" i="8" s="1"/>
  <c r="C61" i="8" a="1"/>
  <c r="C61" i="8" s="1"/>
  <c r="C59" i="8" a="1"/>
  <c r="C59" i="8" s="1"/>
  <c r="C57" i="8" a="1"/>
  <c r="C57" i="8" s="1"/>
  <c r="C38" i="8" a="1"/>
  <c r="C38" i="8" s="1"/>
  <c r="C36" i="8" a="1"/>
  <c r="C36" i="8" s="1"/>
  <c r="C34" i="8" a="1"/>
  <c r="C34" i="8" s="1"/>
  <c r="C32" i="8" a="1"/>
  <c r="C32" i="8" s="1"/>
  <c r="C30" i="8" a="1"/>
  <c r="C30" i="8" s="1"/>
  <c r="C28" i="8" a="1"/>
  <c r="C28" i="8" s="1"/>
  <c r="C26" i="8" a="1"/>
  <c r="C26" i="8" s="1"/>
  <c r="C24" i="8" a="1"/>
  <c r="C24" i="8" s="1"/>
  <c r="C22" i="8" a="1"/>
  <c r="C22" i="8" s="1"/>
  <c r="C20" i="8" a="1"/>
  <c r="C20" i="8" s="1"/>
  <c r="C82" i="8" a="1"/>
  <c r="C82" i="8" s="1"/>
  <c r="C80" i="8" a="1"/>
  <c r="C80" i="8" s="1"/>
  <c r="C78" i="8" a="1"/>
  <c r="C78" i="8" s="1"/>
  <c r="C76" i="8" a="1"/>
  <c r="C76" i="8" s="1"/>
  <c r="C74" i="8" a="1"/>
  <c r="C74" i="8" s="1"/>
  <c r="C72" i="8" a="1"/>
  <c r="C72" i="8" s="1"/>
  <c r="C70" i="8" a="1"/>
  <c r="C70" i="8" s="1"/>
  <c r="C55" i="8" a="1"/>
  <c r="C55" i="8" s="1"/>
  <c r="C53" i="8" a="1"/>
  <c r="C53" i="8" s="1"/>
  <c r="C51" i="8" a="1"/>
  <c r="C51" i="8" s="1"/>
  <c r="C49" i="8" a="1"/>
  <c r="C49" i="8" s="1"/>
  <c r="C47" i="8" a="1"/>
  <c r="C47" i="8" s="1"/>
  <c r="C45" i="8" a="1"/>
  <c r="C45" i="8" s="1"/>
  <c r="C43" i="8" a="1"/>
  <c r="C43" i="8" s="1"/>
  <c r="C41" i="8" a="1"/>
  <c r="C41" i="8" s="1"/>
  <c r="C16" i="8" a="1"/>
  <c r="C16" i="8" s="1"/>
  <c r="C18" i="8" a="1"/>
  <c r="C18" i="8" s="1"/>
  <c r="C17" i="8" a="1"/>
  <c r="C17" i="8" s="1"/>
  <c r="C15" i="8" a="1"/>
  <c r="C15" i="8" s="1"/>
  <c r="N73" i="10"/>
  <c r="N78" i="10"/>
  <c r="N80" i="10"/>
  <c r="G27" i="9" l="1"/>
  <c r="O27" i="9" s="1"/>
  <c r="K70" i="8"/>
  <c r="F70" i="8"/>
  <c r="E70" i="8"/>
  <c r="H70" i="8"/>
  <c r="D70" i="8"/>
  <c r="B70" i="8" s="1"/>
  <c r="G70" i="8"/>
  <c r="E85" i="8"/>
  <c r="K85" i="8"/>
  <c r="F85" i="8"/>
  <c r="G85" i="8"/>
  <c r="D85" i="8"/>
  <c r="B85" i="8" s="1"/>
  <c r="H85" i="8"/>
  <c r="H81" i="8"/>
  <c r="D81" i="8"/>
  <c r="B81" i="8" s="1"/>
  <c r="G81" i="8"/>
  <c r="K81" i="8"/>
  <c r="F81" i="8"/>
  <c r="E81" i="8"/>
  <c r="G25" i="8"/>
  <c r="K25" i="8"/>
  <c r="F25" i="8"/>
  <c r="E25" i="8"/>
  <c r="H25" i="8"/>
  <c r="D25" i="8"/>
  <c r="B25" i="8" s="1"/>
  <c r="G66" i="8"/>
  <c r="K66" i="8"/>
  <c r="F66" i="8"/>
  <c r="E66" i="8"/>
  <c r="H66" i="8"/>
  <c r="D66" i="8"/>
  <c r="B66" i="8" s="1"/>
  <c r="G88" i="8"/>
  <c r="K88" i="8"/>
  <c r="F88" i="8"/>
  <c r="H88" i="8"/>
  <c r="D88" i="8"/>
  <c r="B88" i="8" s="1"/>
  <c r="E88" i="8"/>
  <c r="E124" i="8"/>
  <c r="F124" i="8"/>
  <c r="D124" i="8"/>
  <c r="B124" i="8" s="1"/>
  <c r="H124" i="8"/>
  <c r="G124" i="8"/>
  <c r="E148" i="8"/>
  <c r="F148" i="8"/>
  <c r="D148" i="8"/>
  <c r="B148" i="8" s="1"/>
  <c r="H148" i="8"/>
  <c r="G148" i="8"/>
  <c r="G111" i="8"/>
  <c r="D111" i="8"/>
  <c r="B111" i="8" s="1"/>
  <c r="H111" i="8"/>
  <c r="F111" i="8"/>
  <c r="E111" i="8"/>
  <c r="K45" i="8"/>
  <c r="F45" i="8"/>
  <c r="E45" i="8"/>
  <c r="H45" i="8"/>
  <c r="D45" i="8"/>
  <c r="B45" i="8" s="1"/>
  <c r="G45" i="8"/>
  <c r="F82" i="8"/>
  <c r="K82" i="8"/>
  <c r="E82" i="8"/>
  <c r="H82" i="8"/>
  <c r="D82" i="8"/>
  <c r="B82" i="8" s="1"/>
  <c r="G82" i="8"/>
  <c r="E67" i="8"/>
  <c r="H67" i="8"/>
  <c r="D67" i="8"/>
  <c r="B67" i="8" s="1"/>
  <c r="G67" i="8"/>
  <c r="K67" i="8"/>
  <c r="F67" i="8"/>
  <c r="H69" i="8"/>
  <c r="D69" i="8"/>
  <c r="B69" i="8" s="1"/>
  <c r="G69" i="8"/>
  <c r="K69" i="8"/>
  <c r="F69" i="8"/>
  <c r="E69" i="8"/>
  <c r="G29" i="8"/>
  <c r="K29" i="8"/>
  <c r="F29" i="8"/>
  <c r="E29" i="8"/>
  <c r="H29" i="8"/>
  <c r="D29" i="8"/>
  <c r="B29" i="8" s="1"/>
  <c r="E91" i="8"/>
  <c r="H91" i="8"/>
  <c r="D91" i="8"/>
  <c r="B91" i="8" s="1"/>
  <c r="G91" i="8"/>
  <c r="K91" i="8"/>
  <c r="F91" i="8"/>
  <c r="G98" i="8"/>
  <c r="F98" i="8"/>
  <c r="E98" i="8"/>
  <c r="H98" i="8"/>
  <c r="D98" i="8"/>
  <c r="B98" i="8" s="1"/>
  <c r="E128" i="8"/>
  <c r="F128" i="8"/>
  <c r="D128" i="8"/>
  <c r="B128" i="8" s="1"/>
  <c r="H128" i="8"/>
  <c r="G128" i="8"/>
  <c r="E152" i="8"/>
  <c r="F152" i="8"/>
  <c r="D152" i="8"/>
  <c r="B152" i="8" s="1"/>
  <c r="H152" i="8"/>
  <c r="G152" i="8"/>
  <c r="G105" i="8"/>
  <c r="D105" i="8"/>
  <c r="B105" i="8" s="1"/>
  <c r="H105" i="8"/>
  <c r="F105" i="8"/>
  <c r="E105" i="8"/>
  <c r="G113" i="8"/>
  <c r="D113" i="8"/>
  <c r="B113" i="8" s="1"/>
  <c r="H113" i="8"/>
  <c r="F113" i="8"/>
  <c r="E113" i="8"/>
  <c r="G117" i="8"/>
  <c r="D117" i="8"/>
  <c r="B117" i="8" s="1"/>
  <c r="H117" i="8"/>
  <c r="F117" i="8"/>
  <c r="E117" i="8"/>
  <c r="E127" i="8"/>
  <c r="H127" i="8"/>
  <c r="G127" i="8"/>
  <c r="F127" i="8"/>
  <c r="D127" i="8"/>
  <c r="B127" i="8" s="1"/>
  <c r="E135" i="8"/>
  <c r="H135" i="8"/>
  <c r="G135" i="8"/>
  <c r="F135" i="8"/>
  <c r="D135" i="8"/>
  <c r="B135" i="8" s="1"/>
  <c r="E143" i="8"/>
  <c r="H143" i="8"/>
  <c r="G143" i="8"/>
  <c r="F143" i="8"/>
  <c r="D143" i="8"/>
  <c r="B143" i="8" s="1"/>
  <c r="E151" i="8"/>
  <c r="H151" i="8"/>
  <c r="G151" i="8"/>
  <c r="F151" i="8"/>
  <c r="D151" i="8"/>
  <c r="B151" i="8" s="1"/>
  <c r="E159" i="8"/>
  <c r="H159" i="8"/>
  <c r="G159" i="8"/>
  <c r="F159" i="8"/>
  <c r="D159" i="8"/>
  <c r="B159" i="8" s="1"/>
  <c r="K41" i="8"/>
  <c r="F41" i="8"/>
  <c r="E41" i="8"/>
  <c r="H41" i="8"/>
  <c r="D41" i="8"/>
  <c r="B41" i="8" s="1"/>
  <c r="G41" i="8"/>
  <c r="E22" i="8"/>
  <c r="H22" i="8"/>
  <c r="D22" i="8"/>
  <c r="B22" i="8" s="1"/>
  <c r="G22" i="8"/>
  <c r="K22" i="8"/>
  <c r="F22" i="8"/>
  <c r="E30" i="8"/>
  <c r="H30" i="8"/>
  <c r="D30" i="8"/>
  <c r="B30" i="8" s="1"/>
  <c r="G30" i="8"/>
  <c r="K30" i="8"/>
  <c r="F30" i="8"/>
  <c r="H46" i="8"/>
  <c r="D46" i="8"/>
  <c r="B46" i="8" s="1"/>
  <c r="G46" i="8"/>
  <c r="K46" i="8"/>
  <c r="F46" i="8"/>
  <c r="E46" i="8"/>
  <c r="E18" i="8"/>
  <c r="H18" i="8"/>
  <c r="D18" i="8"/>
  <c r="B18" i="8" s="1"/>
  <c r="G18" i="8"/>
  <c r="K18" i="8"/>
  <c r="F18" i="8"/>
  <c r="K53" i="8"/>
  <c r="F53" i="8"/>
  <c r="E53" i="8"/>
  <c r="H53" i="8"/>
  <c r="D53" i="8"/>
  <c r="B53" i="8" s="1"/>
  <c r="G53" i="8"/>
  <c r="K74" i="8"/>
  <c r="F74" i="8"/>
  <c r="E74" i="8"/>
  <c r="H74" i="8"/>
  <c r="D74" i="8"/>
  <c r="B74" i="8" s="1"/>
  <c r="G74" i="8"/>
  <c r="E26" i="8"/>
  <c r="H26" i="8"/>
  <c r="D26" i="8"/>
  <c r="B26" i="8" s="1"/>
  <c r="G26" i="8"/>
  <c r="K26" i="8"/>
  <c r="F26" i="8"/>
  <c r="E34" i="8"/>
  <c r="H34" i="8"/>
  <c r="D34" i="8"/>
  <c r="B34" i="8" s="1"/>
  <c r="G34" i="8"/>
  <c r="K34" i="8"/>
  <c r="F34" i="8"/>
  <c r="E59" i="8"/>
  <c r="H59" i="8"/>
  <c r="D59" i="8"/>
  <c r="B59" i="8" s="1"/>
  <c r="G59" i="8"/>
  <c r="K59" i="8"/>
  <c r="F59" i="8"/>
  <c r="H42" i="8"/>
  <c r="D42" i="8"/>
  <c r="B42" i="8" s="1"/>
  <c r="G42" i="8"/>
  <c r="K42" i="8"/>
  <c r="F42" i="8"/>
  <c r="E42" i="8"/>
  <c r="H50" i="8"/>
  <c r="D50" i="8"/>
  <c r="B50" i="8" s="1"/>
  <c r="G50" i="8"/>
  <c r="K50" i="8"/>
  <c r="F50" i="8"/>
  <c r="E50" i="8"/>
  <c r="H77" i="8"/>
  <c r="D77" i="8"/>
  <c r="B77" i="8" s="1"/>
  <c r="G77" i="8"/>
  <c r="K77" i="8"/>
  <c r="F77" i="8"/>
  <c r="E77" i="8"/>
  <c r="G21" i="8"/>
  <c r="K21" i="8"/>
  <c r="F21" i="8"/>
  <c r="E21" i="8"/>
  <c r="D21" i="8"/>
  <c r="B21" i="8" s="1"/>
  <c r="G37" i="8"/>
  <c r="K37" i="8"/>
  <c r="F37" i="8"/>
  <c r="E37" i="8"/>
  <c r="H37" i="8"/>
  <c r="D37" i="8"/>
  <c r="B37" i="8" s="1"/>
  <c r="G62" i="8"/>
  <c r="K62" i="8"/>
  <c r="F62" i="8"/>
  <c r="E62" i="8"/>
  <c r="H62" i="8"/>
  <c r="D62" i="8"/>
  <c r="B62" i="8" s="1"/>
  <c r="E87" i="8"/>
  <c r="K87" i="8"/>
  <c r="F87" i="8"/>
  <c r="H87" i="8"/>
  <c r="G87" i="8"/>
  <c r="D87" i="8"/>
  <c r="B87" i="8" s="1"/>
  <c r="G84" i="8"/>
  <c r="H84" i="8"/>
  <c r="D84" i="8"/>
  <c r="B84" i="8" s="1"/>
  <c r="F84" i="8"/>
  <c r="E84" i="8"/>
  <c r="K84" i="8"/>
  <c r="G92" i="8"/>
  <c r="K92" i="8"/>
  <c r="F92" i="8"/>
  <c r="E92" i="8"/>
  <c r="H92" i="8"/>
  <c r="D92" i="8"/>
  <c r="B92" i="8" s="1"/>
  <c r="G102" i="8"/>
  <c r="F102" i="8"/>
  <c r="E102" i="8"/>
  <c r="H102" i="8"/>
  <c r="D102" i="8"/>
  <c r="B102" i="8" s="1"/>
  <c r="E136" i="8"/>
  <c r="F136" i="8"/>
  <c r="D136" i="8"/>
  <c r="B136" i="8" s="1"/>
  <c r="H136" i="8"/>
  <c r="G136" i="8"/>
  <c r="E144" i="8"/>
  <c r="F144" i="8"/>
  <c r="D144" i="8"/>
  <c r="B144" i="8" s="1"/>
  <c r="H144" i="8"/>
  <c r="G144" i="8"/>
  <c r="E160" i="8"/>
  <c r="F160" i="8"/>
  <c r="D160" i="8"/>
  <c r="B160" i="8" s="1"/>
  <c r="H160" i="8"/>
  <c r="G160" i="8"/>
  <c r="G109" i="8"/>
  <c r="D109" i="8"/>
  <c r="B109" i="8" s="1"/>
  <c r="H109" i="8"/>
  <c r="F109" i="8"/>
  <c r="E109" i="8"/>
  <c r="G16" i="8"/>
  <c r="K16" i="8"/>
  <c r="F16" i="8"/>
  <c r="E16" i="8"/>
  <c r="H16" i="8"/>
  <c r="D16" i="8"/>
  <c r="B16" i="8" s="1"/>
  <c r="K47" i="8"/>
  <c r="F47" i="8"/>
  <c r="E47" i="8"/>
  <c r="H47" i="8"/>
  <c r="D47" i="8"/>
  <c r="B47" i="8" s="1"/>
  <c r="G47" i="8"/>
  <c r="K55" i="8"/>
  <c r="F55" i="8"/>
  <c r="E55" i="8"/>
  <c r="H55" i="8"/>
  <c r="D55" i="8"/>
  <c r="B55" i="8" s="1"/>
  <c r="G55" i="8"/>
  <c r="K76" i="8"/>
  <c r="F76" i="8"/>
  <c r="E76" i="8"/>
  <c r="H76" i="8"/>
  <c r="D76" i="8"/>
  <c r="B76" i="8" s="1"/>
  <c r="G76" i="8"/>
  <c r="E20" i="8"/>
  <c r="H20" i="8"/>
  <c r="D20" i="8"/>
  <c r="B20" i="8" s="1"/>
  <c r="G20" i="8"/>
  <c r="K20" i="8"/>
  <c r="F20" i="8"/>
  <c r="E28" i="8"/>
  <c r="H28" i="8"/>
  <c r="D28" i="8"/>
  <c r="B28" i="8" s="1"/>
  <c r="G28" i="8"/>
  <c r="K28" i="8"/>
  <c r="F28" i="8"/>
  <c r="E36" i="8"/>
  <c r="H36" i="8"/>
  <c r="D36" i="8"/>
  <c r="B36" i="8" s="1"/>
  <c r="G36" i="8"/>
  <c r="K36" i="8"/>
  <c r="F36" i="8"/>
  <c r="E61" i="8"/>
  <c r="H61" i="8"/>
  <c r="D61" i="8"/>
  <c r="B61" i="8" s="1"/>
  <c r="G61" i="8"/>
  <c r="K61" i="8"/>
  <c r="F61" i="8"/>
  <c r="K83" i="8"/>
  <c r="F83" i="8"/>
  <c r="E83" i="8"/>
  <c r="D83" i="8"/>
  <c r="B83" i="8" s="1"/>
  <c r="H83" i="8"/>
  <c r="G83" i="8"/>
  <c r="H44" i="8"/>
  <c r="D44" i="8"/>
  <c r="B44" i="8" s="1"/>
  <c r="G44" i="8"/>
  <c r="K44" i="8"/>
  <c r="F44" i="8"/>
  <c r="E44" i="8"/>
  <c r="H52" i="8"/>
  <c r="D52" i="8"/>
  <c r="B52" i="8" s="1"/>
  <c r="G52" i="8"/>
  <c r="K52" i="8"/>
  <c r="F52" i="8"/>
  <c r="E52" i="8"/>
  <c r="H71" i="8"/>
  <c r="D71" i="8"/>
  <c r="B71" i="8" s="1"/>
  <c r="G71" i="8"/>
  <c r="K71" i="8"/>
  <c r="F71" i="8"/>
  <c r="E71" i="8"/>
  <c r="H79" i="8"/>
  <c r="D79" i="8"/>
  <c r="B79" i="8" s="1"/>
  <c r="G79" i="8"/>
  <c r="K79" i="8"/>
  <c r="F79" i="8"/>
  <c r="E79" i="8"/>
  <c r="G23" i="8"/>
  <c r="K23" i="8"/>
  <c r="F23" i="8"/>
  <c r="E23" i="8"/>
  <c r="H23" i="8"/>
  <c r="D23" i="8"/>
  <c r="B23" i="8" s="1"/>
  <c r="G31" i="8"/>
  <c r="K31" i="8"/>
  <c r="F31" i="8"/>
  <c r="E31" i="8"/>
  <c r="H31" i="8"/>
  <c r="D31" i="8"/>
  <c r="B31" i="8" s="1"/>
  <c r="G39" i="8"/>
  <c r="K39" i="8"/>
  <c r="F39" i="8"/>
  <c r="E39" i="8"/>
  <c r="H39" i="8"/>
  <c r="D39" i="8"/>
  <c r="B39" i="8" s="1"/>
  <c r="G64" i="8"/>
  <c r="K64" i="8"/>
  <c r="F64" i="8"/>
  <c r="E64" i="8"/>
  <c r="H64" i="8"/>
  <c r="D64" i="8"/>
  <c r="B64" i="8" s="1"/>
  <c r="E118" i="8"/>
  <c r="D118" i="8"/>
  <c r="B118" i="8" s="1"/>
  <c r="H118" i="8"/>
  <c r="G118" i="8"/>
  <c r="F118" i="8"/>
  <c r="E93" i="8"/>
  <c r="H93" i="8"/>
  <c r="D93" i="8"/>
  <c r="B93" i="8" s="1"/>
  <c r="G93" i="8"/>
  <c r="K93" i="8"/>
  <c r="F93" i="8"/>
  <c r="G86" i="8"/>
  <c r="H86" i="8"/>
  <c r="D86" i="8"/>
  <c r="B86" i="8" s="1"/>
  <c r="E86" i="8"/>
  <c r="K86" i="8"/>
  <c r="F86" i="8"/>
  <c r="G94" i="8"/>
  <c r="K94" i="8"/>
  <c r="F94" i="8"/>
  <c r="E94" i="8"/>
  <c r="H94" i="8"/>
  <c r="D94" i="8"/>
  <c r="B94" i="8" s="1"/>
  <c r="G99" i="8"/>
  <c r="F99" i="8"/>
  <c r="E99" i="8"/>
  <c r="H99" i="8"/>
  <c r="D99" i="8"/>
  <c r="B99" i="8" s="1"/>
  <c r="E122" i="8"/>
  <c r="F122" i="8"/>
  <c r="D122" i="8"/>
  <c r="B122" i="8" s="1"/>
  <c r="H122" i="8"/>
  <c r="G122" i="8"/>
  <c r="E130" i="8"/>
  <c r="F130" i="8"/>
  <c r="D130" i="8"/>
  <c r="B130" i="8" s="1"/>
  <c r="H130" i="8"/>
  <c r="G130" i="8"/>
  <c r="E138" i="8"/>
  <c r="F138" i="8"/>
  <c r="D138" i="8"/>
  <c r="B138" i="8" s="1"/>
  <c r="H138" i="8"/>
  <c r="G138" i="8"/>
  <c r="E146" i="8"/>
  <c r="F146" i="8"/>
  <c r="D146" i="8"/>
  <c r="B146" i="8" s="1"/>
  <c r="H146" i="8"/>
  <c r="G146" i="8"/>
  <c r="E154" i="8"/>
  <c r="F154" i="8"/>
  <c r="D154" i="8"/>
  <c r="B154" i="8" s="1"/>
  <c r="H154" i="8"/>
  <c r="G154" i="8"/>
  <c r="E162" i="8"/>
  <c r="F162" i="8"/>
  <c r="D162" i="8"/>
  <c r="B162" i="8" s="1"/>
  <c r="H162" i="8"/>
  <c r="G162" i="8"/>
  <c r="G106" i="8"/>
  <c r="F106" i="8"/>
  <c r="E106" i="8"/>
  <c r="D106" i="8"/>
  <c r="B106" i="8" s="1"/>
  <c r="H106" i="8"/>
  <c r="G110" i="8"/>
  <c r="F110" i="8"/>
  <c r="E110" i="8"/>
  <c r="D110" i="8"/>
  <c r="B110" i="8" s="1"/>
  <c r="H110" i="8"/>
  <c r="G114" i="8"/>
  <c r="F114" i="8"/>
  <c r="E114" i="8"/>
  <c r="D114" i="8"/>
  <c r="B114" i="8" s="1"/>
  <c r="H114" i="8"/>
  <c r="E121" i="8"/>
  <c r="H121" i="8"/>
  <c r="G121" i="8"/>
  <c r="F121" i="8"/>
  <c r="D121" i="8"/>
  <c r="B121" i="8" s="1"/>
  <c r="E129" i="8"/>
  <c r="H129" i="8"/>
  <c r="G129" i="8"/>
  <c r="F129" i="8"/>
  <c r="D129" i="8"/>
  <c r="B129" i="8" s="1"/>
  <c r="E137" i="8"/>
  <c r="H137" i="8"/>
  <c r="G137" i="8"/>
  <c r="F137" i="8"/>
  <c r="D137" i="8"/>
  <c r="B137" i="8" s="1"/>
  <c r="E145" i="8"/>
  <c r="H145" i="8"/>
  <c r="G145" i="8"/>
  <c r="F145" i="8"/>
  <c r="D145" i="8"/>
  <c r="B145" i="8" s="1"/>
  <c r="E153" i="8"/>
  <c r="H153" i="8"/>
  <c r="G153" i="8"/>
  <c r="F153" i="8"/>
  <c r="D153" i="8"/>
  <c r="B153" i="8" s="1"/>
  <c r="E161" i="8"/>
  <c r="H161" i="8"/>
  <c r="G161" i="8"/>
  <c r="F161" i="8"/>
  <c r="D161" i="8"/>
  <c r="B161" i="8" s="1"/>
  <c r="E33" i="9"/>
  <c r="G33" i="9"/>
  <c r="O33" i="9" s="1"/>
  <c r="G29" i="9"/>
  <c r="O29" i="9" s="1"/>
  <c r="E29" i="9"/>
  <c r="K49" i="8"/>
  <c r="F49" i="8"/>
  <c r="E49" i="8"/>
  <c r="H49" i="8"/>
  <c r="D49" i="8"/>
  <c r="B49" i="8" s="1"/>
  <c r="G49" i="8"/>
  <c r="E63" i="8"/>
  <c r="H63" i="8"/>
  <c r="D63" i="8"/>
  <c r="B63" i="8" s="1"/>
  <c r="G63" i="8"/>
  <c r="K63" i="8"/>
  <c r="F63" i="8"/>
  <c r="H54" i="8"/>
  <c r="D54" i="8"/>
  <c r="B54" i="8" s="1"/>
  <c r="G54" i="8"/>
  <c r="K54" i="8"/>
  <c r="F54" i="8"/>
  <c r="E54" i="8"/>
  <c r="G33" i="8"/>
  <c r="K33" i="8"/>
  <c r="F33" i="8"/>
  <c r="E33" i="8"/>
  <c r="H33" i="8"/>
  <c r="D33" i="8"/>
  <c r="B33" i="8" s="1"/>
  <c r="E119" i="8"/>
  <c r="G119" i="8"/>
  <c r="H119" i="8"/>
  <c r="F119" i="8"/>
  <c r="D119" i="8"/>
  <c r="B119" i="8" s="1"/>
  <c r="G96" i="8"/>
  <c r="F96" i="8"/>
  <c r="E96" i="8"/>
  <c r="H96" i="8"/>
  <c r="D96" i="8"/>
  <c r="B96" i="8" s="1"/>
  <c r="E132" i="8"/>
  <c r="F132" i="8"/>
  <c r="D132" i="8"/>
  <c r="B132" i="8" s="1"/>
  <c r="H132" i="8"/>
  <c r="G132" i="8"/>
  <c r="E156" i="8"/>
  <c r="F156" i="8"/>
  <c r="D156" i="8"/>
  <c r="B156" i="8" s="1"/>
  <c r="H156" i="8"/>
  <c r="G156" i="8"/>
  <c r="G107" i="8"/>
  <c r="D107" i="8"/>
  <c r="B107" i="8" s="1"/>
  <c r="H107" i="8"/>
  <c r="F107" i="8"/>
  <c r="E107" i="8"/>
  <c r="E123" i="8"/>
  <c r="H123" i="8"/>
  <c r="G123" i="8"/>
  <c r="F123" i="8"/>
  <c r="D123" i="8"/>
  <c r="B123" i="8" s="1"/>
  <c r="E131" i="8"/>
  <c r="H131" i="8"/>
  <c r="G131" i="8"/>
  <c r="F131" i="8"/>
  <c r="D131" i="8"/>
  <c r="B131" i="8" s="1"/>
  <c r="E147" i="8"/>
  <c r="H147" i="8"/>
  <c r="G147" i="8"/>
  <c r="F147" i="8"/>
  <c r="D147" i="8"/>
  <c r="B147" i="8" s="1"/>
  <c r="E155" i="8"/>
  <c r="H155" i="8"/>
  <c r="G155" i="8"/>
  <c r="F155" i="8"/>
  <c r="D155" i="8"/>
  <c r="B155" i="8" s="1"/>
  <c r="E163" i="8"/>
  <c r="H163" i="8"/>
  <c r="G163" i="8"/>
  <c r="F163" i="8"/>
  <c r="D163" i="8"/>
  <c r="B163" i="8" s="1"/>
  <c r="K15" i="8"/>
  <c r="F15" i="8"/>
  <c r="E15" i="8"/>
  <c r="H15" i="8"/>
  <c r="D15" i="8"/>
  <c r="B15" i="8" s="1"/>
  <c r="G15" i="8"/>
  <c r="K78" i="8"/>
  <c r="F78" i="8"/>
  <c r="E78" i="8"/>
  <c r="H78" i="8"/>
  <c r="D78" i="8"/>
  <c r="B78" i="8" s="1"/>
  <c r="G78" i="8"/>
  <c r="E38" i="8"/>
  <c r="H38" i="8"/>
  <c r="D38" i="8"/>
  <c r="B38" i="8" s="1"/>
  <c r="G38" i="8"/>
  <c r="K38" i="8"/>
  <c r="F38" i="8"/>
  <c r="H73" i="8"/>
  <c r="D73" i="8"/>
  <c r="B73" i="8" s="1"/>
  <c r="G73" i="8"/>
  <c r="K73" i="8"/>
  <c r="F73" i="8"/>
  <c r="E73" i="8"/>
  <c r="G58" i="8"/>
  <c r="K58" i="8"/>
  <c r="F58" i="8"/>
  <c r="E58" i="8"/>
  <c r="H58" i="8"/>
  <c r="D58" i="8"/>
  <c r="B58" i="8" s="1"/>
  <c r="E95" i="8"/>
  <c r="H95" i="8"/>
  <c r="D95" i="8"/>
  <c r="B95" i="8" s="1"/>
  <c r="G95" i="8"/>
  <c r="K95" i="8"/>
  <c r="F95" i="8"/>
  <c r="G100" i="8"/>
  <c r="F100" i="8"/>
  <c r="E100" i="8"/>
  <c r="H100" i="8"/>
  <c r="D100" i="8"/>
  <c r="B100" i="8" s="1"/>
  <c r="E140" i="8"/>
  <c r="F140" i="8"/>
  <c r="D140" i="8"/>
  <c r="B140" i="8" s="1"/>
  <c r="H140" i="8"/>
  <c r="G140" i="8"/>
  <c r="G103" i="8"/>
  <c r="D103" i="8"/>
  <c r="B103" i="8" s="1"/>
  <c r="H103" i="8"/>
  <c r="F103" i="8"/>
  <c r="E103" i="8"/>
  <c r="G115" i="8"/>
  <c r="D115" i="8"/>
  <c r="B115" i="8" s="1"/>
  <c r="H115" i="8"/>
  <c r="F115" i="8"/>
  <c r="E115" i="8"/>
  <c r="E139" i="8"/>
  <c r="H139" i="8"/>
  <c r="G139" i="8"/>
  <c r="F139" i="8"/>
  <c r="D139" i="8"/>
  <c r="B139" i="8" s="1"/>
  <c r="K17" i="8"/>
  <c r="E17" i="8"/>
  <c r="H17" i="8"/>
  <c r="D17" i="8"/>
  <c r="B17" i="8" s="1"/>
  <c r="G17" i="8"/>
  <c r="F17" i="8"/>
  <c r="K43" i="8"/>
  <c r="F43" i="8"/>
  <c r="E43" i="8"/>
  <c r="H43" i="8"/>
  <c r="D43" i="8"/>
  <c r="B43" i="8" s="1"/>
  <c r="G43" i="8"/>
  <c r="K51" i="8"/>
  <c r="F51" i="8"/>
  <c r="E51" i="8"/>
  <c r="H51" i="8"/>
  <c r="D51" i="8"/>
  <c r="B51" i="8" s="1"/>
  <c r="G51" i="8"/>
  <c r="K72" i="8"/>
  <c r="F72" i="8"/>
  <c r="E72" i="8"/>
  <c r="H72" i="8"/>
  <c r="D72" i="8"/>
  <c r="B72" i="8" s="1"/>
  <c r="G72" i="8"/>
  <c r="K80" i="8"/>
  <c r="F80" i="8"/>
  <c r="E80" i="8"/>
  <c r="H80" i="8"/>
  <c r="D80" i="8"/>
  <c r="B80" i="8" s="1"/>
  <c r="G80" i="8"/>
  <c r="E24" i="8"/>
  <c r="H24" i="8"/>
  <c r="D24" i="8"/>
  <c r="B24" i="8" s="1"/>
  <c r="G24" i="8"/>
  <c r="K24" i="8"/>
  <c r="F24" i="8"/>
  <c r="E32" i="8"/>
  <c r="H32" i="8"/>
  <c r="D32" i="8"/>
  <c r="B32" i="8" s="1"/>
  <c r="G32" i="8"/>
  <c r="K32" i="8"/>
  <c r="F32" i="8"/>
  <c r="E57" i="8"/>
  <c r="H57" i="8"/>
  <c r="D57" i="8"/>
  <c r="B57" i="8" s="1"/>
  <c r="G57" i="8"/>
  <c r="K57" i="8"/>
  <c r="F57" i="8"/>
  <c r="E65" i="8"/>
  <c r="H65" i="8"/>
  <c r="D65" i="8"/>
  <c r="B65" i="8" s="1"/>
  <c r="G65" i="8"/>
  <c r="K65" i="8"/>
  <c r="F65" i="8"/>
  <c r="H40" i="8"/>
  <c r="D40" i="8"/>
  <c r="B40" i="8" s="1"/>
  <c r="G40" i="8"/>
  <c r="K40" i="8"/>
  <c r="F40" i="8"/>
  <c r="E40" i="8"/>
  <c r="H48" i="8"/>
  <c r="D48" i="8"/>
  <c r="B48" i="8" s="1"/>
  <c r="G48" i="8"/>
  <c r="K48" i="8"/>
  <c r="F48" i="8"/>
  <c r="E48" i="8"/>
  <c r="H56" i="8"/>
  <c r="D56" i="8"/>
  <c r="B56" i="8" s="1"/>
  <c r="G56" i="8"/>
  <c r="K56" i="8"/>
  <c r="F56" i="8"/>
  <c r="E56" i="8"/>
  <c r="H75" i="8"/>
  <c r="D75" i="8"/>
  <c r="B75" i="8" s="1"/>
  <c r="G75" i="8"/>
  <c r="F75" i="8"/>
  <c r="E75" i="8"/>
  <c r="G19" i="8"/>
  <c r="K19" i="8"/>
  <c r="F19" i="8"/>
  <c r="E19" i="8"/>
  <c r="H19" i="8"/>
  <c r="D19" i="8"/>
  <c r="B19" i="8" s="1"/>
  <c r="G27" i="8"/>
  <c r="K27" i="8"/>
  <c r="F27" i="8"/>
  <c r="E27" i="8"/>
  <c r="H27" i="8"/>
  <c r="D27" i="8"/>
  <c r="B27" i="8" s="1"/>
  <c r="G35" i="8"/>
  <c r="K35" i="8"/>
  <c r="F35" i="8"/>
  <c r="E35" i="8"/>
  <c r="H35" i="8"/>
  <c r="D35" i="8"/>
  <c r="B35" i="8" s="1"/>
  <c r="G60" i="8"/>
  <c r="K60" i="8"/>
  <c r="F60" i="8"/>
  <c r="E60" i="8"/>
  <c r="H60" i="8"/>
  <c r="D60" i="8"/>
  <c r="B60" i="8" s="1"/>
  <c r="G68" i="8"/>
  <c r="K68" i="8"/>
  <c r="F68" i="8"/>
  <c r="E68" i="8"/>
  <c r="H68" i="8"/>
  <c r="D68" i="8"/>
  <c r="B68" i="8" s="1"/>
  <c r="E89" i="8"/>
  <c r="H89" i="8"/>
  <c r="D89" i="8"/>
  <c r="B89" i="8" s="1"/>
  <c r="G89" i="8"/>
  <c r="K89" i="8"/>
  <c r="F89" i="8"/>
  <c r="E120" i="8"/>
  <c r="F120" i="8"/>
  <c r="D120" i="8"/>
  <c r="B120" i="8" s="1"/>
  <c r="H120" i="8"/>
  <c r="G120" i="8"/>
  <c r="G90" i="8"/>
  <c r="K90" i="8"/>
  <c r="F90" i="8"/>
  <c r="E90" i="8"/>
  <c r="H90" i="8"/>
  <c r="D90" i="8"/>
  <c r="B90" i="8" s="1"/>
  <c r="G97" i="8"/>
  <c r="F97" i="8"/>
  <c r="E97" i="8"/>
  <c r="H97" i="8"/>
  <c r="D97" i="8"/>
  <c r="B97" i="8" s="1"/>
  <c r="G101" i="8"/>
  <c r="F101" i="8"/>
  <c r="E101" i="8"/>
  <c r="H101" i="8"/>
  <c r="D101" i="8"/>
  <c r="B101" i="8" s="1"/>
  <c r="E126" i="8"/>
  <c r="F126" i="8"/>
  <c r="D126" i="8"/>
  <c r="B126" i="8" s="1"/>
  <c r="H126" i="8"/>
  <c r="G126" i="8"/>
  <c r="E134" i="8"/>
  <c r="F134" i="8"/>
  <c r="D134" i="8"/>
  <c r="B134" i="8" s="1"/>
  <c r="H134" i="8"/>
  <c r="G134" i="8"/>
  <c r="E142" i="8"/>
  <c r="F142" i="8"/>
  <c r="D142" i="8"/>
  <c r="B142" i="8" s="1"/>
  <c r="H142" i="8"/>
  <c r="G142" i="8"/>
  <c r="E150" i="8"/>
  <c r="F150" i="8"/>
  <c r="D150" i="8"/>
  <c r="B150" i="8" s="1"/>
  <c r="H150" i="8"/>
  <c r="G150" i="8"/>
  <c r="E158" i="8"/>
  <c r="F158" i="8"/>
  <c r="D158" i="8"/>
  <c r="B158" i="8" s="1"/>
  <c r="H158" i="8"/>
  <c r="G158" i="8"/>
  <c r="G104" i="8"/>
  <c r="F104" i="8"/>
  <c r="E104" i="8"/>
  <c r="D104" i="8"/>
  <c r="B104" i="8" s="1"/>
  <c r="H104" i="8"/>
  <c r="G108" i="8"/>
  <c r="F108" i="8"/>
  <c r="E108" i="8"/>
  <c r="D108" i="8"/>
  <c r="B108" i="8" s="1"/>
  <c r="H108" i="8"/>
  <c r="G112" i="8"/>
  <c r="F112" i="8"/>
  <c r="E112" i="8"/>
  <c r="D112" i="8"/>
  <c r="B112" i="8" s="1"/>
  <c r="H112" i="8"/>
  <c r="G116" i="8"/>
  <c r="F116" i="8"/>
  <c r="E116" i="8"/>
  <c r="D116" i="8"/>
  <c r="B116" i="8" s="1"/>
  <c r="H116" i="8"/>
  <c r="E125" i="8"/>
  <c r="H125" i="8"/>
  <c r="G125" i="8"/>
  <c r="F125" i="8"/>
  <c r="D125" i="8"/>
  <c r="B125" i="8" s="1"/>
  <c r="E133" i="8"/>
  <c r="H133" i="8"/>
  <c r="G133" i="8"/>
  <c r="F133" i="8"/>
  <c r="D133" i="8"/>
  <c r="B133" i="8" s="1"/>
  <c r="E141" i="8"/>
  <c r="H141" i="8"/>
  <c r="G141" i="8"/>
  <c r="F141" i="8"/>
  <c r="D141" i="8"/>
  <c r="B141" i="8" s="1"/>
  <c r="E149" i="8"/>
  <c r="H149" i="8"/>
  <c r="G149" i="8"/>
  <c r="F149" i="8"/>
  <c r="D149" i="8"/>
  <c r="B149" i="8" s="1"/>
  <c r="E157" i="8"/>
  <c r="H157" i="8"/>
  <c r="G157" i="8"/>
  <c r="F157" i="8"/>
  <c r="D157" i="8"/>
  <c r="B157" i="8" s="1"/>
  <c r="F164" i="8"/>
  <c r="G164" i="8"/>
  <c r="H164" i="8"/>
  <c r="E164" i="8"/>
  <c r="D164" i="8"/>
  <c r="B164" i="8" s="1"/>
  <c r="G31" i="9"/>
  <c r="O31" i="9" s="1"/>
  <c r="E31" i="9"/>
  <c r="E25" i="9"/>
  <c r="G25" i="9"/>
  <c r="I75" i="8" l="1"/>
  <c r="I48" i="8"/>
  <c r="I38" i="8"/>
  <c r="I78" i="8"/>
  <c r="I63" i="8"/>
  <c r="I49" i="8"/>
  <c r="I93" i="8"/>
  <c r="I79" i="8"/>
  <c r="I52" i="8"/>
  <c r="I59" i="8"/>
  <c r="I26" i="8"/>
  <c r="I74" i="8"/>
  <c r="I22" i="8"/>
  <c r="I41" i="8"/>
  <c r="I69" i="8"/>
  <c r="I81" i="8"/>
  <c r="I83" i="8"/>
  <c r="I87" i="8"/>
  <c r="I88" i="8"/>
  <c r="I84" i="8"/>
  <c r="I89" i="8"/>
  <c r="L68" i="8"/>
  <c r="I65" i="8"/>
  <c r="I32" i="8"/>
  <c r="I72" i="8"/>
  <c r="I43" i="8"/>
  <c r="I73" i="8"/>
  <c r="I54" i="8"/>
  <c r="I36" i="8"/>
  <c r="I20" i="8"/>
  <c r="I76" i="8"/>
  <c r="I47" i="8"/>
  <c r="I77" i="8"/>
  <c r="I42" i="8"/>
  <c r="I91" i="8"/>
  <c r="I45" i="8"/>
  <c r="I68" i="8"/>
  <c r="I35" i="8"/>
  <c r="I19" i="8"/>
  <c r="I39" i="8"/>
  <c r="I23" i="8"/>
  <c r="I29" i="8"/>
  <c r="L56" i="8"/>
  <c r="I57" i="8"/>
  <c r="I24" i="8"/>
  <c r="I80" i="8"/>
  <c r="I51" i="8"/>
  <c r="I86" i="8"/>
  <c r="I61" i="8"/>
  <c r="I28" i="8"/>
  <c r="I55" i="8"/>
  <c r="I92" i="8"/>
  <c r="I37" i="8"/>
  <c r="I50" i="8"/>
  <c r="I46" i="8"/>
  <c r="I67" i="8"/>
  <c r="I82" i="8"/>
  <c r="L82" i="8"/>
  <c r="I25" i="8"/>
  <c r="O25" i="9"/>
  <c r="M7" i="9"/>
  <c r="I60" i="8"/>
  <c r="I27" i="8"/>
  <c r="I56" i="8"/>
  <c r="I40" i="8"/>
  <c r="I17" i="8"/>
  <c r="I95" i="8"/>
  <c r="I15" i="8"/>
  <c r="I64" i="8"/>
  <c r="I31" i="8"/>
  <c r="I71" i="8"/>
  <c r="I44" i="8"/>
  <c r="I16" i="8"/>
  <c r="I34" i="8"/>
  <c r="I53" i="8"/>
  <c r="I18" i="8"/>
  <c r="I30" i="8"/>
  <c r="I85" i="8"/>
  <c r="I70" i="8"/>
  <c r="I90" i="8"/>
  <c r="I58" i="8"/>
  <c r="L15" i="8"/>
  <c r="I33" i="8"/>
  <c r="I94" i="8"/>
  <c r="L39" i="8"/>
  <c r="I62" i="8"/>
  <c r="I21" i="8"/>
  <c r="I66" i="8"/>
</calcChain>
</file>

<file path=xl/sharedStrings.xml><?xml version="1.0" encoding="utf-8"?>
<sst xmlns="http://schemas.openxmlformats.org/spreadsheetml/2006/main" count="1290" uniqueCount="769">
  <si>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</si>
  <si>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</si>
  <si>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</si>
  <si>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rPr>
        <sz val="10"/>
        <color theme="1"/>
        <rFont val="Arial Narrow"/>
        <family val="2"/>
      </rPr>
      <t xml:space="preserve">El archivo contiene las siguientes hojas:
 -  </t>
    </r>
    <r>
      <rPr>
        <b/>
        <sz val="11"/>
        <color theme="1"/>
        <rFont val="Arial Narrow"/>
        <family val="2"/>
      </rPr>
      <t xml:space="preserve">Pestañas por cada uno de los componentes de control interno: </t>
    </r>
    <r>
      <rPr>
        <sz val="10"/>
        <color theme="1"/>
        <rFont val="Arial Narrow"/>
        <family val="2"/>
      </rPr>
      <t>"Ambiente de Control", "Evaluación de riesgos", "Actividades de control", "Información y Comunicación", y " Actividades de Monitoreo". las cuales cuentan todas con la siguiente estructura:</t>
    </r>
  </si>
  <si>
    <t>Columna</t>
  </si>
  <si>
    <t>Descripción</t>
  </si>
  <si>
    <r>
      <rPr>
        <b/>
        <sz val="9"/>
        <color theme="1"/>
        <rFont val="Arial Narrow"/>
        <family val="2"/>
      </rPr>
      <t xml:space="preserve">
</t>
    </r>
    <r>
      <rPr>
        <b/>
        <i/>
        <u/>
        <sz val="9"/>
        <color theme="1"/>
        <rFont val="Arial Narrow"/>
        <family val="2"/>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</si>
  <si>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</si>
  <si>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</si>
  <si>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</si>
  <si>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rPr>
        <b/>
        <sz val="9"/>
        <color theme="1"/>
        <rFont val="Arial Narrow"/>
        <family val="2"/>
      </rPr>
      <t>Evaluación "</t>
    </r>
    <r>
      <rPr>
        <b/>
        <sz val="10"/>
        <color theme="1"/>
        <rFont val="Arial Narrow"/>
        <family val="2"/>
      </rPr>
      <t>si se encuentra Presente"</t>
    </r>
    <r>
      <rPr>
        <b/>
        <sz val="9"/>
        <color theme="1"/>
        <rFont val="Arial Narrow"/>
        <family val="2"/>
      </rPr>
      <t xml:space="preserve">
</t>
    </r>
    <r>
      <rPr>
        <sz val="9"/>
        <color theme="1"/>
        <rFont val="Arial Narrow"/>
        <family val="2"/>
      </rPr>
      <t>Referencia a Procesos, Manuales/Políticas de Operación/Procedimientos/Instructivos u otros desarrollos que den cuente de su aplicación</t>
    </r>
  </si>
  <si>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Entiendase "diseñada" como aquella actividad que cuenta con un responsable(s), periodicidad (cada cuanto se realiza ), proposito (objetivo), Como se lleva a cabo  (procedimiento), qué pasa con las desviaciones y/o excepciones (producto de su ejecucion) y cuenta con evidencia (documentacion).</t>
  </si>
  <si>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</si>
  <si>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</si>
  <si>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</si>
  <si>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</si>
  <si>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</si>
  <si>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evaluacion independiente (tener encuenta papel de  líneas de defensa) </t>
  </si>
  <si>
    <t>Indicar las acciones que se han adelantado en el marco de la evaluaciòn independiente (auditoria interna), sobre el estado del Sistema de Control Interno . Acciones entendidas en la evaluación y monitoreo de la efectividad del control, incluyendo el seguimiento a los controles de la primera y segunda linea de defensa.</t>
  </si>
  <si>
    <r>
      <rPr>
        <b/>
        <sz val="9"/>
        <color theme="1"/>
        <rFont val="Arial Narrow"/>
        <family val="2"/>
      </rPr>
      <t xml:space="preserve">Evaluación </t>
    </r>
    <r>
      <rPr>
        <b/>
        <sz val="10"/>
        <color theme="1"/>
        <rFont val="Arial Narrow"/>
        <family val="2"/>
      </rPr>
      <t>"si se encuentra Funcionando"</t>
    </r>
  </si>
  <si>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</si>
  <si>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rPr>
        <sz val="10"/>
        <color theme="1"/>
        <rFont val="Arial Narrow"/>
        <family val="2"/>
      </rPr>
      <t xml:space="preserve"> -</t>
    </r>
    <r>
      <rPr>
        <sz val="11"/>
        <color theme="1"/>
        <rFont val="Arial Narrow"/>
        <family val="2"/>
      </rPr>
      <t xml:space="preserve"> </t>
    </r>
    <r>
      <rPr>
        <b/>
        <sz val="11"/>
        <color theme="1"/>
        <rFont val="Arial Narrow"/>
        <family val="2"/>
      </rPr>
      <t>Análisis de Resultados:</t>
    </r>
    <r>
      <rPr>
        <sz val="10"/>
        <color theme="1"/>
        <rFont val="Arial Narrow"/>
        <family val="2"/>
      </rPr>
      <t xml:space="preserve"> Esta hoja permite establecer si el Sistema de Control Interno evaluado se encuentra </t>
    </r>
    <r>
      <rPr>
        <b/>
        <sz val="10"/>
        <color theme="1"/>
        <rFont val="Arial Narrow"/>
        <family val="2"/>
      </rPr>
      <t>PRESENTE y FUNCIONANDO</t>
    </r>
    <r>
      <rPr>
        <sz val="10"/>
        <color theme="1"/>
        <rFont val="Arial Narrow"/>
        <family val="2"/>
      </rPr>
      <t xml:space="preserve">, permitiéndo definir puntos de mejora a través de los componentes del MECI y </t>
    </r>
    <r>
      <rPr>
        <sz val="10"/>
        <color rgb="FFFF0000"/>
        <rFont val="Arial Narrow"/>
        <family val="2"/>
      </rPr>
      <t>su articulacion</t>
    </r>
    <r>
      <rPr>
        <sz val="10"/>
        <color theme="1"/>
        <rFont val="Arial Narrow"/>
        <family val="2"/>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</si>
  <si>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</si>
  <si>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</si>
  <si>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</si>
  <si>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</si>
  <si>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lineas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</si>
  <si>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</si>
  <si>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</si>
  <si>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</si>
  <si>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</si>
  <si>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</si>
  <si>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ejecucion.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</si>
  <si>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</si>
  <si>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</si>
  <si>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esta funcionando, lo que hace que se requieran acciones dirigidas a fortalecer su diseño y puesta en marcha</t>
  </si>
  <si>
    <r>
      <rPr>
        <sz val="10"/>
        <color theme="1"/>
        <rFont val="Arial Narrow"/>
        <family val="2"/>
      </rPr>
      <t xml:space="preserve"> -</t>
    </r>
    <r>
      <rPr>
        <sz val="11"/>
        <color theme="1"/>
        <rFont val="Arial Narrow"/>
        <family val="2"/>
      </rPr>
      <t xml:space="preserve"> </t>
    </r>
    <r>
      <rPr>
        <b/>
        <sz val="11"/>
        <color theme="1"/>
        <rFont val="Arial Narrow"/>
        <family val="2"/>
      </rPr>
      <t>Conclusiones:</t>
    </r>
    <r>
      <rPr>
        <sz val="10"/>
        <color theme="1"/>
        <rFont val="Arial Narrow"/>
        <family val="2"/>
      </rPr>
      <t xml:space="preserve"> Esta hoja permite establecer si el Sistema de Control Interno evaluado se encuentra </t>
    </r>
    <r>
      <rPr>
        <b/>
        <sz val="10"/>
        <color theme="1"/>
        <rFont val="Arial Narrow"/>
        <family val="2"/>
      </rPr>
      <t>PRESENTE y FUNCIONANDO</t>
    </r>
    <r>
      <rPr>
        <sz val="10"/>
        <color theme="1"/>
        <rFont val="Arial Narrow"/>
        <family val="2"/>
      </rPr>
      <t>, definiendo puntos de mejora a través de los componentes del MECI y su relación con las Dimensiones del MIPG.</t>
    </r>
  </si>
  <si>
    <r>
      <rPr>
        <sz val="10"/>
        <color theme="1"/>
        <rFont val="Arial Narrow"/>
        <family val="2"/>
      </rPr>
      <t xml:space="preserve"> -</t>
    </r>
    <r>
      <rPr>
        <sz val="11"/>
        <color theme="1"/>
        <rFont val="Arial Narrow"/>
        <family val="2"/>
      </rPr>
      <t xml:space="preserve"> </t>
    </r>
    <r>
      <rPr>
        <b/>
        <sz val="11"/>
        <color theme="1"/>
        <rFont val="Arial Narrow"/>
        <family val="2"/>
      </rPr>
      <t>Definiciones:</t>
    </r>
    <r>
      <rPr>
        <sz val="11"/>
        <color theme="1"/>
        <rFont val="Arial Narrow"/>
        <family val="2"/>
      </rPr>
      <t xml:space="preserve"> A</t>
    </r>
    <r>
      <rPr>
        <sz val="10"/>
        <color theme="1"/>
        <rFont val="Arial Narrow"/>
        <family val="2"/>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</si>
  <si>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</si>
  <si>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</si>
  <si>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</si>
  <si>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</si>
  <si>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</si>
  <si>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</si>
  <si>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</si>
  <si>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</si>
  <si>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</si>
  <si>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Instancia del más alto nivel jerárquico, creado como órgano asesor e instancia decisora en los asuntos de control interno, de oblgatoria conformación para todas las entidades estatales. (Ley 87 de 1993, art 13 y Decreto 648 de 2017).</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</si>
  <si>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</si>
  <si>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</si>
  <si>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</si>
  <si>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</si>
  <si>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</si>
  <si>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</si>
  <si>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</si>
  <si>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</si>
  <si>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</si>
  <si>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</si>
  <si>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</si>
  <si>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</si>
  <si>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</si>
  <si>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</si>
  <si>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</si>
  <si>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</si>
  <si>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</si>
  <si>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</si>
  <si>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</si>
  <si>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</si>
  <si>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</si>
  <si>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</si>
  <si>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</si>
  <si>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</si>
  <si>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</si>
  <si>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</si>
  <si>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</si>
  <si>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</si>
  <si>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</si>
  <si>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</si>
  <si>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</si>
  <si>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</si>
  <si>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</si>
  <si>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</si>
  <si>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</si>
  <si>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</si>
  <si>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</si>
  <si>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Herramiento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</si>
  <si>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</si>
  <si>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</si>
  <si>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</si>
  <si>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</si>
  <si>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</si>
  <si>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</si>
  <si>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</si>
  <si>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</si>
  <si>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</si>
  <si>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</si>
  <si>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</si>
  <si>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</si>
  <si>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</si>
  <si>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</si>
  <si>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</si>
  <si>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</si>
  <si>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</si>
  <si>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</si>
  <si>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</si>
  <si>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</si>
  <si>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</si>
  <si>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</si>
  <si>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</si>
  <si>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</si>
  <si>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</si>
  <si>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</si>
  <si>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t>Lineamiento 1: 
La entidad demuestra el compromiso con la integridad (valores) y principio+I186+C21:I31+I186+C21:I31+C21:I31+C21:I31</t>
  </si>
  <si>
    <t xml:space="preserve">EVIDENCIA DEL CONTROL </t>
  </si>
  <si>
    <t xml:space="preserve">Evaluación </t>
  </si>
  <si>
    <t xml:space="preserve">Observaciones de la evaluación independiente (tener en cuenta papel de  líneas de defensa) </t>
  </si>
  <si>
    <t>Dimensión Talento Humano
Política Integridad</t>
  </si>
  <si>
    <t>1.1 Aplicación del Código de Integridad. (incluye análisis de desviaciones, convivencia laboral, temas disciplinarios internos, quejas o denuncias sobres los servidores de la entidad, u otros temas relacionados).</t>
  </si>
  <si>
    <t xml:space="preserve">1.2 Mecanismos para el manejo de conflictos de interés. </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</si>
  <si>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</si>
  <si>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</si>
  <si>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 xml:space="preserve">1.4 La evaluación de las acciones transversales de integridad, mediante el monitoreo permanente de los riesgos de corrupción. </t>
  </si>
  <si>
    <t>Dimensión Direccionamiento Estratégico y Planeación
Plan Anticorrupción y de Atención al Ciudadano</t>
  </si>
  <si>
    <t>Evaluación</t>
  </si>
  <si>
    <t>Los Actos Administrativos de adopción y modificación se presentan en Comité para su aprobación</t>
  </si>
  <si>
    <t>Resolución 193 de 30 abril de 2018</t>
  </si>
  <si>
    <t>Resolución 448 de 30 abril de 2018</t>
  </si>
  <si>
    <t>2.2 Definición y documentación del Esquema de Líneas de Defensa</t>
  </si>
  <si>
    <t>2.3 Definición de líneas de reporte en temas clave para la toma de decisiones, atendiendo el Esquema de Líneas de Defensa</t>
  </si>
  <si>
    <t xml:space="preserve">3.2 La Alta Dirección frente a la política de Administración del Riesgo definen los niveles de aceptación del riesgo, teniendo en cuenta cada uno de los objetivos establecidos. </t>
  </si>
  <si>
    <t>3.3 Evaluación de la planeación estratégica, considerando alertas frente a posibles incumplimientos, necesidades de recursos, cambios en el entorno que puedan afectar su desarrollo, entre otros aspectos que garanticen de forma razonable su cumplimiento.</t>
  </si>
  <si>
    <t>4.1 Evaluación de la Planeación Estratégica del Talento Humano.</t>
  </si>
  <si>
    <t xml:space="preserve">Se ha venido realizando el monitoreo de la ejecución de los planes con una frecuencia trimestral y asociada al cumplimiento de los planes operativos anuales del proceso de Talento humano verificando su cumplimiento. </t>
  </si>
  <si>
    <t>4.2 Evaluación de las actividades relacionadas con el Ingreso del personal.</t>
  </si>
  <si>
    <t>4.3 Evaluación de las actividades relacionadas con la permanencia del personal.</t>
  </si>
  <si>
    <t>4.4Analizar si se cuenta con políticas claras y comunicadas relacionadas con la responsabilidad de cada servidor sobre el desarrollo y mantenimiento del control interno (1a línea de defensa)</t>
  </si>
  <si>
    <t>Se viene fortaleciendo el esquema de líneas de defensa a través de los monitoreos por parte de la primera y segunda línea de defensa, así como, el reporte de autoevaluación a la tercera línea de defensa.</t>
  </si>
  <si>
    <t>4.5 Evaluación de las actividades relacionadas con el retiro del personal.</t>
  </si>
  <si>
    <t>4.6 Evaluar el impacto del Plan Institucional de Capacitación - PIC</t>
  </si>
  <si>
    <t>4.7 Evaluación frente a los productos y servicios en los cuales participan los contratistas de apoyo.</t>
  </si>
  <si>
    <t>Los supervisores de contrato son los responsables  de evaluar la participación de los contratistas en los productos y servicios, los cuales están reportados en la plataforma SECOP II.</t>
  </si>
  <si>
    <t>5.1 Acorde con la estructura del Esquema de Líneas de Defensa se han definido estándares de reporte, periodicidad y responsables frente a diferentes temas críticos de la entidad.</t>
  </si>
  <si>
    <t>5.2 La Alta Dirección analiza la información asociada con la generación de reportes financieros.</t>
  </si>
  <si>
    <t>5.3 Teniendo en cuenta la información suministrada por la 2a y 3a línea de defensa se toman decisiones a tiempo para garantizar el cumplimiento de las metas y objetivos.</t>
  </si>
  <si>
    <t>5.4 Se evalúa la estructura de control a partir de los cambios en procesos, procedimientos, u otras herramientas, a fin de garantizar su adecuada formulación y afectación frente a la gestión del riesgo.</t>
  </si>
  <si>
    <t>5.5 La entidad aprueba y hace seguimiento al Plan Anual de Auditoría presentado y ejecutado por parte de la Oficina de Control Interno.</t>
  </si>
  <si>
    <t>5.6 La entidad analiza los informes presentados por la Oficina de Control Interno y evalúa su impacto en relación con la mejora institucional.</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</si>
  <si>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</si>
  <si>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</si>
  <si>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t>6.1  La Entidad cuenta con mecanismos para vincular o relacionar el plan estratégico con los objetivos estratégicos y estos a su vez con los objetivos operativos.</t>
  </si>
  <si>
    <t>6.2 Los objetivos de los procesos, programas o proyectos (según aplique) que están definidos, son específicos, medibles, alcanzables, relevantes, delimitados en el tiempo.</t>
  </si>
  <si>
    <t xml:space="preserve"> </t>
  </si>
  <si>
    <t>6.3 La Alta Dirección evalúa periódicamente los objetivos establecidos para asegurar que estos continúan siendo consistentes y apropiados para la Entidad.</t>
  </si>
  <si>
    <t>7.1 Teniendo en cuenta la estructura de la política de Administración del Riesgo, su alcance define lineamientos para toda la entidad, incluyendo regionales, áreas tercerizadas u otras instancias que afectan la prestación del servicio.</t>
  </si>
  <si>
    <t>7.2 La Oficina de Planeación, Gerencia de Riesgos (donde existan), como 2a línea de defensa, consolidan información clave frente a la gestión del riesgo.</t>
  </si>
  <si>
    <t>Se vienen realizando balances cuatrimestrales de la gestión de riesgos por parte de la Oficina Asesora de Planeación, adicionalmente, la Asesoría de Control Interno verifica su cumplimiento y hace recomendaciones adicionales.</t>
  </si>
  <si>
    <t>7.3 A partir de la información consolidada y reportada por la 2a línea de defensa (7.2), la Alta Dirección analiza sus resultados y en especial considera si se han presentado materializaciones de riesgo.</t>
  </si>
  <si>
    <t>En Comité Directivo y en Comité Institucional de Coordinación de Control Interno se presenta el resultado de los riesgos indicando cuales se encuentran materializados.</t>
  </si>
  <si>
    <t>7.4 Cuando se detectan materializaciones de riesgo, se definen los cursos de acción en relación con la revisión y actualización del mapa de riesgos correspondiente.</t>
  </si>
  <si>
    <t>7.5 Se llevan a cabo seguimientos a las acciones definidas para resolver materializaciones de riesgo detectadas.</t>
  </si>
  <si>
    <t>8.1 La Alta Dirección acorde con el análisis del entorno interno y externo, define los procesos, programas o proyectos (según aplique), susceptibles de posibles actos de corrupción.</t>
  </si>
  <si>
    <t>8.2 La Alta Dirección monitorea los riesgos de corrupción con la periodicidad establecida en la Política de Administración del Riesgo.</t>
  </si>
  <si>
    <t xml:space="preserve">La alta Dirección a través de la Oficina Asesora de Planeación realiza el monitoreo de los riesgos identificados en el Instituto </t>
  </si>
  <si>
    <t>8.3 Para el desarrollo de las actividades de control, la entidad considera la adecuada división de las funciones y que éstas se encuentren segregadas en diferentes personas para reducir el riesgo de acciones fraudulentas.</t>
  </si>
  <si>
    <t>Las actividades de control se encuentran a cargo de los servidores públicos del IDPC, de acuerdo con sus funciones. (Riesgos, Procesos y procedimientos)</t>
  </si>
  <si>
    <t>8.4 La Alta Dirección evalúa fallas en los controles (diseño y ejecución) para definir cursos de acción apropiados para su mejora.</t>
  </si>
  <si>
    <t>9.1 Acorde con lo establecido en la política de Administración del Riesgo, se monitorean los factores internos y externos definidos para la entidad, a fin de establecer cambios en el entorno que determinen nuevos riesgos o ajustes a los existentes.</t>
  </si>
  <si>
    <t>Por medio de los informes de los supervisores se monitorea el cumplimientos de los contratos.</t>
  </si>
  <si>
    <t>9.3 La Alta Dirección monitorea los riesgos aceptados revisando que sus condiciones no hayan cambiado y definir su pertinencia para sostenerlos o ajustarlos.</t>
  </si>
  <si>
    <t>La Oficina Asesora de Planeación monitorea los riesgos  y en caso de materialización se cambian las acciones y controles para controlar y mitigar el riesgo.</t>
  </si>
  <si>
    <t>9.5 La entidad analiza el impacto sobre el control interno por cambios en los diferentes niveles organizacionales.</t>
  </si>
  <si>
    <t>En los Comités Directivos, Comités de Institucional de Gestión y Desempeño y en el Institucional de Coordinación de Control Interno se analiza el impacto sobre el Control Interno</t>
  </si>
  <si>
    <t>Se realizan análisis de contexto estratégico para la identificación de riesgos, incluyendo los cambios organizacionales</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</si>
  <si>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</si>
  <si>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</si>
  <si>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t>10.1 Para el desarrollo de las actividades de control, la entidad considera la adecuada división de las funciones y que éstas se encuentren segregadas en diferentes personas para reducir el riesgo de error o de incumplimientos de alto impacto en la operación.</t>
  </si>
  <si>
    <t>Mediante la contratación de prestación de servicios se suple la necesidad del recurso humano, por no tener el personal de planta suficiente.</t>
  </si>
  <si>
    <t>Se recomienda continuar definiendo las situaciones en donde no es posible la segregación de funciones.</t>
  </si>
  <si>
    <t>Los Sistemas de la Entidad se encuentran en el marco del MIPG en el acto administrativo del Comité de Gestión y Desempeño</t>
  </si>
  <si>
    <t>11.1 La entidad establece actividades de control relevantes sobre las infraestructuras tecnológicas; los procesos de gestión de la seguridad y sobre los procesos de adquisición, desarrollo y mantenimiento de tecnologías.</t>
  </si>
  <si>
    <t>Se cuenta con el plan estratégico de tecnología de la información, el plan de seguridad y privacidad de la información y el plan de tratamiento de riesgos de seguridad y privacidad de la información.</t>
  </si>
  <si>
    <t>11.2  Para los proveedores de tecnología  selecciona y desarrolla actividades de control internas sobre las actividades realizadas por el proveedor de servicios.</t>
  </si>
  <si>
    <t xml:space="preserve">El supervisor realiza el seguimiento para verificar el cumplimiento de las actividades de los contratos. </t>
  </si>
  <si>
    <t xml:space="preserve">11.3 Se cuenta con matrices de roles y usuarios siguiendo los principios de segregación de funciones.
</t>
  </si>
  <si>
    <t xml:space="preserve">En el Manual de Políticas de Seguridad y Privacidad de la Información  establece la Política de Control de accesos  a redes </t>
  </si>
  <si>
    <t>La división y segregación de funciones se realiza en la Entidad en la medida de lo posible, teniendo en cuenta la Estructura Organizacional y se encuentra definida en el PETI, así como el  instructivo Roles y Responsabilidades de Seguridad y privacidad de la información</t>
  </si>
  <si>
    <t xml:space="preserve">11.4 Se cuenta con información de la 3a línea de defensa, como evaluador independiente en relación con los controles implementados por el proveedor de servicios, para  asegurar que los riesgos relacionados se mitigan.
</t>
  </si>
  <si>
    <t>En los informes, auditorias y seguimientos Control Interno evalúa los riesgos y recomienda la identificación o el ajuste de controles y acciones.</t>
  </si>
  <si>
    <t xml:space="preserve">12.1 Se evalúa la actualización de procesos, procedimientos, políticas de operación, instructivos, manuales u otras herramientas para garantizar la aplicación adecuada de las principales actividades de control.
</t>
  </si>
  <si>
    <t>12.2  El diseño de controles se evalúa frente a la gestión del riesgo.</t>
  </si>
  <si>
    <t xml:space="preserve">Todas las Dimensiones de MIPG 
</t>
  </si>
  <si>
    <t xml:space="preserve">12.3  Monitoreo a los riesgos acorde con la política de administración de riesgo establecida para la entidad.
</t>
  </si>
  <si>
    <t>12.4 Verificación de que los responsables estén ejecutando los controles tal como han sido diseñados.</t>
  </si>
  <si>
    <t>12.5  Se evalúa la adecuación de los controles a las especificidades de cada proceso, considerando cambios en regulaciones, estructuras internas u otros aspectos que determinen cambios en su diseño.</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</si>
  <si>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</si>
  <si>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</si>
  <si>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t>13.1 La entidad ha diseñado sistemas de información para capturar y procesar datos y transformarlos en información para alcanzar los requerimientos de información definidos.</t>
  </si>
  <si>
    <t xml:space="preserve">Mediante el Plan estratégico de divulgación y comunicaciones y los procedimientos de comunicación interna y externa el instituto establece los lineamientos  para una comunicación efectiva. </t>
  </si>
  <si>
    <t>13.2  La entidad cuenta con el inventario de información relevante (interno/externa) y cuenta con un mecanismo que permita su actualización.</t>
  </si>
  <si>
    <t>Se evidencia el inventario de activos de información publicado en la página web de la entidad.</t>
  </si>
  <si>
    <t>13.3 La entidad considera un ámbito amplio de fuentes de datos (internas y externas), para la captura y procesamiento posterior de información clave para la consecución de metas y objetivos.</t>
  </si>
  <si>
    <t>13.4 La entidad ha desarrollado e implementado actividades de control sobre la integridad, confidencialidad y disponibilidad de los datos e información definidos como relevantes.</t>
  </si>
  <si>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</si>
  <si>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 xml:space="preserve">Redes sociales </t>
  </si>
  <si>
    <t>14.2 La entidad cuenta con políticas de operación relacionadas con la administración de la información (niveles de autoridad y responsabilidad)</t>
  </si>
  <si>
    <t>14.3 La entidad cuenta con canales de información internos para la denuncia anónima o confidencial de posibles situaciones irregulares y se cuenta con mecanismos específicos para su manejo, de manera tal que generen la confianza para utilizarlos.</t>
  </si>
  <si>
    <t>Se encuentra adoptado protocolo para la atención de denuncias de actos de corrupción</t>
  </si>
  <si>
    <t>14.4 La entidad establece e implementa políticas y procedimientos para facilitar una comunicación interna efectiva.</t>
  </si>
  <si>
    <t xml:space="preserve">15.1 La entidad desarrolla e implementa controles que facilitan la comunicación externa, la cual incluye  políticas y procedimientos. 
Incluye contratistas y proveedores de servicios tercerizados (cuando aplique). </t>
  </si>
  <si>
    <t xml:space="preserve">15.2 La entidad cuenta con canales externos definidos de comunicación, asociados con el tipo de información a divulgar, y éstos son reconocidos a todo nivel de la organización.
</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</si>
  <si>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</si>
  <si>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</si>
  <si>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t>Observaciones de la evaluación independiente (tener en cuenta papel de  líneas de defensa) 
*Nota: Únicamente diligenciar las observaciones que van vinculadas al desarrollo de actividades de las demás líneas de defensa</t>
  </si>
  <si>
    <t>16.1 El comité Institucional de Coordinación de Control Interno aprueba anualmente el Plan Anual de Auditoría presentado por parte del Jefe de Control Interno o quien haga sus veces y hace el correspondiente seguimiento a sus ejecución?</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</si>
  <si>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</si>
  <si>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Se realizaron evaluaciones de controles de acuerdo con lo establecido en el Plan de Anual de Auditoria teniendo en cuenta  el recurso humano disponible.</t>
  </si>
  <si>
    <t>16.4 Acorde con el Esquema de Líneas de Defensa se han implementado procedimientos de monitoreo continuo como parte de las actividades de la 2a línea de defensa, a fin de contar con información clave para la toma de decisiones.</t>
  </si>
  <si>
    <t>16.5 Frente a las evaluaciones independientes la entidad considera evaluaciones externas de organismos de control, de vigilancia, certificadores, ONG´s u otros que permitan tener una mirada independiente de las operaciones.</t>
  </si>
  <si>
    <t>Se tienen en cuenta el resultado de las auditorias realizadas por los entes de control.</t>
  </si>
  <si>
    <t>17.1 A partir de la información de las evaluaciones independientes, se evalúan para determinar su efecto en el Sistema de Control Interno de la entidad y su impacto en el logro de los objetivos, a fin de determinar cursos de acción para su mejora.</t>
  </si>
  <si>
    <t>17.2 Los informes recibidos de entes externos (organismos de control, auditores externos, entidades de vigilancia entre otros) se consolidan y se concluye sobre el impacto en el Sistema de Control Interno, a fin de determinar los cursos de acción.</t>
  </si>
  <si>
    <t>Dentro de las funciones del Comité de Control Interno, se encuentra la evaluación del impacto en el SCI</t>
  </si>
  <si>
    <t>Se genera plan de mejoramiento a partir de los resultados de las evaluaciones independientes realizadas por entes externos, de igual manera, los resultados se toman en cuenta para la priorización de procesos a auditar</t>
  </si>
  <si>
    <t>17.3 La entidad cuenta con políticas donde se establezca a quién reportar las deficiencias de control interno como resultado del monitoreo continuo.</t>
  </si>
  <si>
    <t>En todos los procedimientos se cuenta con la etapa de evaluación o monitoreo, de igual manera en el Comité de Gestión y Desempeño se definió grupo de autoevaluación con periodicidad trimestral</t>
  </si>
  <si>
    <t>17.4 La Alta Dirección hace seguimiento a las acciones correctivas relacionadas con las deficiencias comunicadas sobre el Sistema de Control Interno y si se han cumplido en el tiempo establecido.</t>
  </si>
  <si>
    <t>Dentro de los seguimientos presentados por la Asesoría de Control Interno en Comité de Control Interno, se encuentra el de evaluación de planes de mejoramiento.</t>
  </si>
  <si>
    <t>17.5 Los procesos y/o servicios tercerizados, son evaluados acorde con su nivel de riesgos.</t>
  </si>
  <si>
    <t>No se cuenta con procesos y/o servicios tercerizados</t>
  </si>
  <si>
    <t>17.6 Se evalúa la información suministrada por los usuarios (Sistema PQRD), así como de otras partes interesadas para la mejora del  Sistema de Control Interno de la Entidad?</t>
  </si>
  <si>
    <t xml:space="preserve">17.7 Verificación del avance y cumplimiento de las acciones incluidas en los planes de mejoramiento producto de las autoevaluaciones. (2ª Línea).
</t>
  </si>
  <si>
    <t>Se cuenta con procedimiento de acciones de mejora, en el cual se define el período de monitoreo y seguimiento</t>
  </si>
  <si>
    <t>Las acciones de mejora generadas a partir de FURAG se incluyen en el Plan de Implementación MIPG, por lo cual, es importante realizar un seguimiento particular a este tema</t>
  </si>
  <si>
    <t>17.8 Evaluación de la efectividad de las acciones incluidas en los Planes de mejoramiento producto de las auditorías internas y de entes externos. (3ª Línea)</t>
  </si>
  <si>
    <t>Se  recomienda  continuar con las evaluaciones de planes internos y externos</t>
  </si>
  <si>
    <t>17.9 Las deficiencias de control interno son reportadas a los responsables de nivel jerárquico superior, para tomar la acciones correspondientes?</t>
  </si>
  <si>
    <t>Los informes se presentan a los líderes de proceso y a la Dirección, se retroalimentan en Comités Directivo y de Control Interno , y finalmente se publican en la página web</t>
  </si>
  <si>
    <t>Se recomienda  continuar presentando las observaciones de los informes de acuerdo con  el Plan Anual de Auditorias</t>
  </si>
  <si>
    <t>ANÁLISIS DE RESULTADOS PARA LA TOMA DE DECISIONES</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</si>
  <si>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</si>
  <si>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</si>
  <si>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</si>
  <si>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Cuando en el análisis de los requerimientos en los diferentes componentes del MECI se cuente con aspectos evaluados en nivel 1 (presente) y 1 (funcionando); ;1 (presente) y 2 (funcionando); 1(presente) y 3 (funcionando).</t>
  </si>
  <si>
    <t>Registro de deficiencias</t>
  </si>
  <si>
    <t>RESULTADOS</t>
  </si>
  <si>
    <t>FUENTE DEL ANALISIS</t>
  </si>
  <si>
    <t>CONTROL PRESENTE</t>
  </si>
  <si>
    <t>CONTROL FUNCIONANDO</t>
  </si>
  <si>
    <t>OBSERVACIONES DEL CONTROL</t>
  </si>
  <si>
    <t>NIVEL DE CUMPLIMIENTO-ASPECTOS PARTICULARES POR COMPONENTE</t>
  </si>
  <si>
    <t>NIVEL DE CUMPLIMIENTO- DEL COMPONENTE</t>
  </si>
  <si>
    <t>RECOMENDACIONES DESDE LA MIRADA DE EVALUACION INDEPENDIENTE</t>
  </si>
  <si>
    <t>PLANES DE MEJORAMIENTO (Donde aplique)</t>
  </si>
  <si>
    <t>Id. Requerimiento</t>
  </si>
  <si>
    <t>Descripción del Lineamiento</t>
  </si>
  <si>
    <t>Pregunta Indicativa</t>
  </si>
  <si>
    <t>Accion(es) de Mejora</t>
  </si>
  <si>
    <t>Fecha de Inicio</t>
  </si>
  <si>
    <t>Fecha Terminacion</t>
  </si>
  <si>
    <t>Responsable</t>
  </si>
  <si>
    <t>Seguimiento</t>
  </si>
  <si>
    <t>% de avance</t>
  </si>
  <si>
    <t>N/A</t>
  </si>
  <si>
    <t>Generar planes de mejoramiento a partir de todas las fuentes identificadas en el procedimiento de acciones de mejora, específicamente las PQRS y las autoevaluaciones</t>
  </si>
  <si>
    <t>Nombre de la Entidad:</t>
  </si>
  <si>
    <t>Instituto Distrital de Patrimonio Cultural</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</si>
  <si>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</si>
  <si>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</si>
  <si>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</si>
  <si>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</si>
  <si>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</si>
  <si>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Los componentes del sistema de Control Interno del  Instituto se encuentran operando con trazabilidad e integrados, corresponde fortalecer y socializar las herramientas de control y realizar seguimientos permanentes.</t>
  </si>
  <si>
    <t>¿Es efectivo el sistema de control interno para los objetivos evaluados? (Si/No) (Justifique su respuesta):</t>
  </si>
  <si>
    <t>Si</t>
  </si>
  <si>
    <t>En el Instituto el Sistema de Control Interno se ha venido desarrollando con la implementación de herramientas que permiten realizar controles, supervisión, monitoreo de sus metas, programas y proyectos, identificando sus riesgos, controlándolos y evitando su materialización.</t>
  </si>
  <si>
    <t>La entidad cuenta dentro de su Sistema de Control Interno, con una institucionalidad (Líneas de defensa)  que le permita la toma de decisiones frente al control (Si/No) (Justifique su respuesta):</t>
  </si>
  <si>
    <t>Se han aprobado dentro del Instituto Distrital de Patrimonio Cultural el Manual de Gestión de Riesgo  donde se señalan las líneas de defensa con descripción de sus roles y responsabilidades, se está en el ejercicio de socializar y evaluar sus resultados</t>
  </si>
  <si>
    <t>¿El componente está presente y funcionando?</t>
  </si>
  <si>
    <t>Nivel de Cumplimiento componente</t>
  </si>
  <si>
    <t>Nivel de Cumplimiento componente presentado en el informe anterior</t>
  </si>
  <si>
    <t xml:space="preserve">
Estado  del componente presentado en el informe anterior</t>
  </si>
  <si>
    <t xml:space="preserve"> Avance final del componente </t>
  </si>
  <si>
    <t>Evaluación de riesgos</t>
  </si>
  <si>
    <t>Actividades de control</t>
  </si>
  <si>
    <t>Información y comunicación</t>
  </si>
  <si>
    <t xml:space="preserve">Monitoreo </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</si>
  <si>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</si>
  <si>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</si>
  <si>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</si>
  <si>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</si>
  <si>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</si>
  <si>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</si>
  <si>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</si>
  <si>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</si>
  <si>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</si>
  <si>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</si>
  <si>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</si>
  <si>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</si>
  <si>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</si>
  <si>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</si>
  <si>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</si>
  <si>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</si>
  <si>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</si>
  <si>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</si>
  <si>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</si>
  <si>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</si>
  <si>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</si>
  <si>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</si>
  <si>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</si>
  <si>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</si>
  <si>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</si>
  <si>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</si>
  <si>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</si>
  <si>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</si>
  <si>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</si>
  <si>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</si>
  <si>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</si>
  <si>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</si>
  <si>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</si>
  <si>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</si>
  <si>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</si>
  <si>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</si>
  <si>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</si>
  <si>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</si>
  <si>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</si>
  <si>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</si>
  <si>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</si>
  <si>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</si>
  <si>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</si>
  <si>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</si>
  <si>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</si>
  <si>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</si>
  <si>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</si>
  <si>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</si>
  <si>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</si>
  <si>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</si>
  <si>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</si>
  <si>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</si>
  <si>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</si>
  <si>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</si>
  <si>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</si>
  <si>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</si>
  <si>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</si>
  <si>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</si>
  <si>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</si>
  <si>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</si>
  <si>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</si>
  <si>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</si>
  <si>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</si>
  <si>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</si>
  <si>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</si>
  <si>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</si>
  <si>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</si>
  <si>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</si>
  <si>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</si>
  <si>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</si>
  <si>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</si>
  <si>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</si>
  <si>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</si>
  <si>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</si>
  <si>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</si>
  <si>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</si>
  <si>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</si>
  <si>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</si>
  <si>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</si>
  <si>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</si>
  <si>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</si>
  <si>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</si>
  <si>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</si>
  <si>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</si>
  <si>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</si>
  <si>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</si>
  <si>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</si>
  <si>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</si>
  <si>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</si>
  <si>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</si>
  <si>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</si>
  <si>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</si>
  <si>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</si>
  <si>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</si>
  <si>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</si>
  <si>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</si>
  <si>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</si>
  <si>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</si>
  <si>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</si>
  <si>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</si>
  <si>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</si>
  <si>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</si>
  <si>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</si>
  <si>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</si>
  <si>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</si>
  <si>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</si>
  <si>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</si>
  <si>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</si>
  <si>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</si>
  <si>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</si>
  <si>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</si>
  <si>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</si>
  <si>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</si>
  <si>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</si>
  <si>
    <t>En el Sistema PQRSD se radican todas las solicitudes, quejas y denuncias y son trasladadas a la dependencia correspondiente.</t>
  </si>
  <si>
    <t>En el marco del Comité Institucional de Gestión y Desempeño, en la revisión por la Alta Dirección, se realiza análisis de las políticas de riesgos, con relación al tratamiento de los riesgos en los niveles de aceptación.</t>
  </si>
  <si>
    <t>Informes de Supervisión para cada trámite de pago por cada contratista</t>
  </si>
  <si>
    <t>Mantenimiento del control</t>
  </si>
  <si>
    <t>La entidad cuenta con el Plan estratégico de divulgación y comunicaciones, además los planes del instituto cuentan con niveles de autoridad y responsabilidad.</t>
  </si>
  <si>
    <t xml:space="preserve">Cuenta con punto físico de atención al ciudadano y sistema de gestión documental y correspondencia ORFEO para  radicación de documentos por ventanilla. </t>
  </si>
  <si>
    <t>En las sesiones de los Comités Directivo y Sostenibilidad Contable, se presenta y analiza la información financiera de la entidad y con ella la Alta Dirección toma decisiones.</t>
  </si>
  <si>
    <t xml:space="preserve">Resultado de la presentación de los informes al CICCI se toman correcciones y acciones de mejora por parte de los procesos y decisiones por la alta dirección </t>
  </si>
  <si>
    <t>La entidad cuenta con el Procedimiento Gestión Estratégica, Planes Institucionales y plan operativo anual, el cual contempla en sus políticas la revisión anual de la alineación estratégica y verificación de la coherencia institucional</t>
  </si>
  <si>
    <t>Continuar haciendo seguimiento a los riesgos de tercerización u otras figuras externas. 
La Asesoría de Control realizó seguimiento a los riesgos de gestión y socializó el resultado en el CICCI</t>
  </si>
  <si>
    <t>Los sistemas de la Entidad se encuentran en el marco del MIPG en el acto administrativo del Comité de Gestión y Desempeño</t>
  </si>
  <si>
    <t>Página web, redes sociales, boletines externos, correo institucional, intranet entre otros.</t>
  </si>
  <si>
    <t>Se evidencia mecanismos de comunicación interna en operación</t>
  </si>
  <si>
    <t>Sistema de Información Bogotá te escucha, para radicar PQRSD</t>
  </si>
  <si>
    <t>Se cuenta con página Web y el respectivo esquema de publicación.
De igual manera se publica información en la intranet y se divulga las acciones misionales a través de las redes sociales de la entidad</t>
  </si>
  <si>
    <t>Dimensión Control Interno 
Líneas de Defensa</t>
  </si>
  <si>
    <t>Dimensión de Direccionamiento Estratégico y Planeación.
Política de Planeación Institucional
Dimensión Control Interno 
Líneas de Defensa</t>
  </si>
  <si>
    <t>Dimensión de Evaluación de Resultados 
Política de Seguimiento y evaluación al Desempeño Institucional.
Dimensión Control Interno 
Líneas de Defensa</t>
  </si>
  <si>
    <t>Dimensión de Direccionamiento Estratégico y Planeación.
Política de Planeación Institucional</t>
  </si>
  <si>
    <t>Dimensión de Control Interno
Línea Estratégica</t>
  </si>
  <si>
    <t>Dimensión de Control Interno
Líneas de Defensa</t>
  </si>
  <si>
    <t>Dimensión de Direccionamiento Estratégico 
Política de Planeación Institucional</t>
  </si>
  <si>
    <t>9.2 La Alta Dirección analiza los riesgos asociados a actividades tercerizadas, regionales u otras figuras externas que afecten la prestación del servicio a los usuarios, basados en los informes de la segunda y tercera línea de defensa.</t>
  </si>
  <si>
    <t>9.4 La Alta Dirección evalúa fallas en los controles (diseño y ejecución) para definir cursos de acción apropiados para su mejora, basados en los informes de la segunda y tercera línea de defensa.</t>
  </si>
  <si>
    <t>Dimensión de Direccionamiento Estratégico y Planeación
Política de Planeación Institucional
Dimensión de Control Interno
Línea Estratégica</t>
  </si>
  <si>
    <t>Dimensión de Direccionamiento Estratégico y Planeación.
Política de Planeación Institucional
Dimensión Control Interno
Línea Estratégica</t>
  </si>
  <si>
    <t>Dimensión Control Interno
Línea Estratégica</t>
  </si>
  <si>
    <t>Dimensión Talento Humano
Política de Integridad</t>
  </si>
  <si>
    <t xml:space="preserve">1.5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
</t>
  </si>
  <si>
    <t>2.1 Creación o actualización del Comité Institucional de Coordinación de Control Interno (incluye ajustes en periodicidad para reunión, articulación con el Comité Institucional de Gestión y Desempeño).</t>
  </si>
  <si>
    <t>Dimensión Control Interno
Política de Control Interno</t>
  </si>
  <si>
    <t>Dimensión Control Interno
Política de Control Interno
Líneas de defensa</t>
  </si>
  <si>
    <t>Políticas y actas de Comité.</t>
  </si>
  <si>
    <t>Dimensión Control Interno
Política de Control Interno
Línea de Defensa
Dimensión de Información y Comunicación</t>
  </si>
  <si>
    <t>Políticas, planes aprobados</t>
  </si>
  <si>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</si>
  <si>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Estratégico y Planeación
Política de Planeación Institucional 
Dimensión Control Interno</t>
  </si>
  <si>
    <t>Dimensión Control Interno
Política de Control Interno
Línea Estratégica</t>
  </si>
  <si>
    <t>Dimensión Evaluación de Resultados 
Política de Seguimiento y Evaluación al Desempeño Institucional
Dimensión Control Interno
Líneas de defensa</t>
  </si>
  <si>
    <t>Dimensión de Información y Comunicación
Dimensión de Control Interno
Líneas de Defensa</t>
  </si>
  <si>
    <t xml:space="preserve">
Dimensión de Control Interno
Línea de Estratégica</t>
  </si>
  <si>
    <t>Dimensión de Control Interno
Líneas de Defensa</t>
  </si>
  <si>
    <t xml:space="preserve">10.2 Se han identificado y documentado las situaciones específicas en donde no es posible segregar adecuadamente las funciones (ej.: falta de personal, presupuesto), con el fin de definir actividades de control alternativas para cubrir los riesgos identificados. </t>
  </si>
  <si>
    <t>Dimensión Control Interno
Tercera Línea de Defensa</t>
  </si>
  <si>
    <t>Dimensión de Direccionamiento Estratégico y Planeación
Política de Planeación Institucional.</t>
  </si>
  <si>
    <t>Dimensión Control Interno
Segunda Línea de Defensa</t>
  </si>
  <si>
    <t>Dimensión Control Interno
 Líneas de Defensa</t>
  </si>
  <si>
    <t>Dimensión de Direccionamiento Estratégico y Planeación
Política de Planeación Institucional</t>
  </si>
  <si>
    <t>15.6 La entidad analiza periódicamente los resultados frente a la evaluación de percepción por parte de los usuarios o grupos de valor para la incorporación de las mejoras correspondientes.</t>
  </si>
  <si>
    <t xml:space="preserve">Dimensión de Información y comunicación 
</t>
  </si>
  <si>
    <t>Dimensión de Información y comunicación 
Política de Transparencia y Acceso a la Información Publica</t>
  </si>
  <si>
    <t xml:space="preserve">Dimensión de Información y comunicación
</t>
  </si>
  <si>
    <t>correo oficial de la Entidad (atencionciudadania@idpc.gov.co), sistema distrital de quejas y soluciones telefónicamente - línea 195</t>
  </si>
  <si>
    <t xml:space="preserve">
Dimensión de Información y Comunicación
Dimensión de Control Interno
Primera Línea de Defensa</t>
  </si>
  <si>
    <t xml:space="preserve">Dimensión de Información y Comunicación
Política de Transparencia, acceso a la información pública y lucha
contra la corrupción </t>
  </si>
  <si>
    <t>15.3 La entidad cuenta con procesos o procedimiento para el manejo de la información entrante (quién la recibe, quién la clasifica, quién la analiza), y a la respuesta requerida (quién la canaliza y la responde).</t>
  </si>
  <si>
    <t xml:space="preserve">15.4 La entidad cuenta con procesos o procedimientos encaminados a evaluar periódicamente la efectividad de los canales de comunicación con partes externas, así como sus contenidos, de tal forma que se puedan mejorar.
</t>
  </si>
  <si>
    <t>Dimensión de Información y Comunicación
Política de Control Interno
Líneas de Defensa</t>
  </si>
  <si>
    <t xml:space="preserve">La implementación del Sistema de Control Interno es revisado en el Comité Institucional de Coordinación de Control Interno en el cual se han presentado recomendaciones de los seguimientos e informes realizado por la Asesora de Control Interno y se remite una Matriz en Excel con las alertas correspondientes a cada una de las auditorias seguimientos y evaluaciones realizadas con el propósito de que generen las acciones correspondientes. </t>
  </si>
  <si>
    <t>La toma de decisiones se realiza con base en los reportes que efectúan las líneas de defensa definidas en el IDPC.</t>
  </si>
  <si>
    <t xml:space="preserve">La entidad cuenta con mecanismos para gestionar la comunicación interna y externa, tales como: Sistema de Gestión Documental ORFEO, políticas de seguridad de la información, gestión de las PQRSD, entre otros, gestionada en aplicativos y sistemas de información.
Mediante el Plan estratégico de divulgación y comunicaciones y los procedimientos de comunicación interna y externa, así como, el de gestión documental, el instituto establece los lineamientos  para una comunicación efectiva. 
</t>
  </si>
  <si>
    <t xml:space="preserve">Sistema de Información Bogotá te escucha, para radicar PQRSD </t>
  </si>
  <si>
    <t>No aplica</t>
  </si>
  <si>
    <t>El Plan Estratégico Institucional del IDPC 2020 - 2024, se encuentra publicado en la página web de la Entidad, al cual se le realiza seguimiento a través  de:
1. Comité Institucional de Gestión y Desempeño.
2. Por procesos de autoevaluación de controles y de la gestión realizada por cada uno de los procesos.
3. Seguimiento mensual a los resultados de la gestión de cada una de las dependencias (segunda  Línea de Defensa - Grupo Planeación).
4. Como resultado las auditorias internas realizadas a los procesos (Tercera Línea de Defensa - evaluación independiente).</t>
  </si>
  <si>
    <t>Se realiza seguimiento de forma periódica a cada plan, programa, proyecto o estrategia; se verifica la información que dé soporte a la gestión realizada, se evalúan los resultados obtenidos.
Se recomienda continuar con los seguimientos  y presentación en el Comité para la toma de decisiones.</t>
  </si>
  <si>
    <t xml:space="preserve">         </t>
  </si>
  <si>
    <t xml:space="preserve">La entidad tiene mecanismos de control frente al cumplimiento normativo y ético de los directivos y funcionarios
En los requisitos para suscribir un contrato de prestación de servicios se solicita la declaración de conflicto de intereses reportado en el SIGEP. </t>
  </si>
  <si>
    <t>La plataforma estratégica se encuentra alineada con los planes institucionales operativos anuales de cada dependencia los cuales apuntan al cumplimiento de los objetivos estratégicos.</t>
  </si>
  <si>
    <t>De acuerdo con lo establecido en el procedimiento gestión de riesgos, la segunda línea de defensa debe monitorear y revisar el cumplimiento de los objetivos institucionales y de sus procesos a través de una adecuada gestión de riesgos.</t>
  </si>
  <si>
    <t xml:space="preserve">Se realizó informes de los diferentes seguimientos, evaluaciones y auditorias, generando las recomendaciones a que hubo lugar, producto de las cuales se formularon las acciones respectivas conducentes a subsanar las causas que dieron origen a las mismas. </t>
  </si>
  <si>
    <t>En el seguimiento a los riesgos identificados se evalúan los controles establecidos y la mitigación de los mismos, dando las recomendaciones respectivas según lo observado</t>
  </si>
  <si>
    <t xml:space="preserve">Se evidencia el registro de la información en las herramientas dispuestas internamente y en los aplicativos externos 
Se recomienda revisar con los lideres de lo procesos para conocer las necesidades tecnológicas adicionales requeridas por la entidad para el cumplimiento de los objetivos </t>
  </si>
  <si>
    <t>Se cuenta con la Política de seguridad de la información, aprobadas por Comité Institucional de Gestión y Desempeño</t>
  </si>
  <si>
    <t>Redes sociales, Página Web, Intranet, Correo electrónico Institucional, Chat en el correo electrónico Institucional, carteleras, tapiz de los computadores, página Bogotá te escucha para registrar las PQRSD,  sistema distrital de quejas y soluciones telefónicamente - línea 195, entre otros</t>
  </si>
  <si>
    <t>Se cuenta con el proceso Comunicación Estratégica y sus procedimientos asociados comunicación Interna y externa, los cuales cuentan con puntos de control</t>
  </si>
  <si>
    <t>En las actas del Comité de Control Interno se evidencia la aprobación del Plan Anual de Auditoría, así como de sus modificaciones.</t>
  </si>
  <si>
    <t>El Plan Anual de Auditorías se realizó con base en el análisis y priorización de temas a evaluar solicitados por la Alta dirección y teniendo en cuenta el resultado de las auditorías realizadas por la Contraloría de Bogotá</t>
  </si>
  <si>
    <t>La Oficina Asesora de Planeación realiza monitoreo a los riesgos, al plan estratégico, y a los indicadores de los proyectos de inversión, por su parte las dependencias realizan seguimiento al cumplimiento de sus actividades mediante comités de autoevaluación</t>
  </si>
  <si>
    <t xml:space="preserve">La entidad realiza seguimiento permanente a través de la Asesoría de Control Interno al cumplimiento de las acciones formulas en los planes de mejoramiento producto de las auditorias internas y externas por los entes de Control </t>
  </si>
  <si>
    <t>La entidad realiza seguimiento permanente a través de la Asesoría de Control Interno al cumplimiento de las acciones formulas en los planes de mejoramiento producto de las auditorias internas y externas por los entes de Control</t>
  </si>
  <si>
    <t>Dimensión de Gestión con Valores para Resultado
Política de Fortalecimiento Organizacional y Simplificación de Procesos</t>
  </si>
  <si>
    <t>Dimensión de Gestión con Valores para Resultado
Política de Fortalecimiento Organizacional y Simplificación de Procesos
Dimensión Control Interno
Líneas de Defensa</t>
  </si>
  <si>
    <t>Dimensión de Talento Humano
Política Gestión Estratégica del Talento Humano
Dimensión de Control Interno
Líneas de Defensa</t>
  </si>
  <si>
    <t>La caracterización de los usuarios fue actualizada y aprobada por el Comité Institucional de Gestión y desempeño el 30 de junio de 2021</t>
  </si>
  <si>
    <t>Se realiza el monitoreo de medios  de comunicación</t>
  </si>
  <si>
    <t xml:space="preserve">
Dimensión de Gestión con Valores para Resultados
Dimensión de Control Interno
Líneas de Defensa</t>
  </si>
  <si>
    <t xml:space="preserve">Dimensión de Gestión con Valores para el Resultado
Política de Gobierno Digital 
Política de Seguridad Digital
</t>
  </si>
  <si>
    <t xml:space="preserve">Dimensión de Gestión con Valores para el Resultado
Política de Fortalecimiento Organizacional y Simplificación de Procesos.
</t>
  </si>
  <si>
    <t>Dimensión de Gestión con Valores para el Resultado
Política de Fortalecimiento Organizacional y Simplificación de Procesos.</t>
  </si>
  <si>
    <t>15.5 La entidad analiza periódicamente su caracterización de usuarios o grupos de valor, a fin de actualizarla cuando sea pertinente.</t>
  </si>
  <si>
    <t xml:space="preserve">Dimensión de Información y Comunicación
Política de Gestión Documental
Política de Transparencia, acceso a la información pública y lucha
contra la corrupción </t>
  </si>
  <si>
    <t xml:space="preserve">
Dimensión de Control Interno
Líneas de Defensa</t>
  </si>
  <si>
    <t xml:space="preserve">
Dimensión de Control Interno
Líneas de Defensa</t>
  </si>
  <si>
    <t>Dimensión de Control Interno
Líneas Estratégica</t>
  </si>
  <si>
    <t>16.2  La Alta Dirección periódicamente evalúa los resultados de las evaluaciones (continuas e independientes)  para concluir acerca de la efectividad del Sistema de Control Interno</t>
  </si>
  <si>
    <t>Dimensión de Control Interno
Tercera Línea de Defensa</t>
  </si>
  <si>
    <t>Dimensión de Control Interno
Segunda Línea de Defensa</t>
  </si>
  <si>
    <t>Llevar a cabo la medición de impacto en todas la capacitaciones, así como, de manera general al evaluar el PIC.</t>
  </si>
  <si>
    <t>La Asesoría de Control Interno realiza informes de seguimiento, verificación y Auditorías programadas en el Plan Anual de Auditoría, en los cuales registra la materialización de los riesgos en caso de presentarse</t>
  </si>
  <si>
    <t>A través del seguimiento a riesgos, se verifican los riesgos de corrupción, su valoración y las acciones implementadas para controlarlo, los cuales se publican en la página web del IDPC. 
Continuar con el monitoreo de los riesgos de corrupción</t>
  </si>
  <si>
    <t>Se encuentra presente y funciona correctamente, por lo tanto se requiere acciones o actividades  dirigidas a su mantenimiento dentro del marco de las líneas de defensa.</t>
  </si>
  <si>
    <t>Se encuentra presente y funcionando, pero requiere acciones dirigidas a fortalecer  o mejorar su diseño y/o ejecución.</t>
  </si>
  <si>
    <t xml:space="preserve">
Dimensión de Información y Comunicación 
Dimensión de Control Interno
Líneas de Defensa</t>
  </si>
  <si>
    <t>Se observa un seguimiento periódico a los diferentes medios de comunicación implementados por la entidad</t>
  </si>
  <si>
    <t>Canales hacia el interior: canales virtuales como el correo, el boletín, por el chat de talento humano se envía información y la intranet. De igual manera, se realizan reuniones de avances en YouTube en las que pueden participar todos los funcionarios y contratistas de la Entidad.</t>
  </si>
  <si>
    <t>10.3 El diseño de otros  sistemas de gestión (bajo normas o estándares internacionales como la ISO), se integran de forma adecuada a la estructura de control de la entidad.</t>
  </si>
  <si>
    <t>Resolución 471 del 31 de agosto 2022 -  Radicado:20221000004715</t>
  </si>
  <si>
    <t xml:space="preserve">Informes de actividades mensuales por cada contratista para trámite de pago </t>
  </si>
  <si>
    <t>Certificación de cumplimiento y solicitud de pago emitido por el supervisor</t>
  </si>
  <si>
    <t xml:space="preserve">Informes registrados en la plataforma de SECOP II para trámite de pagos </t>
  </si>
  <si>
    <t>Estudios previos para la contratación (Documentos registrados en ORFEO y publicados en el Portal del SECOP)</t>
  </si>
  <si>
    <t>Lo supervisores revisan los informes de ejecución contractual cada mes y generan informe de supervisión y certificado de cumplimiento para orden de pago al contratista</t>
  </si>
  <si>
    <t>Los informes contractuales de supervisión y los certificados de cumplimiento para orden de pago, son registrados en ORFEO y cargados en la plataforma SECOP II como requisito obligatorio para gestionar cada pago, en cumplimiento a la norma.</t>
  </si>
  <si>
    <t xml:space="preserve">Los requerimientos los pueden presentar ante la IDPC, a través de:  Correos institucionales de los servidores, correo oficial de la Entidad (atencionciudadania@idpc.gov.co), sistema distrital de quejas y soluciones, telefónicamente o presencial en el área Atención al Ciudadano, y radicación por ventanilla (Orfeo), línea 195 entre otros. </t>
  </si>
  <si>
    <t>Resolución 211 del 11 de abril 2023 - Radicado 20231000002115</t>
  </si>
  <si>
    <t xml:space="preserve">De acuerdo con las evidencias aportadas por la Subdirección de Gestión Corporativa, se observa que se han formulado acciones relacionadas con el código de integridad
</t>
  </si>
  <si>
    <t xml:space="preserve">Es importante continuar con el seguimiento permanente al cumplimiento de los planes operativos anuales, teniendo en cuenta que al identificar desviaciones de forma oportuna se implementan los correctivos necesarios conducentes a garantizar el cumplimiento de los objetivos tanto de los procesos como los institucionales. </t>
  </si>
  <si>
    <t xml:space="preserve">El Instituto a través del Plan anticorrupción y atención al ciudadano y el Mapa de riesgos de corrupción analiza el entorno interno y externo para evitar la ocurrencia de actos de corrupción. 
Para la vigencia 2023 se identificaron los riesgos y se ha realizado monitoreo y seguimiento al primer cuatrimestre de la vigencia. </t>
  </si>
  <si>
    <t>Se evidencia la actualización y publicación de la caracterización  de ámbitos de interacción con la ciudadanía y grupos de interés.</t>
  </si>
  <si>
    <t>El supervisor de cada contrato por medio de los documentos Informe de Supervisión mensual indica el cumplimiento de los productos y/o servicios desarrollados por cada contratista.</t>
  </si>
  <si>
    <t>Se recomienda continuar con evaluación de tecnología de la información, dando cumplimiento a  los estándares mínimos y lineamientos solicitados por el Ministerio de las TIC y la Consejería de TIC de la Alcaldía Mayor de Bogotá.</t>
  </si>
  <si>
    <t>El supervisor de los contratos por medio de los documentos Informe de Supervisión indica el cumplimiento de los productos y/o servicios desarrollados por los contratistas.</t>
  </si>
  <si>
    <t xml:space="preserve">La entidad dispuso punto físico de atención al ciudadano y sistema de gestión documental y correspondencia ORFEO para  radicación de documentos por ventanilla. </t>
  </si>
  <si>
    <t>Corresponde a la línea estratégica la definición de la líneas de reporte para la toma de decisión.
El esquema de líneas de defensa se encuentra claramente definido en el procedimiento Gestión de Riesgos V.06 vigente desde el 29 de diciembre 2023 y en el procedimiento de planes de mejoramiento V.06 vigente desde el 31 de mayo 2022, los dos vinculados al Proceso Fortalecimiento del SIG.</t>
  </si>
  <si>
    <t>De acuerdo con el procedimiento Gestión de Riesgos V.06 vigente desde el 29 de diciembre 2023, se monitorean los riesgos internos y externos.</t>
  </si>
  <si>
    <t>En el manual de funciones se encuentran segregadas las funciones de los servidores, y las actividades de los contratistas se encuentran identificadas en los contratos.
En el procedimiento Gestión de Riesgos V.06 vigente desde el 29 de diciembre 2023 se determinaron los roles y responsabilidades de las líneas de defensa.</t>
  </si>
  <si>
    <t xml:space="preserve"> Se evidencian los informes publicados correspondientes a los meses enero - noviembre 2023</t>
  </si>
  <si>
    <t>El Plan Estratégico Institucional del IDPC  2020 - 2024 formalizado mediante Resolución 504 del 27 de octubre 2020, se encuentra publicado en la página web de la Entidad en el siguiente vínculo: https://idpc.gov.co/Transparencia/Planeaci%C3%B3n%202019/diciembre%202020/PLAN%20ESTRAT%C3%89GICO%20INSTITUCIONAL%20-PEI%202020-2024.pdf</t>
  </si>
  <si>
    <t>El código de integridad, esta disponible en la página web de la Entidad, para consulta a través del siguiente vínculo https://www.idpc.gov.co/codigo-de-integridad.</t>
  </si>
  <si>
    <t xml:space="preserve">Es importante continuar la socialización de los procedimientos al interior de la entidad </t>
  </si>
  <si>
    <t>El cumplimiento de lo establecido en los procedimientos relacionados, permite evidenciar claramente el manejo de la información y los responsables en cada etapa, adicionalmente, por medio del sistema de gestión documental ORFEO.</t>
  </si>
  <si>
    <t>El Plan Estratégico de Talento Humano y los diferentes planes fueron aprobados en los Comités respectivos y en el Comité de Gestión y Desempeño.
Se ha venido realizando el monitoreo de la ejecución de los planes con una frecuencia trimestral y asociada al cumplimiento de los planes operativos anuales del proceso de Talento humano</t>
  </si>
  <si>
    <t>El esquema de líneas de defensa se encuentra operando, se recomienda seguir fortaleciendo el esquema a través del monitoreo de la primera y segunda línea de defensa.</t>
  </si>
  <si>
    <t>La división y segregación de funciones se realiza en la Entidad en la medida de lo posible, teniendo en cuenta la Estructura Organizacional
Es importante continuar la socialización de las políticas y lineamientos implementados al interior de la entidad</t>
  </si>
  <si>
    <t>En la verificación realizada se evidenció los procedimientos publicados en la intranet de la entidad</t>
  </si>
  <si>
    <t xml:space="preserve">La Entidad cuenta con el Código de Integridad en concordancia con los criterios definidos por el DAFP (código tipo de conducta único para el sector público colombiano). 
La entidad cuenta con acto administrativo (Resolución  0369 del 29 de junio de 2018) por la cual de se adopta en Código de integridad, acogiendo los valores del Distrito Capital, honestidad, respeto, compromiso, diligencia y justicia. 
Para la vigencia 2024, se expidió la Resolución No. 347 del 30 de abril 2024, por la cual se conforma el equipo de Gestores de Integridad
En el Programa de Transparencia y Ética Pública se formularon 8 actividades conducentes a registrar los seguimientos y actividades realizadas por la entidad en ejecución del plan de integridad, componente 7. Fortalecimiento de una cultura de integridad 
En el POA formulado por Talento Humano para la vigencia 2024, se formularon actividades orientadas la divulgación del código de Integridad.  </t>
  </si>
  <si>
    <t>En el Programa de Transparencia y Ética Pública - PTEP formulado para la vigencia 2024 se contemplaron acciones en el componente 7. Fortalecimiento de una cultura de integridad, con el siguiente detalle: 
7.1.1. Conformar el Equipo de Gestores de Integridad para la vigencia 2024, en la verificación realizada se evidenció que esta actividad fue ejecutada al 100% mediante la Resolución 347 del 30 de abril 2024.
7.1.2. Formular y aprobar el Plan de Gestión de la Integridad y gestionar su publicación en el micrositio de Transparencia y Acceso a la Información de la página web del Instituto (1 de abril - 30 de agosto 2024).  
7.2.1. Realizar la campaña de sensibilización del Código de Integridad del IDPC (1 de julio al 30 de noviembre 2024)
7.3.1. Realizar informe  de la participación y socialización de la  estrategia distrital de integridad (1 de febrero al 30 de noviembre 2024)
7.4.1. Publicar las hojas de vida de los candidatos a empleos de libre nombramiento y remoción  en la plataforma de SIDEAP y pagina web de IDPC  (1 de enero al 30 de diciembre 2024): Las hojas de vida de los candidatos a empleos de libre nombramiento y remoción se encuentran publicados y actualizados en SIDEAP y en la página web de la entidad. Dicha información puede ser verificada directamente en la página web de la entidad (https://idpc.gov.co/transparencia/publicacion-hojas-de-vida/) y en SIDEAP a medida que se cargan las hojas de vida en dicha plataforma.
7.4.2. Realizar campaña de información del reporte de la declaración de conflicto y  de intereses de los servidores y contratistas (1 de enero al 30 de diciembre 2024)
7.4.3. Realizar informe de la declaración de conflicto de intereses de los servidores y contratistas (1 de enero al 30 de diciembre 2024)
7.5.1. Actualizar y divulgar la política antisoborno a la ciudadanía y los colaboradores y colaboradoras del Instituto (1 de febrero al 30 de noviembre 2024)</t>
  </si>
  <si>
    <t>Los monitoreos y seguimientos realizados de forma cuatrimestral al PTEP correspondientes a la vigencia 2024 son publicados en la página web de la entidad enlace de transparencia y acceso a la información pública en el siguiente vínculo: https://idpc.gov.co/transparencia/plan-anticorrupcion-y-de-atencion-al-ciudadano/</t>
  </si>
  <si>
    <t>El Comité del Sistema Integrado de Gestión del IDPC aprobó la actualización de la política de conflicto de intereses, impedimentos y recusaciones V.5 vigente desde el 5 de julio 2022, se encuentra publicada en la página web de la entidad espacio de transparencia y acceso a la información pública</t>
  </si>
  <si>
    <t>Se cuenta con la política de conflicto de intereses, impedimentos y recusaciones V.5 vigente desde el 5 de julio 2022, publicada en la página web de la entidad espacio de transparencia y acceso a la información pública. Puede ser consultada en el siguiente vínculo: https://idpc.gov.co/Transparencia/Talento%20Humano/2022/agosto/Politica_conflicto_de_intereses_impedimentos_y_recusaciones_V5.pdf</t>
  </si>
  <si>
    <t>Todos los contratistas en cumplimiento de la normatividad aplicable para la suscripción de los contratos con la entidad, diligenciaron la declaración de conflicto de intereses durante la vigencia 2024</t>
  </si>
  <si>
    <t>La Entidad cuenta con un Plan de Seguridad y Privacidad de la Información, Política Seguridad y privacidad de la información, política de protección de datos, Manual de Políticas de Seguridad y Privacidad de la Información, política de gestión documental, lineamientos para la identificación y valoración de activos de la información, que se encuentran publicados en el espacio de transparencia y acceso a la información del IDPC enlace: https://idpc.gov.co/?s=politica+de+seguridad+de+la+informaci%C3%B3n</t>
  </si>
  <si>
    <t>Se realizó auditoría al Sistema de Seguridad de la Información en el mes de mayo de 2024, a partir del cual se identificaron algunas debilidades.</t>
  </si>
  <si>
    <t>La Entidad realiza el monitoreo cuatrimestral a los Riesgos de Corrupción y la operación de los respectivos controles implementados
En el PTEP se realiza seguimiento y monitoreo a las acciones de integridad definidas.</t>
  </si>
  <si>
    <t>Se realizan monitoreos cuatrimestrales con los cuales se genera un balance de gestión de riesgos.</t>
  </si>
  <si>
    <t>Se evidencia en la página web de la Entidad diferentes canales de comunicación para la atención de peticiones quejas, reclamos, sugerencia y/o denuncias
El IDPC tiene habilitado como línea de denuncias los siguientes correos electrónicos: disciplinarios@idpc.gov.co, comité.convivencia@idpc.gov.co, al cual es posible remitir e informar todo tipo de situaciones internas que se quieran comunicar.
De igual manera el Instituto, cuenta con líneas de atención a la Ciudadanía, las cuales también permiten informar o comunicar situaciones internas si así se requieren:
atencionciudadania@idpc.gov.co, disciplinarios@idpc.gov.co y el Sistema Distrital de Quejas y Soluciones "Bogotá te escucha", Línea 195 a través de los cuales los ciudadanos, grupos de interés y personal interno del IDPC pueden realizar las denuncias que correspondan. Las líneas de denuncia disponibles son administradas por Control Disciplinario Interno.</t>
  </si>
  <si>
    <t>La entidad realiza seguimientos de forma  permanente a las acciones contempladas en los diferentes planes formulados por la entidad con el fin de identificar de forma oportuna las desviaciones e implementar los correctivos necesarios que garanticen el cumplimiento de los objetivos de los procesos y con ellos los institucionales</t>
  </si>
  <si>
    <t>Se realizan monitoreos constantes de la atención de esta línea de denuncias</t>
  </si>
  <si>
    <t>El Comité Institucional de Coordinación de Control Interno se encuentra reglamentado mediante la Resolución 211 de 30 de abril 2018 y fue modificado con la Resolución 448 de 2019, posteriormente fue modificado por la Resolución 471 de 2022 y en la vigencia 2023 fue modificado por la Resolución 211 del 11 de abril 2023
Durante el primer semestre de la vigencia 2024 el comité sesionó en dos ocasiones el 29 de febrero y el 17 de mayo.</t>
  </si>
  <si>
    <t>El esquema de líneas de defensa se encuentra claramente definido en el procedimiento Gestión de Riesgos V.06 vigente desde el 29 de diciembre 2023 y en el procedimiento de planes de mejoramiento V.06 vigente desde el 31 de mayo 2022, los dos vinculados al Mejoramiento Institucional, Gestión del Conocimiento e Innovación.</t>
  </si>
  <si>
    <t>En la verificación realizada se evidenció que el procedimiento de planes de mejoramiento V.6 vigente desde el 31 de mayo 2022,  se encuentra disponible en la intranet de la entidad vínculo: http://10.20.100.31/intranet/sig/4_ProcesosEvaluacion/MejoramientoContinuo/3_Procedimientos/Procedimiento_Planes_de_mejoramiento_V6.pdf</t>
  </si>
  <si>
    <t>La Asesora de Control Interno  es la encargada de evaluar en forma independiente el Sistema de Control Interno de la entidad y proponer al Director General las recomendaciones con base en los resultados obtenidos de los procesos de seguimiento y evaluación realizados conducentes a la mejora continua de la gestión de la entidad.</t>
  </si>
  <si>
    <t xml:space="preserve">La Política de riesgos del IDPC aprobada por el Comité de Gestión y Desempeño se encuentra inmersa en el procedimiento Gestión de Riesgos V.06 vigente desde el 29 de diciembre 2023 y vinculado al Proceso Mejoramiento Institucional, Gestión del Conocimiento y la Innovación, que adicionalmente contempla los lineamientos para los riesgos de gestión, corrupción, seguridad de la información y SARLAFT de acuerdo con la metodología del DAFP 2020, de igual manera establece la periodicidad de monitoreo y seguimiento, nivel de aceptación y relación de impactos. </t>
  </si>
  <si>
    <t xml:space="preserve">La Asesoría de Control Interno realiza seguimiento cuatrimestral a la formulación y administración de riesgos de gestión y corrupción, de igual forma la Oficina Asesora de Planeación realiza monitoreos con la misma periodicidad generando las observaciones a que haya lugar. </t>
  </si>
  <si>
    <t>Se evidencia publicada la matriz de riesgos de gestión y corrupción formulada para la vigencia 2024, en el espacio de transparencia y acceso a la información pública de la página web de la entidad, el cual puede ser consultado en el siguiente vínculo: https://idpc.gov.co/transparencia/plan-anticorrupcion-y-de-atencion-al-ciudadano/</t>
  </si>
  <si>
    <t>Desde la Oficina Asesora de Planeación se realizó el seguimiento al Plan Operativo anual de Inversión y de reservas en el marco del Plan de desarrollo "Un Nuevo Contrato Social y Ambiental para la Bogotá del Siglo XXI", con corte al  cuarto trimestre 2023 y primer trimestre 2024, tanto a los recursos de la vigencia como a las reservas, informes que fueron publicados en el espacio de transparencia y acceso a la información pública de la página web de la entidad y pueden ser consultados en el siguiente vínculo: https://idpc.gov.co/transparencia/proyectos-de-inversion/seguimiento-plan-operativo-anual-de-inversion/</t>
  </si>
  <si>
    <t>Desde la Asesoría de Control Interno se realizó durante el primer semestre de la vigencia 2024 las siguientes auditorias y seguimientos con sus respectivos informes: 
* Informe de seguimiento de riesgos de gestión y corrupción correspondiente al tercer cuatrimestre de 2023 y primer cuatrimestre de 2024 
* Auditoría Sistema de Gestión de Seguridad de la Información
* Auditoría Sistema de Seguridad y Salud en el Trabajo
* Evaluación a la Gestión Anual por Dependencias vigencia 2023
* Informe y Seguimiento Plan Anticorrupción y de Atención al Ciudadano a 31 de diciembre de 2023.
* Informe y Seguimiento Programa de Transparencia y Ética Pública a 30 de abril de 2024.
* Informe Semestral de Quejas, Sugerencias y Reclamos a 31 de diciembre de 2023.
* Informe de Seguimiento Austeridad en el Gasto a 31 de diciembre de 2023 y 31 de marzo de 2024.
* Seguimiento Ley de Transparencia y de Acceso a la Información a 31 de diciembre de 2023 y 30 de abril de 2024.
* Informe Gestión Control Interno 2023.
* Informe Evaluación Anual del Control Interno Contable 2023.
* Informe de seguimiento pormenorizado al Sistema de Control Interno con corte a 31 de diciembre de 2023. 
* Informe de Seguimiento y Recomendaciones orientadas al cumplimiento de las metas del Plan de Desarrollo, Plan Anual de Adquisiciones y Plan Operativo Anual de Inversión a cargo de la Entidad a 31 de diciembre de 2023.
* Informe Derechos de Autor software vigencia 2023.
* Informe de seguimiento a la Directiva 08 de 2021 con corte a 31 de diciembre de 2023.
* Informe de seguimiento a la implementación del Modelo Integrado de Planeación y Gestión (MIPG) a través del Formulario Único de Reporte y Avance de Gestión (FURAG) 2023.
* Informe de Evaluación Independiente del estado del Sistema de Control Interno - CBN-1022 vigencia 2023.
* Informe de seguimiento a las funciones del Comité de Conciliación con corte a 30 de marzo de 2024.
* Reporte Seguimiento al Plan de Mejoramiento 2022 (CB-402SA) a diciembre 2023.
* Informe de seguimiento a Planes de Mejoramiento institucional y por procesos con corte a 31 de diciembre de 2023.
* Seguimiento al cumplimiento de la Directiva 015 de 2022, Ley 909 de 2004 y demás normativa relacionada con meritocracia y empleo público a abril 2024.
* Seguimiento Reportes SIVICOF anual 2023 y mensual diciembre 2023, así como, enero, febrero, marzo, abril y mayo 2024.
* Oficio resultado de búsqueda matrices PQRSD, Orfeo y correo electrónico denuncia recibida.
* Informe a la Junta Directiva en el que se revisaron las observaciones que en materia de propiedad inmobiliaria existieran en los informes de empalme
Los informes de resultados de los procesos de evaluación y seguimiento, fueron remitidos a la alta dirección a los responsables de los procesos y publicados en la página web de la entidad espacio de transparencia y acceso a la información pública, los cuales pueden ser consultados por las partes interesadas en los siguientes vínculos: https://idpc.gov.co/transparencia/reportes-de-control-interno/#otrosinformes y https://idpc.gov.co/transparencia/reportes-de-control-interno/</t>
  </si>
  <si>
    <t xml:space="preserve">La Entidad cuenta con Plan Estratégico de Talento Humano para la vigencia 2024, con su respectivo plan de acción en ejecución, el cual contempla el programa de bienestar, inducción y reinducción, capacitación, entre otros.
La primera línea de defensa realiza seguimiento periódico a su avance y cumplimiento 
</t>
  </si>
  <si>
    <t>En la verificación realizada se evidenció que en el marco del comité Institucional de Gestión y Desempeño realizado el 30 de enero 2024,  fue aprobado el Plan Estratégico de Talento Humano para la vigencia, el cual se encuentra publicado en la página web de la  entidad espacio de transparencia y acceso a la información pública enlace: https://idpc.gov.co/Transparencia/Planeaci%C3%B3n%202019/2023/enero/Plan_Estrategico_de_Talento_Humano2023_V6.pdf
La OAP realiza seguimiento al avance y cumplimiento de los POA de la entidad entre los que se encuentra el de talento humano, el soporte de seguimiento es publicado en la pagina web de la entidad en el siguiente enlace: https://idpc.gov.co/transparencia/plan-de-accion-institucional/</t>
  </si>
  <si>
    <t xml:space="preserve">En la verificación realizada se evidenció soportes de seguimiento a los Planes Operativos Anuales de la entidad - POA 2024, realizada por la OAP, los resultados son socializados con los directivos y lideres de procesos para realizar la retroalimentación, así mismo son dispuestos para consulta de las partes interesadas en la unidad compartida Venus, entre los cuales se encuentra el de Talento humano  </t>
  </si>
  <si>
    <t>Se cuenta con Plan Estratégico de Talento Humano V.6 vigente desde el 30 de enero 2024, el cual está orientado a optimizar los procesos de ingreso, permanencia y retiro del personal, potencializando sus capacidades y competencias, para su desarrollo integral, logrando un buen clima laboral y eficiencia en los resultados de la entidad, su cumplimiento realiza a través de las actividades formuladas en el Plan Operativo anual de Talento Humano - POA.
La entidad cuenta con un procedimiento denominado vinculación V.4 vigente desde el 06 de octubre 2022, publicado en la intranet de la entidad publicado en el siguiente vínculo: http://10.20.100.31/intranet/sig/3_ProcesosApoyo/GestionTalentoHumano/3_Procedimientos/Procedimiento_de_Vinculacion_V4.pdf
También cuenta con un procedimiento denominado desvinculación V.2 vigente desde el 30 de octubre 2020 publicado en la Intranet vínculo: http://10.20.100.31/intranet/sig/3_ProcesosApoyo/GestionTalentoHumano/3_Procedimientos/Procedimiento_de_Desvinculacion_V2.pdf
La Asesoría de Control Interno ha venido realizando evaluación de manera trimestral al cumplimiento de los planes de Talento Humano en el marco del seguimiento a la Austeridad del Gasto Público, de igual manera realiza seguimiento a la Ley 909 de 2004, Directiva 015 de 2022 y demás normatividad relacionada con empleo público.</t>
  </si>
  <si>
    <t>La entidad cuenta con el Programa de bienestar e incentivos vigente desde el 30 de enero 2024. 
Así mismo la entidad cuenta con el Plan Institucional de capacitación vigente desde el 30 de enero 2024. 
La entidad cuenta con un procedimiento denominado transferencia de conocimiento (asociado a las actividades de permanencia) en la V.1 vigente desde el 6 de septiembre 2021 y un procedimiento denominado Inducción /reinducción V.2 vigente desde el 7 de julio 2023 
La Asesoría de Control Interno ha venido realizando evaluación de manera trimestral al cumplimiento de los planes de Talento Humano en el marco del seguimiento a la Austeridad del Gasto Público, de igual manera realiza seguimiento a la Ley 909 de 2004, Directiva 015 de 2022 y demás normatividad relacionada con empleo público.</t>
  </si>
  <si>
    <t>La resolución de adopción del Comité de Gestión y Desempeño contempla el propósito principal de la primera línea de defensa en el marco del MECI.
El esquema de líneas de defensa se encuentra claramente definido en el procedimiento Gestión de Riesgos V.06 vigente desde el 29 de diciembre 2023 y en el procedimiento de planes de mejoramiento V.06 vigente desde el 31 de mayo 2022, los dos vinculados al Proceso Mejoramiento Institucional, Gestión del Conocimiento y la Innovación.</t>
  </si>
  <si>
    <t>Se evidencia el procedimiento Planes de Mejoramiento en la V.6 vigente desde el 31 de mayo 2022,  publicado en la intranet de la entidad y puede ser consultado en el siguiente enlace: http://10.20.100.31/intranet/sig/4_ProcesosEvaluacion/MejoramientoContinuo/3_Procedimientos/Procedimiento_Planes_de_mejoramiento_V6.pdf</t>
  </si>
  <si>
    <t xml:space="preserve">En el marco de las auditorías internas y seguimientos realizados por la Asesoría de Control Interno durante el primer semestre de 2024, se evidenció la aplicación y comunicación de las políticas, relacionadas con la responsabilidad en el desarrollo y mantenimiento del Sistema de Control Interno, a través de ejecución de los procesos, procedimientos operación de controles, administración de los riesgos entre otros. </t>
  </si>
  <si>
    <t xml:space="preserve">La entidad cuenta con el procedimiento de desvinculación V.2 vigente desde el 30 de octubre 2020 publicado en la Intranet enlace: http://10.20.100.31/intranet/sig/3_ProcesosApoyo/GestionTalentoHumano/3_Procedimientos/Procedimiento_de_Desvinculacion_V2.pdf. </t>
  </si>
  <si>
    <t>En el plan estratégico de talento humano se consagra en los objetivos específicos la vinculación, permanencia y retiro de los servidores públicos del Instituto.
El instituto cuenta con un procedimiento denominado "Desvinculación" V.2  actividades que se encuentran inmersas en el Plan estratégico de Talento Humano que su vez son ejecutadas mediante el Plan Operativo anual - POA. 
La Asesoría de Control Interno ha venido realizando evaluación de manera trimestral al cumplimiento de los planes de Talento Humano en el marco del seguimiento a la Austeridad del Gasto Público, de igual manera realiza seguimiento a la Ley 909 de 2004, Directiva 015 de 2022 y demás normatividad relacionada con empleo público.</t>
  </si>
  <si>
    <t>La Asesoría de Control Interno ha venido realizando evaluación de manera trimestral al cumplimiento de los planes de Talento Humano en el marco del seguimiento a la Austeridad del Gasto Público, de igual manera realiza seguimiento a la Ley 909 de 2004, Directiva 015 de 2022 y demás normatividad relacionada con empleo público.</t>
  </si>
  <si>
    <t>Se han identificado actividades relacionadas con los procesos de vinculación, permanencia y retiro de los funcionarios, no obstante es importante identificar las causas recurrentes de retiro, realizar análisis e implementar acciones tendientes a evitar la rotación de personal.</t>
  </si>
  <si>
    <t xml:space="preserve">La entidad cuenta con el Plan Institucional de capacitación vigente desde el 30 de enero 2024, en el marco del cual se contempla la medición, este plan se cumple a través de la ejecución de las actividades formuladas en el Plan Operativo Anual - POA de Talento humano.  </t>
  </si>
  <si>
    <t>En el marco de la sesión ordinaria del Comité Directivo realizada el 16 de abril de 2024, se realizó la socialización del Programa Institucional de Capacitación.</t>
  </si>
  <si>
    <t>Se observó que el Plan Institucional de Capacitaciones vigente desde el 30 de enero 2024, establece "(...)  quien dicte la capacitación deberá realizar una evaluación sobre el tema antes y después a cada uno de los servidores capacitados.
La evaluación será de carácter conceptual y su propósito será evidenciar el conocimiento que tienen los servidores sobre el tema a capacitar o actualizar, previo a la actividad de capacitación. La evaluación posterior, o después de realizada la capacitación, será también de carácter conceptual y su propósito será medir el nivel de aprehensión del conocimiento del tema impartido, realizando un análisis comparativo respecto a la calificación obtenida en la evaluación inicial(...)" 
No se observa la compilación de las evaluaciones de las capacitaciones brindadas.</t>
  </si>
  <si>
    <t>Los procedimientos se encuentran publicados en la intranet de la entidad y pueden ser consultados en el siguiente enlace: 
* Proceso seguimiento y evaluación enlace: https://miintranet.idpc.gov.co/gestion/sig/procesos-de-evaluacion/
* Proceso Direccionamiento Estratégico enlace: https://miintranet.idpc.gov.co/gestion/sig/procesos-estrategicos/direccionamiento-estrategico/
* Proceso Mejoramiento Institucional, Gestión del Conocimiento e Innovación enlace: https://miintranet.idpc.gov.co/gestion/sig/procesos-estrategicos/mejoramiento-continuo/</t>
  </si>
  <si>
    <t>Se cuenta con equipos de autocontrol de los diferentes procesos quienes realizan seguimientos de manera trimestral.</t>
  </si>
  <si>
    <t>Los procedimientos (Gestión de riesgos, Planes de mejoramiento, Procedimiento Gestión Estratégica, Planes Institucionales y plan operativo anual, Procedimiento Seguimiento y Evaluación de Proyectos de Inversión, Procedimiento Formulación y seguimiento al Plan Anual de Adquisiciones, Procedimiento Evaluación y/o seguimiento,  entre otros) contemplan los estándares de reporte, periodicidad y responsables frente a diferentes temas de planeación estratégica, identificando que los responsables de la primera línea de defensa reportan información a la Oficina Asesora de Planeación, ésta realiza el monitoreo y seguimiento a través de los indicadores.
Se cuenta con una estructura funcional y de reporte que incluye, entre otros, los siguientes elementos:
1. Comités Institucionales: Coordinación de Control Interno, Gestión y Desempeño, Contratación, Convivencia Laboral, Directivo, de Conciliación, Sostenibilidad contable, entre otros; que permiten identificar y realizar seguimiento a las acciones desarrolladas por las tres líneas de defensa y la línea estratégica, así como, los eventos externos e internos que pueden afectar la gestión institucional.
2. Sistema de Gestión Documental ORFEO, con el cual se lleva a cabo el ciclo de los documentos gestionados por la entidad.</t>
  </si>
  <si>
    <t xml:space="preserve">Se viene fortaleciendo el esquema de líneas de defensa a través de los monitoreos por parte de la primera y segunda línea de defensa, así como el reporte de autoevaluación a la tercera línea de defensa.
En el marco de las auditorías internas y seguimiento realizadas por la Asesoría de Control Interno se observó:
Primera y segunda línea de defensa: Desarrollo de los Comités Institucional de Control Interno, Gestión y Desempeño, Contratación, Convivencia Laboral, directivo, de conciliación, contratación, sostenibilidad contable, entre otros, en los cuales se reportaron actividades de las tres líneas de defensa, así como, la línea estratégica.
Tercera línea de defensa: se observó reporte de la planeación estratégica, la gestión contractual y financiera a través de los indicadores. </t>
  </si>
  <si>
    <t>En el marco de las funciones establecidas para los comités Directivo  y Sostenibilidad Contable, se presenta la información relacionada con los reportes financieros de la entidad.</t>
  </si>
  <si>
    <t>Se evidencia soporte de las ejecuciones de presupuesto de gasto y de reserva realizadas durante el primer semestre de la vigencia 2024, cada mes publicados en  la página web, espacio de transparencia y acceso a la información pública enlace: https://idpc.gov.co/transparencia/ejecucion-presupuestal/
De igual manera, se evidencian los estados financieros mensuales de 2024 en el enlace: https://idpc.gov.co/transparencia/estados-financieros/</t>
  </si>
  <si>
    <t>Se han venido realizando los reportes de ejecución presupuestal de acuerdo con lo programado en el POA del proceso Gestión Financiera.</t>
  </si>
  <si>
    <t>La entidad cuenta con procedimiento: EXPEDICIÓN Y CONTROL DE CERTIFICADOS DE REGISTRO PRESUPUESTAL V.1, vigente desde el 29 de diciembre 2023, documento vinculado al proceso Gestión Financiera, que se encuentra publicado en la intranet de la entidad enlace: https://miintranet.idpc.gov.co/sig/3_ProcesosApoyo/Gestion Financiera/3_Procedimientos/Procedimiento_Expedici%C3%B3n_y_control_CRP_V1..pdf</t>
  </si>
  <si>
    <t>La entidad cuenta con PROCEDIMIENTO PARA CREACIÓN, ACTUALIZACIÓN O MODIFICACIÓN DE TERCEROS V.4, vinculado al procesos de Gestión Financiera, vigente desde el 01 de noviembre 2023, documento publicado en la intranet de la entidad en el enlace: https://miintranet.idpc.gov.co/sig/3_ProcesosApoyo/GestionFinanciera/3_Procedimientos/Procedimiento_Creacion_actualizacion_modificacion_Terceros_V4.pdf</t>
  </si>
  <si>
    <t>La entidad cuenta con procedimiento MODIFICACIONES PRESUPUESTALES V.2, vinculado al procesos de Gestión Financiera, vigente desde el 29 de diciembre 2023, documento publicado en la intranet de la entidad en el enlace: https://miintranet.idpc.gov.co/sig/3_ProcesosApoyo/GestionFinanciera/3_Procedimientos/Procedimiento%20Modificaciones%20Presupuestales_V2.pdf</t>
  </si>
  <si>
    <t>El Asesor de Control Interno, participa con voz y sin voto en los Comités Directivo y de Sostenibilidad Contable, en el marco de estos comités se analiza la información financiera la cual es fuente para la toma de decisiones. 
De acuerdo con el Plan Anual de Auditorias de 2024, la Asesora de Control Interno, programó evaluación del Sistema de Control Interno Contable, presentando informe a los responsables de los procesos y Alta Dirección, quienes implementan acciones correctivas y de mejora a las situaciones evidenciadas.
Se recomienda continuar presentando en comités la información financiera para la toma oportuna de decisiones</t>
  </si>
  <si>
    <t>La Entidad tiene establecidos los Comités Institucional de Control Interno, de Gestión y Desempeño, Contratación, Directivo, de Conciliación, Sostenibilidad Contable, entre otros, en los cuales se presentan los resultados, retos y oportunidades que permiten la toma de decisiones oportuna, en cumplimiento de las metas y objetivos institucionales.
Adicionalmente, los sistemas de información con los que cuenta la entidad permiten el monitoreo y seguimiento oportuno, a través del procesamiento de los datos.  
En el marco de las sesiones del Comité Directivo, de Gestión y Desempeño y de Control Interno se presenta la información generada por la segunda y tercera línea, realizando seguimiento del cumplimiento.</t>
  </si>
  <si>
    <t>El 29 de diciembre 2023 fue aprobado el Plan de Seguridad de la Información V.8, soporte registrado en la intranet de la entidad enlace: https://miintranet.idpc.gov.co/sig/3_ProcesosApoyo/GestionSistemasInformacionTecnologia/2_ManualesInstructivosPlanesPropios/Plan_de_Seguridad_y_Privacidad_de_la_Informacion_V8.pdf</t>
  </si>
  <si>
    <t>En las auditorías internas de gestión y en los informes de auditoria seguimiento y evaluación que realizó la Asesoría de Control Interno durante el primer semestre 2024, se evaluaron los controles, la gestión del riesgo y el desempeño de los procesos en el marco del Sistema de Gestión y Control, los cuales fueron comunicados a los responsables de los procesos y al Alta Dirección;  igualmente se implementaron acciones correctivas y de mejora producto de los informes de auditorias internas, evaluaciones y seguimientos, a los cuales se revisa la efectividad de las acciones dentro del proceso de mejoramiento continuo
Continuar realizando el monitoreo y seguimiento para el cumplimiento de las metas.</t>
  </si>
  <si>
    <t>En las auditorías internas y seguimientos que realizó la Asesoría de Control Interno durante el primer semestre 2024, se evaluaron los controles implementados a través de los procesos, procedimientos y matrices de riesgos, determinando la eficacia de su diseño, y la efectividad en la aplicación de los controles preventivos, o correctivos y las acciones para mitigar la ocurrencia de eventos internos y externos que pudieran materializar los riesgos identificados.
Se recomienda continuar con el seguimiento permanente del cumplimiento de los controles y las acciones.</t>
  </si>
  <si>
    <t>El Plan Anual de Auditorías y sus modificaciones, son presentadas y aprobadas en Comité Institucional de Coordinación de Control Interno. Las diferentes versiones se encuentran publicadas en el espacio de transparencia y acceso a la información pública en la página web de la entidad el cual puede ser consultado en el siguiente enlace: https://idpc.gov.co/transparencia/reportes-de-control-interno/
Así mismo, se presentan informes semestrales de ejecución como lo contempla la normatividad vigente y se publican en la página web.</t>
  </si>
  <si>
    <t>El Plan Anual de Auditorías 2024 fue aprobado con acta de sesión 006 del 21 de diciembre de 2023 del Comité Institucional de Coordinación de Control Interno</t>
  </si>
  <si>
    <t>Las modificaciones al Plan Anual de Auditorías 2024 han sido aprobadas mediante actas 001 y 002 del Comité Institucional de Coordinación de Control Interno, realizadas los días 29 de febrero y 17 de mayo de 2024.</t>
  </si>
  <si>
    <t>Las actividades de la Asesoría de Control Interno se desarrollan de acuerdo a la planeación anual presentada en el comité Institucional de Control Interno y al cumplimiento de la normatividad legal vigente
Durante el primer semestre de 2024, se realizó seguimiento mensual de las actividades programadas en el Plan Anual de Auditoría, en el cual se verifican las actividades desarrolladas, los compromisos y observaciones por parte del Asesor de Control Interno.</t>
  </si>
  <si>
    <t>Durante el primer semestre de la vigencia 2024 el Comité de Coordinación de Control Interno, sesionó en dos ocasiones el 29 de febrero y el 17 de mayo,  en el marco de las cuales: 
* Se aprobaron modificaciones al PAA 2024
* Se solicitó diligenciamiento de cartas de representación.
* Se informó el estado de la ejecución del PAA 2024
* Se revisaron las recomendaciones realizadas por Asesoría de Control Interno en el marco de los informes de seguimiento y evaluación.
La asesoría de control Interno elabora una matriz en Excel que consolida las alertas producto de los procesos de evaluación y seguimiento realizados, la cual es socializada a la alta dirección en el marco de los Comités Institucionales de Control interno para que se tomen las decisiones y se implementen las acciones a que haya lugar.</t>
  </si>
  <si>
    <t>Se cuenta con esquema de publicación de información de la entidad aprobado en el marco del Comité Institucional de Gestión y Desempeño realizado el 31 de agosto 2023, el cual fue publicado en la página web espacio de transparencia y acceso a la información pública el 28 de septiembre 2023 enlace: https://idpc.gov.co/10-4-esquema-de-publicacion-de-informacion/.</t>
  </si>
  <si>
    <t>Se cuenta con procedimientos actualizados del proceso Gestión de Sistemas de Información y tecnología en la Intranet de la entidad. Los soportes están registrados en la Intranet y pueden se consultados en el siguiente enlace: https://miintranet.idpc.gov.co/gestion/sig/procesos-de-apoyo/gestion-de-sistemas-de-informacion-y-tecnologia/</t>
  </si>
  <si>
    <t>Se cuenta con matriz de activos de información de la entidad la cual fue publicada en la página web espacio de transparencia y acceso a la información pública el 19 de diciembre 2023 enlace: https://idpc.gov.co/registro-de-activos-de-informacion/,  la matriz fue aprobada por el comité de Gestión y desempeño el 13 de diciembre 2023.</t>
  </si>
  <si>
    <t>La Asesoría de Control Interno realizó evaluación al mapa de riesgos de gestión y corrupción y al PTEP de la entidad con corte al tercer cuatrimestre de la vigencia 2023 y primer cuatrimestre de 2024,  los resultados de la evaluación tanto al PTEP como al mapa de riesgos, fueron  publicados en el espacio de transparencia y acceso a la información pública de la página web de la entidad y pueden ser consultados en el siguiente enlace: https://idpc.gov.co/transparencia/plan-anticorrupcion-y-de-atencion-al-ciudadano/</t>
  </si>
  <si>
    <t>La Oficina Asesora de Planeación realizó evaluación al mapa de riesgos de gestión y corrupción y al PTEP de la entidad con corte al tercer cuatrimestre de la vigencia 2023 y primer cuatrimestre de 2024,  los resultados de la evaluación tanto al PTEP como al mapa de riesgos, fueron  publicados en el espacio de transparencia y acceso a la información pública de la página web de la entidad y pueden ser consultados en el siguiente enlace: https://idpc.gov.co/transparencia/plan-anticorrupcion-y-de-atencion-al-ciudadano/</t>
  </si>
  <si>
    <t xml:space="preserve">Se cuenta con una matriz en Excel como mecanismo de seguimiento a peticiones, quejas, reclamos, sugerencias, denuncias y felicitaciones que ingresan a la entidad a través de los diferentes canales de atención habilitados y que son registradas en el Sistema Distrital de Quejas y Soluciones Bogotá te escucha .
Los informes de seguimiento correspondientes al primer semestre 2024, en cumplimiento a la norma contienen la descripción del nivel de atención de las respuestas o traslados realizados por el IDPC y son publicados en el espacio de transparencia y acceso a la información pública en la página web de la entidad y pueden ser consultados en el siguiente enlace de forma general https://idpc.gov.co/transparencia/informes-acceso-a-informacion/ </t>
  </si>
  <si>
    <t>Se cuenta con el procedimiento Gestión de Riesgos V.6 vigente desde el 29 de diciembre 2023, en el cual se encuentran definidos los roles y responsabilidades de las líneas de defensa de conformidad con el Modelo Integrado de Planeación y Gestión, el mismo se encuentra publicado desde el 30 de diciembre 2023, en el espacio de transparencia y acceso a la información pública de la página web de la entidad y puede ser consultado en el siguiente vínculo: https://idpc.gov.co/Transparencia/Planeaci%C3%B3n%202019/2023/12/Procedimiento_Gestion_de_Riesgos_V6.pdf, disponible también en la Intranet de la entidad enlace: https://miintranet.idpc.gov.co/sig/4_ProcesosEvaluacion/MejoramientoContinuo/3_Procedimientos/Procedimiento_Gestion_de_Riesgos_V6.pdf</t>
  </si>
  <si>
    <t>Se cuenta con el procedimiento Gestión de Riesgos V.6 vigente desde el 29 de diciembre 2023, en el cual se encuentran definidos los roles y responsabilidades de las líneas de defensa de conformidad con el Modelo Integrado de Planeación y Gestión, el mismo se encuentra publicado desde el 30 de diciembre 2023, en el espacio de transparencia y acceso a la información pública de la página web de la entidad y puede ser consultado en el siguiente vínculo: https://idpc.gov.co/Transparencia/Planeaci%C3%B3n%202019/2023/12/Procedimiento_Gestion_de_Riesgos_V6.pdf, disponible también en la Intranet de la entidad enlace: https://miintranet.idpc.gov.co/sig/4_ProcesosEvaluacion/MejoramientoContinuo/3_Procedimientos/Procedimiento_Gestion_de_Riesgos_V6.pdf
El procedimiento contempló en el numeral 4.4 la Política general de administración de riesgos</t>
  </si>
  <si>
    <t>La OAP realizó seguimiento a las metas Plan de desarrollo (SEGPLAN) componente de gestión y de inversión,  con corte al cuarto trimestre 2023 y primer trimestre de 2024, en el espacio de transparencia y acceso a la información pública de la pagina web de la entidad y pueden ser consultados en el siguiente enlace: https://idpc.gov.co/transparencia/proyectos-de-inversion/informes-de-seguimiento-segplan/</t>
  </si>
  <si>
    <t>La entidad cuenta con el procedimiento vinculación V.4 vigente desde el 6 de octubre 2022 publicado en la Intranet enlace: http://10.20.100.31/intranet/sig/3_ProcesosApoyo/GestionTalentoHumano/3_Procedimientos/Procedimiento_de_Vinculacion_V4.pdf,  y el procedimiento de desvinculación V.2 vigente desde el 30 de octubre 2020 publicado en la Intranet enlace: http://10.20.100.31/intranet/sig/3_ProcesosApoyo/GestionTalentoHumano/3_Procedimientos/Procedimiento_de_Desvinculacion_V2.pdf</t>
  </si>
  <si>
    <t xml:space="preserve">El Plan Institucional de capacitación vigente desde el 30 de enero 2024, se encuentra publicado en la página web de la entidad espacio de transparencia y acceso a la información pública desde el 31 de enero en el siguiente enlace: https://idpc.gov.co/Transparencia/Planeaci%C3%B3n%202019/2024/01/Plan_Capacitacion_2024.pdf
El Programa de Bienestar e incentivos vigente desde el 30 de enero 2024,  se encuentra publicado y disponibles para consulta en la página web de la entidad espacio de transparencia y acceso a la información pública desde el 31 de enero en el siguiente enlace: https://idpc.gov.co/Transparencia/Planeaci%C3%B3n%202019/2024/01/Plan_de_Bienestar_e_incentivos_2024.pdf
Se evidenciaron los procedimientos de transferencia del conocimiento V.01 vigente desde el 06 de septiembre 2021 publicado en la intranet de la entidad enlace: http://10.20.100.31/intranet/sig/3_ProcesosApoyo/GestionTalentoHumano/3_Procedimientos/Procedimiento_transferencia_de_conocimiento_V1.pdf
y el procedimiento de Inducción y reinducción V.02 vigente desde el 7 de julio 2023 publicado en la intranet de la entidad enlace: http://10.20.100.31/intranet/sig/3_ProcesosApoyo/GestionTalentoHumano/3_Procedimientos/Procedimiento_de_Inducci%C3%B3n_Reinducci%C3%B3n_V2.pdf
</t>
  </si>
  <si>
    <t xml:space="preserve">Se cuenta con el procedimiento Gestión de Riesgos V.6 vigente desde el 29 de diciembre 2023, en el cual se encuentran definidos los roles y responsabilidades de las líneas de defensa de conformidad con el Modelo Integrado de Planeación y Gestión, el mismo se encuentra publicado desde el 30 de diciembre 2023, en el espacio de transparencia y acceso a la información pública de la página web de la entidad y puede ser consultado en el siguiente vínculo: https://idpc.gov.co/Transparencia/Planeaci%C3%B3n%202019/2023/12/Procedimiento_Gestion_de_Riesgos_V6.pdf, disponible también en la Intranet de la entidad enlace: https://miintranet.idpc.gov.co/sig/4_ProcesosEvaluacion/MejoramientoContinuo/3_Procedimientos/Procedimiento_Gestion_de_Riesgos_V6.pdf
El procedimiento contempló en el numeral 4.6. los roles y responsabilidades en el marco del MIPG </t>
  </si>
  <si>
    <t>El Plan Institucional de capacitación vigente desde el 30 de enero 2024, se encuentra publicado en la página web de la entidad espacio de transparencia y acceso a la información pública desde el 31 de enero en el siguiente enlace: https://idpc.gov.co/Transparencia/Planeaci%C3%B3n%202019/2024/01/Plan_Capacitacion_2024.pdf</t>
  </si>
  <si>
    <t>Vínculo de publicación de informes en el espacio de transparencia y acceso a la información pública página web de la entidad: https://idpc.gov.co/transparencia/informes-de-gestion/ y https://idpc.gov.co/transparencia/reportes-de-control-interno/</t>
  </si>
  <si>
    <t>Se realizan monitoreos y seguimientos periódicos al avance del POA institucional,  seguimientos que se publican en la página web de la entidad en el siguiente enlace: https://idpc.gov.co/transparencia/plan-de-accion-institucional/</t>
  </si>
  <si>
    <t>El 29 de diciembre 2023 fue aprobado el documento Política Seguridad y privacidad de la información V.3, soporte registrado en la intranet de la entidad enlace: https://miintranet.idpc.gov.co/sig/3_ProcesosApoyo/GestionSistemasInformacionTecnologia/2_ManualesInstructivosPlanesPropios/Politica_Seguridad_privacidad_de_la_Informacion_V3.pdf</t>
  </si>
  <si>
    <t>El 29 de diciembre 2023 fue aprobado el documento Política tecnologías de la Información V.2, soporte registrado en la intranet de la entidad enlace: https://miintranet.idpc.gov.co/sig/3https://miintranet.idpc.gov.co/sig/3_ProcesosApoyo/GestionSistemasInformacionTecnologia/2_ManualesInstructivosPlanesPropios/Pol%C3%ADtica_Tecnolog%C3%ADas_Informaci%C3%B3n_IDPC_V2.pdf</t>
  </si>
  <si>
    <t>Dando cumplimiento a la política de administración de riesgos, los procesos en su rol de primera de línea de defensa, realizaron monitoreo a sus riesgos de gestión y corrupción correspondiente al tercer cuatrimestre 2023 y primer cuatrimestre 2024, así mismo la Oficina Asesora de Planeación en su rol de segunda línea de defensa, generó observaciones a los monitoreos realizados, consolidando informes de resultado. 
Por su parte la Asesoría de Control Interno, en su rol de tercera línea de defensa, realizó evaluación a los riesgos de gestión y de corrupción generando la recomendaciones a que hubo lugar
En el Rol de la línea estratégica, en el marco del comité institucional de Gestión y Desempeño y el comité de coordinación de Control Interno, se presentó la matriz de riesgos de la vigencia y se informó los resultados de seguimiento y evaluación de los riesgos de gestión y corrupción para el tercer cuatrimestre de la vigencia 2023</t>
  </si>
  <si>
    <t>En las sesiones del comité Institucional de Gestión y Desempeño y en las sesiones del comité directivo se van atendiendo las observaciones y recomendaciones realizadas por la Asesoría de Control Interno en los diferentes informes.  
La entidad cuenta con el procedimiento de  "Planes de mejoramiento "  V.6 vigente desde el 31 de mayo 2022, el cual establece los lineamientos para el manejo de las acciones de mejora. 
Los  informes realizados por la Asesoría de Control Interno son enviados al líder del proceso y presentados en Comité Institucional de Coordinación de Control Interno donde se analizan los resultados y las recomendaciones realizadas y se publican en el espacio de transparencia y acceso a la información pública en la página web de la entidad.</t>
  </si>
  <si>
    <t>En el Plan estratégico Institucional se encuentran los objetivos estratégicos  los cuales se encuentran articulados con los planes operativos anuales - POA, de cada uno de los procesos del IDPC</t>
  </si>
  <si>
    <t>Control Interno realiza seguimiento semestral al cumplimiento del plan Estratégico 2020 - 2024 a través del seguimiento a Metas Plan de Desarrollo, Plan Anual de Adquisiciones y Plan Operativo Anual de Inversión, que se encuentra publicado en la página web de la entidad espacio de transparencia y acceso a la información pública, en el siguiente enlace: https://idpc.gov.co/transparencia/reportes-de-control-interno/</t>
  </si>
  <si>
    <t>Desde la Oficina Asesora de Planeación se realizaron los seguimientos al Plan Operativo anual de Inversión y de reservas en el marco del Plan de desarrollo "UN NUEVO CONTRATO SOCIAL Y AMBIENTAL PARA LA BOGOTÁ DEL SIGLO XXI", con corte a diciembre de 2023 y marzo de 2024, tanto a los recursos de la vigencia como a las reservas, informes que se encuentran publicados en el espacio de transparencia y acceso a la información pública de la página web de la entidad y pueden ser consultados en el siguiente enlace: https://idpc.gov.co/transparencia/proyectos-de-inversion/seguimiento-plan-operativo-anual-de-inversion/
De igual manera, realizó seguimiento a las metas Plan de desarrollo (SEGPLAN) componente de gestión y de inversión,  con corte al cuarto trimestre 2023 y primer trimestre 2024, informes de seguimiento publicados en el espacio de transparencia y acceso a la información pública de la pagina web de la entidad y pueden ser consultados en el siguiente enlace: https://idpc.gov.co/transparencia/proyectos-de-inversion/informes-de-seguimiento-segplan/</t>
  </si>
  <si>
    <t>El Instituto a través de los indicadores mide y evalúa el cumplimiento de los procesos, programas y proyectos.</t>
  </si>
  <si>
    <t>Desde la Oficina Asesora de Planeación se realizaron los seguimientos al Plan Operativo anual de Inversión y de reservas en el marco del Plan de desarrollo "UN NUEVO CONTRATO SOCIAL Y AMBIENTAL PARA LA BOGOTÁ DEL SIGLO XXI", con corte a diciembre de 2023 y marzo de 2024, tanto a los recursos de la vigencia como a las reservas, informes que se encuentran publicados en el espacio de transparencia y acceso a la información pública de la página web de la entidad y pueden ser consultados en el siguiente enlace: https://idpc.gov.co/transparencia/proyectos-de-inversion/seguimiento-plan-operativo-anual-de-inversion/</t>
  </si>
  <si>
    <t xml:space="preserve">La entidad cuenta con procedimiento FORMULACIÓN, REPORTE Y SEGUIMIENTO DE INDICADORES V.3 vigente desde el 31 de agosto 2023, el documento se encuentra registrado en la intranet de la entidad enlace: https://miintranet.idpc.gov.co/sig/4_ProcesosEvaluacion/MejoramientoContinuo/3_Procedimientos/Procedimiento_Formulacion_reporte_seguimiento_indicadores_V3.pdf
</t>
  </si>
  <si>
    <t>Los procedimientos se encuentran publicados en la intranet de la entidad y pueden ser consultados en el siguiente enlace: 
* Proceso Direccionamiento Estratégico enlace: https://miintranet.idpc.gov.co/gestion/sig/procesos-estrategicos/direccionamiento-estrategico/
* Proceso Mejoramiento Institucional, Gestión del Conocimiento e Innovación enlace: https://miintranet.idpc.gov.co/gestion/sig/procesos-estrategicos/mejoramiento-continuo/</t>
  </si>
  <si>
    <t>La división y segregación de funciones se realiza en la Entidad en la medida de lo posible, teniendo en cuenta la Estructura Organizacional
Es importante continuar la socialización de las políticas y lineamientos implementados, así como, realizar la publicación de los documentos vigentes en la página web de la entidad espacio de transparencia y acceso a la información pública en cumplimiento a las normas aplicables</t>
  </si>
  <si>
    <t>Por medio de las evaluaciones periódicas realizadas por la Oficina Asesora de Planeación a los instrumentos de gestión, se evidencia la implementación de las políticas y procedimientos establecidos. 
Es importante fortalecer la socialización de las políticas y lineamientos implementados, así como, realizar la publicación de los documentos vigentes en la página web de la entidad espacio de transparencia y acceso a la información pública en cumplimiento a las normas aplicables</t>
  </si>
  <si>
    <t>Se recomienda continuar con aplicación de los canales de comunicación de denuncia. 
Es importante fortalecer la socialización de las políticas implementadas en todos los planes institucionales y realizar la publicación de lo documentos vigentes en la página web de la entidad espacio de transparencia y acceso a la información pública en cumplimiento a las normas aplicables</t>
  </si>
  <si>
    <t>La entidad elaboró un documento denominado  "Caracterización de la ciudadanía, actores, personas usuarias, grupos de interés y sus ámbitos de interacción" V.2. vigente desde el 30 de junio 2021, vinculado al proceso de Direccionamiento estratégico, el cual se encuentra publicado en la intranet de la entidad vínculo: http://10.20.100.31/intranet/sig/1_ProcesosEstrategicos/DirecionamientoEstrategico/2_Manuales_Instructivos_PlanesPropios/Caracterizacion_de_Usuarios_V2.pdf
De igual forma se encuentra publicado en el espacio de transparencia y acceso a la información pública de la página Web del IDPC y  puede ser consultado en el siguiente vínculo: https://drive.google.com/file/d/1Oxnne9Z4kmH3i3ROt4kLZT-3BVazFXtb/view</t>
  </si>
  <si>
    <t>La entidad aplica encuestas de satisfacción ciudadana de manera mensual, producto de las cuales genera informes que son publicados en la página web de la entidad espacio de transparencia y acceso a la información pública</t>
  </si>
  <si>
    <t>La entidad cuenta con dos procedimientos: Comunicación Interna V.04 vigente desde el 8 de junio 2023 y Comunicación Externa V. 04 vigente desde el 6 de junio 2023, vinculados al proceso de Comunicación Estratégica los cuales se encuentra publicados en la intranet de la entidad en el siguiente enlace:  https://miintranet.idpc.gov.co/gestion/sig/procesos-estrategicos/comunicacion-estrategica/</t>
  </si>
  <si>
    <t>El 30 de agosto de 2023 fue actualizada la Política de Comunicaciones a la V.3 la cual se encuentra registrada en la Intranet de la entidad enlace: https://miintranet.idpc.gov.co/sig/3_ProcesosApoyo/GestionComunicaciones/2_ManualesInstructivosPlanesPropios/Politica_de_Comunicaciones_V3.pdf, de igual forma fue publicada el 14 de septiembre 2023, en la página web de la entidad espacio de transparencia y acceso a la información pública y puede ser consultada en el siguiente enlace: https://idpc.gov.co/Transparencia/Planeaci%C3%B3n%202019/2023/09/Politica_de_Comunicaciones_V3.pdf</t>
  </si>
  <si>
    <t>En la verificación realizada se evidenció el documento denominado "Índice de Información Clasificada y reservada" publicado el 19 de diciembre 2023 en la página web de la entidad espacio de transparencia y acceso a la información pública enlace: https://idpc.gov.co/indice-de-informacion-clasificada-y-reservada/</t>
  </si>
  <si>
    <t>La entidad actualizó el PROGRAMA DE GESTIÓN DOCUMENTAL (PGD) a la V.8, vigente desde el 31 de agosto 2023, documento vinculado al proceso GESTIÓN DOCUMENTAL, documento que se encuentra publicado en la intranet de la entidad enlace: https://miintranet.idpc.gov.co/sig/3_ProcesosApoyo/GestionDocumental/2_ManualesInstructivosPlanesPropios/Programa_de_Gestion_Documental-PGD_V8.pdf</t>
  </si>
  <si>
    <t>La entidad actualizó el PROGRAMA DEL SISTEMA INTEGRADO DE CONSERVACIÓN a la V.2, vigente desde el 13 de diciembre 2023, documento vinculado al proceso GESTIÓN DOCUMENTAL, documento que se encuentra publicado en la intranet de la entidad enlace: https://miintranet.idpc.gov.co/sig/3_ProcesosApoyo/GestionDocumental/2_ManualesInstructivosPlanesPropios/Programa_Sistema_Integrado_Conservaci%C3%B3n_V2.pdf</t>
  </si>
  <si>
    <t>La entidad actualizó el PROGRAMA DE GESTIÓN DE DOCUMENTOS ELECTRÓNICOS a la V.2, vigente desde el 13 de diciembre 2023, documento vinculado al proceso GESTIÓN DOCUMENTAL, documento que se encuentra publicado en la intranet de la entidad enlace: https://miintranet.idpc.gov.co/sig/3_ProcesosApoyo/GestionDocumental/2_ManualesInstructivosPlanesPropios/Programa_gestion_Documentos_Electronicos_V2.pdf</t>
  </si>
  <si>
    <t>La entidad actualizó el MODELO DE REQUISITOS PARA LA GESTIÓN DE DOCUMENTOS ELECTRÓNICOS DE ARCHIVO - MOREQ a la V.2, vigente desde el 13 de diciembre 2023, documento vinculado al proceso GESTIÓN DOCUMENTAL, documento que se encuentra publicado en la intranet de la entidad enlace: https://miintranet.idpc.gov.co/sig/3_ProcesosApoyo/GestionDocumental/2_ManualesInstructivosPlanesPropios/Modelo_requisitos_doc_MOREQ_V2.pdf</t>
  </si>
  <si>
    <t>La entidad creó el PROGRAMA DE NORMALIZACIÓN DE FORMAS Y FORMULARIOS ELECTRÓNICOS V.1, vigente desde el 13 de diciembre 2023, documento vinculado al proceso GESTIÓN DOCUMENTAL, documento que se encuentra publicado en la intranet de la entidad enlace: https://miintranet.idpc.gov.co/sig/3_ProcesosApoyo/GestionDocumental/2_ManualesInstructivosPlanesPropios/Programa_normalizaci%C3%B3n_formas_formularios_electr%C3%B3nicos_V1.pdf</t>
  </si>
  <si>
    <t>La entidad creó el PROGRAMA DE DOCUMENTOS VITALES O ESENCIALES V.1, vigente desde el 29 de diciembre 2023, documento vinculado al proceso GESTIÓN DOCUMENTAL, documento que se encuentra publicado en la intranet de la entidad enlace: https://miintranet.idpc.gov.co/sig/3_ProcesosApoyo/GestionDocumental/2_ManualesInstructivosPlanesPropios/Programa_documentos_vitales_esenciales_V1.pdf</t>
  </si>
  <si>
    <t>La entidad creó la política de Gestión Documental V.1 vigente desde el 31 de agosto 2023, el documento se encuentra registrado en la Intranet de la entidad en el siguiente enlace: https://remotedesktop.google.com/access/session/0a11a49e-59ab-3210-da8a-c6211ea67ef7?hl=es-419</t>
  </si>
  <si>
    <t>La entidad actualizó el procedimiento ORGANIZACIÓN DOCUMENTAL a la V. 5, vigente desde el 29 de diciembre 2023 documento registrado en la Intranet en el enlace: https://miintranet.idpc.gov.co/sig/3_ProcesosApoyo/GestionDocumental/3_Procedimientos/Procedimiento_Organizaci%C3%B3n_documental_V5.pdf 
Actualizó el procedimiento CONSULTA Y PRÉSTAMO DE EXPEDIENTES DEL ARCHIVO PARA BIENES DE INTERÉS
CULTURAL Y ARCHIVO CENTRAL a la V. 5, vigente desde el 29 de diciembre 2023 documento registrado en la Intranet en el enlace: https://miintranet.idpc.gov.co/sig/3_ProcesosApoyo/GestionDocumental/3_Procedimientos/Procedimiento_consulta_prestamo_expedientes_BIC_V5.pdf
La entidad creó el procedimiento RECONSTRUCCIÓN DE EXPEDIENTES a la V.1, vigente desde el 29 de diciembre 2023 documento registrado en la Intranet en el enlace: https://miintranet.idpc.gov.co/sig/3_ProcesosApoyo/GestionDocumental/3_Procedimientos/Procedimiento_Reconstrucci%C3%B3n_expedientes_V1.pdf</t>
  </si>
  <si>
    <t>En la verificación realizada a la página web de la entidad espacio de transparencia y acceso a la información pública se evidencia el informe de satisfacción publicado en el enlace: https://idpc.gov.co/informe-de-satisfaccion-de-la-ciudadania-el-primer-semestre/</t>
  </si>
  <si>
    <t>La Oficina Asesora de Planeación realizó asesoría a las dependencias para la revisión y formulación del mapa de riesgos vigencia 2024, el cual fue presentado y aprobado en la sesión ordinaria del Comité Institucional de Gestión y Desempeño realizado el 30 de enero 2024 acta No. 01 y la matriz fue publicada en la página web espacio de transparencia y acceso a la información pública en el siguiente enlace: https://idpc.gov.co/plan-anticorrupcion-y-de-atencion-al-ciudadano.</t>
  </si>
  <si>
    <t xml:space="preserve">Continuar con la aplicación de la política de gestión de riesgos en todos los procesos del Instituto.
Se evidencia procedimiento Gestión de Riesgos V.06 vigente desde el 29 de diciembre 2023, vinculado al Proceso Fortalecimiento del SIG y publicación en la página web de la entidad espacio de transparencia y acceso a la información pública. </t>
  </si>
  <si>
    <t>En el marco de la sesión ordinaria del Comité Institucional de Gestión y Desempeño realizado el 30 de enero 2024, fue presentada y aprobada la matriz de riesgos de la entidad para la vigencia, el mapa fue publicado en la página web espacio de transparencia y acceso a la información pública en el siguiente vínculo: https://idpc.gov.co/plan-anticorrupcion-y-de-atencion-al-ciudadano.</t>
  </si>
  <si>
    <t>En la sesión del Comité Institucional de Control Interno realizada el 17 de mayo 2024, se presentaron los resultados del seguimiento a los riesgos de la entidad.</t>
  </si>
  <si>
    <t>Durante el primer semestre de la vigencia 2024 el Comité de Coordinación de Control Interno, sesionó en dos ocasiones el 29 de febrero y el 17 de mayo, en el marco de las cuales: 
* Se aprobaron modificaciones al PAA 2024
* Se solicitó diligenciamiento de cartas de representación.
* Se informó el estado de la ejecución del PAA 2024
* Se revisaron las recomendaciones realizadas por Asesoría de Control Interno en el marco de los informes de seguimiento y evaluación.
La asesoría de control Interno elabora una matriz en Excel que consolida las alertas producto de los procesos de evaluación y seguimiento realizados, la cual es socializada a la alta dirección en el marco de los Comités Institucionales de Control interno para que se tomen las decisiones y se implementen las acciones a que haya lugar.
Durante el primer semestre en el marco del seguimiento (Informe 16 de enero 2024) realizado a los riesgos de gestión y de corrupción de la entidad se observó la materialización de un riesgo: 
* R53 Protección e Intervención del Patrimonio
Así mismo se reportó cumplimiento parcial de 1 acción de mitigación correspondiente al riesgo
* R34 Gestión Financiera</t>
  </si>
  <si>
    <t>Los seguimientos realizados de forma cuatrimestral a los riesgos de la entidad tanto por la Oficina Asesora de Planeación como por la Asesoría de Control Interno se encuentran publicados en el espacio de transparencia y acceso a la información pública en la página web de la entidad y pueden ser consultados en el siguiente enlace:  
https://idpc.gov.co/transparencia/plan-anticorrupcion-y-de-atencion-al-ciudadano/</t>
  </si>
  <si>
    <t xml:space="preserve">El procedimiento Gestión de Riesgos V.06 vigente desde el 29 de diciembre 2023 y vinculado al Proceso Fortalecimiento del SIG, establece la línea de acción para la materialización de Riesgos, de igual manera el procedimiento de auditoría internas vinculado al proceso de Seguimiento y Evaluación V.11 vigente desde el 06 de junio 2023 establece, que los procesos deben definir las acciones en relación a las situaciones evidenciadas </t>
  </si>
  <si>
    <t>Los procedimientos se encuentran publicados en la intranet de la entidad y pueden ser consultados en los siguientes vínculos: 
* Procedimiento auditoría interna V.11 vigente desde el 6 de junio 2023 enlace: https://miintranet.idpc.gov.co/sig/4_ProcesosEvaluacion/SeguimientoEvaluacion/3_Procedimientos/Procedimiento_Auditoria_interna_V11.pdf
* Procedimiento Gestión de Riesgos V.6 vigente desde el 29 de diciembre 2023 enlace: https://miintranet.idpc.gov.co/sig/4_ProcesosEvaluacion/MejoramientoContinuo/3_Procedimientos/Procedimiento_Gestion_de_Riesgos_V6.pdf
Así mismo, se encuentra publicado en el espacio de transparencia y acceso a la información pública de la página web de la entidad y puede ser consultado en el siguiente enlace: https://idpc.gov.co/Transparencia/Planeaci%C3%B3n%202019/2023/12/Procedimiento_Gestion_de_Riesgos_V6.pdf</t>
  </si>
  <si>
    <t>La asesoría de Control Interno realizó seguimiento a la matriz de Riesgos de gestión y corrupción con corte tercer cuatrimestre 2023 y primer cuatrimestre de 2024, los informes fueron socializados con las conclusiones y recomendaciones a los responsables de los procesos y a la alta dirección, adicionalmente, se encuentran publicados en la página web de la entidad espacio de transparencia y acceso a la información pública y puede ser consultados en el siguiente enlace: 
https://idpc.gov.co/transparencia/plan-anticorrupcion-y-de-atencion-al-ciudadano/</t>
  </si>
  <si>
    <t>Se vienen realizando balances cuatrimestrales de la gestión de riesgos por parte de la Oficina Asesora de Planeación, adicionalmente, la Asesoría de Control Interno verifica su cumplimiento y hace recomendaciones.</t>
  </si>
  <si>
    <t>Se cuenta con Manual de funciones y competencias modificado por la Resolución No. 008 del 11-01-2023 Rad. 20231000000085,  “Por la cual se modifica el Manual Específico de Funciones y de Competencias Laborales para los empleos que conforman la planta de personal del Instituto de Patrimonio Cultural- IDPC" el cual se encuentra publicado en la página web de la entidad espacio de transparencia y acceso a la información pública en la y puede ser consultado en el siguiente vínculo: https://idpc.gov.co/Transparencia/Talento%20Humano/2023/febrero/Resolucion_No._008_del_11-01-2023.pdf</t>
  </si>
  <si>
    <t>Según el procedimiento Gestión de Riesgos V.06 vigente desde el 29 de diciembre 2023,  la Alta Dirección debe hacer seguimiento al perfil de riesgo inherente y residual de la Entidad, incluyendo riesgos de corrupción.</t>
  </si>
  <si>
    <t>De acuerdo con el procedimiento Gestión de Riesgos V.06 vigente desde el 29 de diciembre 2023,la Alta Dirección debe hacer seguimiento de cada una de las etapas de la gestión del riesgo y los resultados de las evaluaciones realizadas por la Asesoría de Control Interno.</t>
  </si>
  <si>
    <t>Los resultados de la gestión realizada por la primera y segunda línea de defensa se presentan en los  Comités de Control Interno, Gestión y Desempeño, Conciliación y Sostenibilidad Contable.</t>
  </si>
  <si>
    <t xml:space="preserve"> La entidad cuenta con los siguientes procedimientos vinculados al proceso de Gestión de Sistemas de Información y Tecnología, vigentes desde el 29 de diciembre 2023:
- Atención de Requerimientos de Recursos Tecnológicos V. 5, documento registrado en la Intranet en el enlace: https://miintranet.idpc.gov.co/sig/3_ProcesosApoyo/GestionSistemasInformacionTecnologia/3_Procedimientos/Procedimiento_Atenci%C3%B3n_requerimientos_recursos_Tecnol%C3%B3gicos_V5.pdf
- Backup y Restauración de la Información V. 3, documento registrado en la Intranet en el enlace: https://miintranet.idpc.gov.co/sig/3_ProcesosApoyo/GestionSistemasInformacionTecnologia/3_Procedimientos/Procedimiento_Backup_restauracion_Informacion_V3.pdf
- Desarrollo y Actualización de Software V. 2,  documento registrado en la Intranet en el enlace: https://miintranet.idpc.gov.co/sig/3_ProcesosApoyo/GestionSistemasInformacionTecnologia/3_Procedimientos/Procedimiento_desarrollo_y_actualizaci%C3%B3n_de_software_V2.pdf
- Gestión de Activos de Información V. 2, documento registrado en la Intranet en el enlace: https://miintranet.idpc.gov.co/sig/3_ProcesosApoyo/GestionSistemasInformacionTecnologia/3_Procedimientos/Procedimiento_gesti%C3%B3n_de_activos_de_informaci%C3%B3n_V2.pdf</t>
  </si>
  <si>
    <t>Certificados de insuficiencia de personal (Documentos registrados en ORFEO y publicados en el Portal del SECOP)</t>
  </si>
  <si>
    <t>Certificados de Idoneidad (Documentos registrados en ORFEO y publicados en el Portal del SECOP)</t>
  </si>
  <si>
    <t>El 7 de diciembre 2023 fue adoptada la Metodología: Desarrollo de Proyectos de Software- Metodología SCRUM V.1, soporte registrado en la intranet de la entidad enlace: https://miintranet.idpc.gov.co/sig/3_ProcesosApoyo/GestionSistemasInformacionTecnologia/2_ManualesInstructivosPlanesPropios/Metodolog%C3%ADa_%20Desarrollo_proyectos_software_metodolog%C3%ADa_scrum_V1.pdf</t>
  </si>
  <si>
    <t>El 29 de diciembre 2023 fue aprobado el documento Guía: Estrategia de Uso y Apropiación de TI V.2, soporte registrado en la intranet de la entidad enlace: https://miintranet.idpc.gov.co/sig/3_ProcesosApoyo/GestionSistemasInformacionTecnologia/2_ManualesInstructivosPlanesPropios/Guia_Estrategia_de%20uso_y_apropiacion_de_TI_V2.pdf</t>
  </si>
  <si>
    <t>La entidad cuenta con Plan: Seguridad y Privacidad de la Información - IDPC V. 8,  vinculado al proceso Gestión de Sistemas de Información y Tecnología, vigente desde el 29 de diciembre 2023 documento registrado en la Intranet en el enlace: https://miintranet.idpc.gov.co/sig/3_ProcesosApoyo/GestionSistemasInformacionTecnologia/2_ManualesInstructivosPlanesPropios/Plan_de_Seguridad_y_Privacidad_de_la_Informacion_V8.pdf</t>
  </si>
  <si>
    <t>Se cuenta con Plan Estratégico de las Tecnologías de Información PETI 2021-2024 - V9. vinculado al proceso de Gestión de Sistemas de Información y Tecnología, vigente desde el 30 de enero 2023 y publicado en el espacio de transparencia y acceso a la información pública en la página Web del IDPC el cual puede ser consultado en el siguiente enlace: https://idpc.gov.co/Transparencia/Planeaci%C3%B3n%202019/2023/enero/Plan_Estrategico_PETI_2020-2024_V9.pdf</t>
  </si>
  <si>
    <t>Se evidencia Plan de Tratamiento de Riesgos de Seguridad y Privacidad de la Información V. 5,  vinculado al proceso Gestión de Sistemas de Información y Tecnología, vigente desde el 29 de diciembre 2023 documento registrado en la Intranet en el enlace: https://miintranet.idpc.gov.co/sig/3_ProcesosApoyo/GestionSistemasInformacionTecnologia/2_ManualesInstructivosPlanesPropios/Plan_Tratamiento_Riesgos_Seguridad_Privacidad_V5.pdf</t>
  </si>
  <si>
    <t>Se evidencia Plan de Recuperación de Desastres - IDPC V. 2,  vinculado al proceso Gestión de Sistemas de Información y Tecnología, vigente desde el 29 de diciembre 2023 documento registrado en la Intranet en el enlace: https://miintranet.idpc.gov.co/sig/3_ProcesosApoyo/GestionSistemasInformacionTecnologia/2_ManualesInstructivosPlanesPropios/Plan_Recuperaci%C3%B3n_Desastres_V2.pdf</t>
  </si>
  <si>
    <t>Se cuenta con Guía: Estrategia de Uso y Apropiación de TI V. 2,  vinculada al proceso Gestión de Sistemas de Información y Tecnología, vigente desde el 29 de diciembre 2023 documento registrado en la Intranet en el enlace: https://miintranet.idpc.gov.co/sig/3_ProcesosApoyo/GestionSistemasInformacionTecnologia/2_ManualesInstructivosPlanesPropios/Guia_Estrategia_de%20uso_y_apropiacion_de_TI_V2.pdf</t>
  </si>
  <si>
    <t>La entidad cuenta con Plan de Capacitación, Sensibilización y Comunicación de Seguridad de la Información -IDPC V. 2,  vinculado al proceso Gestión de Sistemas de Información y Tecnología, vigente desde el 29 de diciembre 2023 documento registrado en la Intranet en el enlace: https://miintranet.idpc.gov.co/sig/3_ProcesosApoyo/GestionSistemasInformacionTecnologia/2_ManualesInstructivosPlanesPropios/Plan_Capacitacion_Sensibilizacion_Comunicacion_de_SI_V2.pdf</t>
  </si>
  <si>
    <t>Se observa Política: Tecnologías de la Información - IDPC V. 2,  vinculada al proceso de Gestión de Sistemas de Información y Tecnología, vigente desde el 29 de diciembre 2023 documento registrado en la Intranet en el enlace: https://miintranet.idpc.gov.co/sig/3_ProcesosApoyo/GestionSistemasInformacionTecnologia/2_ManualesInstructivosPlanesPropios/Pol%C3%ADtica_Tecnolog%C3%ADas_Informaci%C3%B3n_IDPC_V2.pdf</t>
  </si>
  <si>
    <t>La entidad cuenta con Política: Seguridad y Privacidad de la Información - IDPC V. 3,  vinculada al proceso Gestión de Sistemas de Información y Tecnología, vigente desde el 29 de diciembre 2023 documento registrado en la Intranet en el enlace: https://miintranet.idpc.gov.co/sig/3_ProcesosApoyo/GestionSistemasInformacionTecnologia/2_ManualesInstructivosPlanesPropios/Politica_Seguridad_privacidad_de_la_Informacion_V3.pdf</t>
  </si>
  <si>
    <t>La entidad cuenta con Metodología: Desarrollo de Proyectos de Software Metodología SCRUM V.1, vinculado al proceso Gestión de Sistemas de Información y Tecnología, vigente desde el 07 de diciembre 2023 documento registrado en la Intranet en el enlace: https://miintranet.idpc.gov.co/sig/3_ProcesosApoyo/GestionSistemasInformacionTecnologia/2_ManualesInstructivosPlanesPropios/Metodolog%C3%ADa_%20Desarrollo_proyectos_software_metodolog%C3%ADa_scrum_V1.pdf</t>
  </si>
  <si>
    <t>Se observa Instructivo: Protocolo Roles y Responsabilidades de Seguridad y Privacidad de la Información V. 2,  vinculado al proceso Gestión de Sistemas de Información y Tecnología, vigente desde el 29 de diciembre 2023 documento registrado en la Intranet en el enlace: https://miintranet.idpc.gov.co/sig/3_ProcesosApoyo/GestionSistemasInformacionTecnologia/2_ManualesInstructivosPlanesPropios/Protocolo_Roles_Responsabilidades_Seguridad_privacidad_Informacion_V2.pdf</t>
  </si>
  <si>
    <t>La entidad cuenta con Manual de Supervisión e Interventoría - V.3, vinculado al proceso Gestión Contractual, vigente desde el 03 de agosto 2022, el cual se encuentra publicado en el espacio de transparencia y acceso a la información pública en la página Web del IDPC y  puede ser consultado en el siguiente enlace: https://idpc.gov.co/Transparencia/Planeaci%C3%B3n%202019/2022/septiembre/Manual_de_supervision_e_Interventoria_V3.pdf</t>
  </si>
  <si>
    <t>Se cuenta con Listado Maestro de documentos</t>
  </si>
  <si>
    <t>Existen documentados los procesos, procedimientos, lineamientos y protocolos, que son publicados en el espacio de transparencia y acceso a la información pública de la página web de la entidad y pueden ser consultados en el siguiente enlace: https://idpc.gov.co/transparencia/procesos-y-procedimientos/caracterizacion-procesos-y-procedimientos/,  algunos se encuentran desactualizados.
Así como, en la intranet de la entidad en el enlace: https://miintranet.idpc.gov.co/</t>
  </si>
  <si>
    <t xml:space="preserve">Anualmente se revisan los riesgos por los líderes de proceso, generando los cambios que se consideren pertinentes. 
En los seguimientos se evalúan los controles, recomendando ajustes en los casos que haya lugar.
</t>
  </si>
  <si>
    <t>En el monitoreo y seguimiento se cuenta con espacio específico para indicar el cumplimiento del control.</t>
  </si>
  <si>
    <t>Se realiza actualización permanente de los procedimientos, guías, protocolos, formatos, entre otros, de acuerdo con las necesidades de cada proceso.</t>
  </si>
  <si>
    <t xml:space="preserve">En el procedimiento Gestión de Riesgos  V.06 vigente desde el 29 de diciembre 2023,  se encuentra como actividad la valoración de controles, así como monitoreo y seguimiento
</t>
  </si>
  <si>
    <t>La entidad formuló y adoptó planes y lineamientos de participación ciudadana dispuestos para consulta en la página web de la entidad espacio de transparencia y acceso a la información pública enlace: https://idpc.gov.co/transparencia/planes-estratégicos-sectoriales-e-institucionales/, entre ellos el plan institucional de participación ciudadana - PIPC 2024.</t>
  </si>
  <si>
    <t>La entidad cuenta con Manual Operativo del Defensor de la Ciudadanía V.2, vigente desde el 31 de octubre 2023, documento vinculado al proceso Atención a la Ciudadanía, Transparencia y Acceso a la Información Pública, el cual se encuentra publicado en la intranet de la entidad enlace: https://miintranet.idpc.gov.co/sig/3_ProcesosApoyo/AtencionClienteUsuarios/2_ManualesInstructivosPlanesPropios/Manual_Operativo_del_Defensor_de_la_Ciudadania_V2.pdf</t>
  </si>
  <si>
    <t>El Instituto desarrollo el Manual "Modelo de Atención a la Ciudadanía y Grupos de Interés" V.04 vinculado al proceso Atención a la Ciudadanía, Transparencia y Acceso a la Información Pública, vigente desde el 08 de julio 2022, publicado la intranet vínculo: http://10.20.100.31/intranet/sig/3_ProcesosApoyo/AtencionClienteUsuarios/2_ManualesInstructivosPlanesPropios/Modelode_atencion_ciudadania_gruposdeinteres_V4.pdf
Se evidencia que la entidad cuenta con Manual Operativo del Defensor de la Ciudadanía V.02 vigente desde el 31 de octubre 2023, el documento esta registrado en la intranet de la entidad enlace: https://miintranet.idpc.gov.co/sig/3_ProcesosApoyo/AtencionClienteUsuarios/2_ManualesInstructivosPlanesPropios/Manual_Operativo_del_Defensor_de_la_Ciudadania_V2.pdf</t>
  </si>
  <si>
    <t>Se cuenta con un inventario de información en la página web "Inventario activos de Información" de la vigencia 2023</t>
  </si>
  <si>
    <t>En la verificación realizada se observó que fue publicada la matriz de activos de información de la entidad en la página web espacio de transparencia y acceso a la información pública el 19 de diciembre 2023 enlace: https://idpc.gov.co/registro-de-activos-de-informacion/,  la matriz fue aprobada por el comité de Gestión y desempeño el 13 de diciembre 2023.</t>
  </si>
  <si>
    <t>La entidad toma como principal fuente de información los reportes oficiales generados de los aplicativos y/o herramientas dispuestas por el Distrito para el registro de la gestión de los planes programas y proyectos a cargo de la Entidad, tal es el caso de SEGPLAN, BOGDATA, SIVICOF, Bogotá Te Escucha, entre otros, así mismo hace uso de los reportes periódicos emitidos por las diferentes dependencias.</t>
  </si>
  <si>
    <t xml:space="preserve">Reportes de avance de la metas Plan de desarrollo mensual por SEGPLAN, trámite a las PQRSD que son registradas a través de Bogotá te escucha, transmisión por el sistema SIVICOF (cuenta anual, planes de mejoramiento producto de las auditorias realizadas por la Contraloría), trámite de información presupuestal por BOGDATA, gestión documental y de correspondencia a través del sistema ORFEO. </t>
  </si>
  <si>
    <t xml:space="preserve">Se observa Manual de Estilo e Identidad Visual V.2, vigente desde el 30 de agosto 2023, documento vinculado al proceso Comunicación Estratégica, el cual se encuentra publicado en la intranet de la entidad enlace: https://miintranet.idpc.gov.co/sig/3_ProcesosApoyo/GestionComunicaciones/2_ManualesInstructivosPlanesPropios/Terminos_y_condiciones_de_uso_del_sitio_web_v2.pdf
</t>
  </si>
  <si>
    <t>Se observa Instructivo: Catálogo de Partes Interesadas del Sistema de Gestión Seguridad de la Información V.2, vigente desde el 29 de diciembre 2023, documento vinculado al proceso Gestión de Sistemas de Información y Tecnología, el cual se encuentra publicado en la intranet de la entidad enlace: https://miintranet.idpc.gov.co/sig./3_ProcesosApoyo/GestionSistemasInformacionTecnologia/2_ManualesInstructivosPlanesPropios/Catalogo_Partes_Interesadas_SGSI_V2.pdf</t>
  </si>
  <si>
    <t>Se cuenta con Instructivo: Protocolo Seguridad Física y del Entorno V.2, vigente desde el 29 de diciembre 2023, documento vinculado al proceso Gestión de Sistemas de Información y Tecnología, el cual se encuentra publicado en la intranet de la entidad enlace:  https://miintranet.idpc.gov.co/sig/3_ProcesosApoyo/GestionSistemasInformacionTecnologia/2_ManualesInstructivosPlanesPropios/Protoloco_seguridad_fisica_entorno_V2.pdf</t>
  </si>
  <si>
    <t>La entidad cuenta con Manual: Protección de Datos Personales IDPC V.1, vigente desde el 02 de octubre 2023, documento vinculado al proceso Atención a la Ciudadanía, Transparencia y Acceso a la Información Pública, el cual se encuentra publicado en la intranet de la entidad enlace: https://miintranet.idpc.gov.co/sig/3_ProcesosApoyo/AtencionClienteUsuarios/2_ManualesInstructivosPlanesPropios/Manual_Protecci%C3%B3n_de_datos_personales_IDPC_V1.pdf
En la verificación realizada también se encuentra publicado en la página web de la entidad espacio de transparencia y acceso a la información pública en el enlace: https://idpc.gov.co/transparencia/normativa-de-la-entidad/manuales/</t>
  </si>
  <si>
    <t>Se cuenta con Modelo de Seguridad de la Información y Plan de Seguridad y Privacidad de la Información. Se recomienda continuar con el fortalecimiento y la socialización del Modelo de Seguridad y Privacidad de la Información</t>
  </si>
  <si>
    <t>3.0</t>
  </si>
  <si>
    <t>En la página Web de la entidad espacio de transparencia y acceso a la información pública se publica el Plan Anual de auditoría aprobado para la vigencia 2024 y sus diferentes versiones, en el siguiente enlace: https://idpc.gov.co/transparencia/reportes-de-control-interno/</t>
  </si>
  <si>
    <t>En el Comité Institucional de Coordinación de Control Interno se presentaron los resultados de las evaluaciones, los informes se publican en la página web del instituto espacio de transparencia y acceso a la información pública.</t>
  </si>
  <si>
    <t>En el mes de diciembre de 2023  se presentó en el Comité Institucional de Control Interno el Plan Anual de Auditorias 2024 y el mismo fue aprobado.</t>
  </si>
  <si>
    <t>Para la toma de decisiones se realiza presentación de recomendaciones consolidadas en una matriz, en la cual se contempla cada seguimiento o evaluación realizada por la Asesoría de Control Interno.</t>
  </si>
  <si>
    <t>Los informes de resultados de los procesos de evaluación y seguimiento, fueron remitidos a la alta dirección a los responsables de los procesos y publicados en la página web de la entidad espacio de transparencia y acceso a la información pública, los cuales pueden ser consultados por las partes interesadas en los siguientes vínculos:  https://idpc.gov.co/transparencia/informes-de-gestion/ y https://idpc.gov.co/transparencia/reportes-de-control-interno/</t>
  </si>
  <si>
    <t>Se cuenta con procedimiento Formulación, Reporte y Seguimiento de Indicadores V.3 vigente desde el 31 de agosto 2023, el documento se encuentra registrado en la intranet de la entidad enlace: https://miintranet.idpc.gov.co/sig/4_ProcesosEvaluacion/MejoramientoContinuo/3_Procedimientos/Procedimiento_Formulacion_reporte_seguimiento_indicadores_V3.pdf</t>
  </si>
  <si>
    <t>La Oficina Asesora de Planeación realiza monitoreos como segunda línea de defensa, con observaciones a la primera línea de defensa, los cuales se socializan en el marco de las sesiones del Comité Institucional de Gestión y Desempeño que se llevan a cabo de forma periódica para la toma de decisiones.</t>
  </si>
  <si>
    <t>Los planes de mejoramiento producto de las auditorías tanto internas como externas por entes de control también son publicados en la página web de la entidad espacio de transparencia y acceso a la información pública, en el siguiente enlace: https://idpc.gov.co/transparencia/planes-de-mejoramiento/</t>
  </si>
  <si>
    <t>La Asesoría de Control Interno realiza seguimiento periódicamente al avance y cumplimiento de los planes de mejoramiento tanto internos como externos producto de las auditorías realizadas por la Contraloría de Bogotá, los informes de seguimiento a los planes son publicados en el espacio de transparencia y acceso a la información pública en la página web de la entidad y pueden ser consultados en el siguiente enlace: https://idpc.gov.co/transparencia/planes-de-mejoramiento/</t>
  </si>
  <si>
    <t>Los procesos  tienen en cuenta las observaciones y recomendaciones de los informes de auditoria para levantar los planes de mejoramiento. Las evaluaciones se realizan cumpliendo el cronograma del Plan Anual de Auditorias y se comunican oportunamente para el levantamiento de planes de mejoramiento.</t>
  </si>
  <si>
    <t>Se cuenta con equipos de autocontrol de los diferentes procesos quienes realizan seguimientos de manera trimestral, cuyas actas son remitidas a la Asesoría de Control Interno.</t>
  </si>
  <si>
    <t>La Asesoría de Control Interno en cumplimiento a la norma aplicable realiza seguimiento a la gestión de las PQRSD de forma semestral, los informes son publicados en el espacio de transparencia y acceso a la información pública en la página web de la entidad,  enlace: https://idpc.gov.co/transparencia/reportes-de-control-interno/</t>
  </si>
  <si>
    <t>La Asesoría de Control Interno realiza seguimiento a la implementación de la Ley de transparencia periódicamente en cumplimiento a la norma, los informes son publicados en la página web de la entidad espacio de transparencia y acceso a la información pública enlace: https://idpc.gov.co/transparencia/reportes-de-control-interno/</t>
  </si>
  <si>
    <t>Los resultados son presentados en Comité Directivo, por el proceso Atención a la Ciudadanía, Transparencia y Acceso a la Información Pública. De igual manera, los resultados del seguimiento realizado por la Asesoría de Control Interno se presenta en Comité Institucional de Control Interno.</t>
  </si>
  <si>
    <t xml:space="preserve">Desde la línea estratégica (Alta Dirección) y la primera línea (Subdirección de Gestión Corporativa) se realiza seguimiento al proceso Atención a la Ciudadanía, Transparencia y Acceso a la Información Pública y se incluye la revisión y evaluación del indicador de oportunidad que está asociado directamente con los requerimientos (PQRS) que ingresan al Instituto desde los diferentes canales de atención dispuestos para tal fin.  
La Asesoría de Control Interno realiza evaluación permanente e independiente de la efectividad del SCI, publicando los informes realizados en la página web de la entidad. </t>
  </si>
  <si>
    <t>La Oficina Asesora de Planeación como segunda línea de defensa, realiza monitoreos al plan de mejoramiento de la entidad tanto internos como externos, generando observaciones a la primera línea de defensa, los informes de seguimiento son publicados en la página web de la entidad espacio de transparencia y acceso a la información pública en el siguiente enlace: https://idpc.gov.co/transparencia/planes-de-mejoramiento/</t>
  </si>
  <si>
    <t>La entidad cuenta con dos procedimientos: Comunicación Interna V.04 vigente desde el 8 de junio 2023 y Comunicación Externa V. 04 vigente desde el 6 de junio 2023, vinculados al proceso de Comunicación Estratégica los cuales se encuentran publicados en la intranet de la entidad en el siguiente enlace:  https://miintranet.idpc.gov.co/gestion/sig/procesos-estrategicos/comunicacion-estrategica/</t>
  </si>
  <si>
    <t>La entidad cuenta con los siguientes protocolos:
* Protocolo para la atención virtual V.02 vigente desde el 28 de junio 2023, publicada en intranet vínculo: http://10.20.100.31/intranet/sig/3_ProcesosApoyo/AtencionClienteUsuarios/2_ManualesInstructivosPlanesPropios/Protocolo_para_la_atencion_virtual_V2.pdf
* Protocolo para la atención presencial V. 02 vigente desde el 28 de junio 2023, publicada en intranet vínculo: http://10.20.100.31/intranet/sig/3_ProcesosApoyo/AtencionClienteUsuarios/2_ManualesInstructivosPlanesPropios/Protocolo_para_la_atencion_presencial_V2.pdf
* Protocolo para la atención telefónica V.02, vigente desde el 1 de junio 2023 publicada en intranet vínculo: http://10.20.100.31/intranet/sig/3_ProcesosApoyo/AtencionClienteUsuarios/2_ManualesInstructivosPlanesPropios/Protocolo_para_la_atencion_telefonica_V2.pdf
* Protocolo para la Atención de Denuncias de Actos de Corrupción Existencia de Inhabilidades, Incompatibilidades y/o Conflictos de Intereses y Protección al Denunciante V. 03 vigente desde el 29 de septiembre 2023, publicada en la intranet vínculo: https://miintranet.idpc.gov.co/sig/4_ProcesosEvaluacion/ControlInternoDisciplinario/2_ManualesInstructivoPlanesPropios/Protocolo_denuncias_de_actos_de_corrupci%C3%B3n_V3.pdf</t>
  </si>
  <si>
    <t xml:space="preserve">El 30 de agosto de 2023 fue actualizado el Lineamiento: Términos y Condiciones de Uso del Sitio Web IDPC.GOV.CO a la V.2 el documento se encuentra registrado en la intranet de la entidad enlace: https://miintranet.idpc.gov.co/sig/3_ProcesosApoyo/GestionComunicaciones/2_ManualesInstructivosPlanesPropios/Terminos_y_condiciones_de_uso_del_sitio_web_v2.pdf </t>
  </si>
  <si>
    <t>En la verificación realizada se evidenció que fue actualizado el documento "Protocolo para la Atención de Denuncias de Actos de Corrupción Existencia de Inhabilidades, Incompatibilidades y/o Conflictos de Intereses y Protección al Denunciante" V.3 vigente desde el 29 de diciembre 2023, el cual se encuentra formalizado y publicado en la Intranet de la entidad enlace: https://miintranet.idpc.gov.co/gestion/sig/procesos-de-apoyo/control-interno-disciplinario/</t>
  </si>
  <si>
    <t>Durante el primer semestre, se formuló el documento de actualización de la Estrategia de Rendición de Cuentas 2024 y es aprobado por la Jefe de Oficina Asesora Planeación, el cual se encuentra publicado en la página web de la entidad espacio de transparencia y acceso a la información pública y puede ser consultado en el siguiente vínculo: https://idpc.gov.co/Transparencia/Menu%20Participa/2024/abril/estrategia_rendicion%20cuentas_IDPC_2024.pdf</t>
  </si>
  <si>
    <t xml:space="preserve">La entidad cuenta con:
- Procedimiento Atención de las Peticiones Presentadas por la Ciudadanía V.7 vigente desde el 26 de diciembre 2023, documento publicado en la intranet de la entidad en el enlace: https://miintranet.idpc.gov.co/sig/3_ProcesosApoyo/AtencionClienteUsuarios/3_Procedimientos/Procedimiento_Atenci%C3%B3n_peticiones_presentadas_ciudadan%C3%ADa_V7.pdf
- Procedimiento Publicación y Desfije de Información V.1 vigente desde el 28 de septiembre 2023, documento registrado en la Intranet de la entidad en el enlace: https://miintranet.idpc.gov.co/sig/3_ProcesosApoyo/AtencionClienteUsuarios/3_Procedimientos/Procedimiento_de_publicaci%C3%B3n_y_desfile_de_informaci%C3%B3n_V1.pdf
- Manual Operativo del Defensor de la Ciudadanía V.2 vigente desde el 31 de octubre 2023, el documento está registrado en la Intranet de La entidad enlace: https://miintranet.idpc.gov.co/sig/3_ProcesosApoyo/AtencionClienteUsuarios/2_ManualesInstructivosPlanesPropios/Manual_Operativo_del_Defensor_de_la_Ciudadania_V2.pdf
- Manual: Protección de Datos Personales IDPC V.1 vigente desde el 02 de octubre 2023, documento registrado en la Intranet de la entidad en el enlace: https://miintranet.idpc.gov.co/sig/3_ProcesosApoyo/AtencionClienteUsuarios/2_ManualesInstructivosPlanesPropios/Manual_Protecci%C3%B3n_de_datos_personales_IDPC_V1.pdf
</t>
  </si>
  <si>
    <t>Correo oficial de la Entidad (atencionciudadania@idpc.gov.co), sistema distrital de quejas y soluciones telefónicamente - línea 195</t>
  </si>
  <si>
    <t>La entidad definió la estrategia de comunicaciones del IDPC frente al alcance de sus publicaciones por territorio, con el objetivo de promover la participación ciudadana y divulgar el patrimonio cultural en los territorios priorizados por el Instituto, la cual se ha venido ejecutando de acuerdo con lo reportado en el POA del proceso Comunicación Estratégica</t>
  </si>
  <si>
    <t>Se evidencia en el espacio de transparencia y acceso a la información pública de la página web de la entidad informes de satisfacción realizados a partir de las encuestas enlace: https://idpc.gov.co/transparencia/informes-de-satisfaccion/</t>
  </si>
  <si>
    <t>01 de enero al 30 de junio de 2024</t>
  </si>
  <si>
    <r>
      <t xml:space="preserve">Explicación de cómo la Entidad </t>
    </r>
    <r>
      <rPr>
        <b/>
        <u/>
        <sz val="12"/>
        <rFont val="Arial Narrow"/>
        <family val="2"/>
      </rPr>
      <t>evidencia</t>
    </r>
    <r>
      <rPr>
        <b/>
        <sz val="12"/>
        <rFont val="Arial Narrow"/>
        <family val="2"/>
      </rPr>
      <t xml:space="preserve"> que está dando respuesta al requerimiento
</t>
    </r>
    <r>
      <rPr>
        <sz val="12"/>
        <rFont val="Arial Narrow"/>
        <family val="2"/>
      </rPr>
      <t>Referencia a Procesos, Manuales/Políticas+C21:I31n/Procedimientos/Instructivos u otros desarrollos que den cuente de su aplicación</t>
    </r>
  </si>
  <si>
    <r>
      <t xml:space="preserve">Explicación de cómo la Entidad </t>
    </r>
    <r>
      <rPr>
        <b/>
        <u/>
        <sz val="12"/>
        <rFont val="Arial Narrow"/>
        <family val="2"/>
      </rPr>
      <t>evidencia</t>
    </r>
    <r>
      <rPr>
        <b/>
        <sz val="12"/>
        <rFont val="Arial Narrow"/>
        <family val="2"/>
      </rPr>
      <t xml:space="preserve"> que está dando respuesta al requerimiento
</t>
    </r>
    <r>
      <rPr>
        <sz val="12"/>
        <rFont val="Arial Narrow"/>
        <family val="2"/>
      </rPr>
      <t>Referencia a Procesos, Manuales/Políticas de Operación/Procedimientos/Instructivos u otros desarrollos que den cuente de su aplicación</t>
    </r>
  </si>
  <si>
    <r>
      <t xml:space="preserve">Presente 
</t>
    </r>
    <r>
      <rPr>
        <i/>
        <sz val="12"/>
        <rFont val="Arial Narrow"/>
        <family val="2"/>
      </rPr>
      <t>(1/2/3)</t>
    </r>
  </si>
  <si>
    <r>
      <t xml:space="preserve">Funcionando 
</t>
    </r>
    <r>
      <rPr>
        <i/>
        <sz val="12"/>
        <rFont val="Arial Narrow"/>
        <family val="2"/>
      </rPr>
      <t>(1/2/3)</t>
    </r>
  </si>
  <si>
    <r>
      <rPr>
        <b/>
        <u/>
        <sz val="12"/>
        <rFont val="Arial Narrow"/>
        <family val="2"/>
      </rPr>
      <t>Lineamiento 2:</t>
    </r>
    <r>
      <rPr>
        <sz val="12"/>
        <rFont val="Arial Narrow"/>
        <family val="2"/>
      </rPr>
      <t xml:space="preserve"> 
Aplicación de mecanismos para ejercer una adecuada supervisión del Sistema de Control Interno </t>
    </r>
  </si>
  <si>
    <r>
      <t>Durante el primer semestre de la vigencia 2024 el Comité de Coordinación de Control Interno, sesionó en dos ocasiones el 29 de febrero y el 17 de mayo,  en el marco de las cuales: 
* Se aprobaron modificaciones al PAA 2024
* Se solicitó diligenciamiento de cartas de representación.
* Se informó el estado de la ejecución del PAA 2024
* Se revisaron las recomendaciones realizadas por Asesoría de Control Interno en el marco de los informes de seguimiento y evaluación.
La asesoría de control Interno elabora una matriz en Excel que consolida las alertas producto de los procesos de evaluación y seguimiento realizados, la cual es socializada a la alta dirección en el marco de los Comités Institucionales de Control interno para que se tomen las decisiones y se implementen las acciones a que haya lugar.
Durante el primer semestre en el marco del seguimiento (</t>
    </r>
    <r>
      <rPr>
        <i/>
        <sz val="12"/>
        <rFont val="Arial Narrow"/>
        <family val="2"/>
      </rPr>
      <t>Informe 16 de enero 2024)</t>
    </r>
    <r>
      <rPr>
        <sz val="12"/>
        <rFont val="Arial Narrow"/>
        <family val="2"/>
      </rPr>
      <t xml:space="preserve"> realizado a los riesgos de gestión y de corrupción de la entidad se observó la materialización de un riesgo: 
* R53 Protección e Intervención del Patrimonio
Así mismo se reportó cumplimiento parcial de 1 acción de mitigación correspondiente al riesgo
* R34 Gestión Financiera</t>
    </r>
  </si>
  <si>
    <r>
      <t xml:space="preserve">En el marco del Comité Institucional de Gestión y Desempeño se presentan temas claves para toma de decisiones, de acuerdo con el esquema de Líneas de Defensa definidos en el Modelo Integrado de Planeación y Gestión durante el primer semestre de la vigencia 2024 se realizaron tres sesiones ordinarias </t>
    </r>
    <r>
      <rPr>
        <i/>
        <sz val="12"/>
        <rFont val="Arial Narrow"/>
        <family val="2"/>
      </rPr>
      <t>(30 de enero, 29 de abril y 28 de junio)</t>
    </r>
    <r>
      <rPr>
        <sz val="12"/>
        <rFont val="Arial Narrow"/>
        <family val="2"/>
      </rPr>
      <t xml:space="preserve">, en el marco de los cuales:
* Se aprobaron los planes institucionales (Plan Estratégico de Tecnologías de la Información (PETIC), Plan de Seguridad y privacidad de la Información, Plan de tratamiento de riesgos de seguridad y privacidad de la información, Programa de transparencia y ética pública, Plan Estratégico de Talento Humano, Plan Anual de Vacantes y Previsión de Recursos, Plan Institucional de Capacitación, Plan de Bienestar e Incentivos, Plan Estratégico de seguridad y salud en el trabajo, Plan Institucional de Archivos (PINAR))
* Presentación de mapa de riesgos de gestión y corrupción
* Presentación POA de procesos
* Aprobación de modificaciones del Programa de Transparencia y Ética Pública - PTEP 
* Aprobación de la creación de la Mesa Técnica de apoyo de relacionamiento con la ciudadanía
* Presentación de las sugerencias en el marco de la estrategia Conoce, Propone y Prioriza
* Presentación del mapa de riesgos de seguridad de la información
* Presentación del avance del Componente Ambiental–PIGA (enero – abril 2024)
* Aprobación de la Política de publicaciones.
* Presentación del informe de avance del teletrabajo.
* Presentación de la propuesta del ejercicio de innovación: Optimización de trámites en el IDPC.
* Presentación de las actividades realizadas por el Sistema de Gestión de Seguridad y Salud en el Trabajo, SGSST, durante la vigencia 2023.
* Aprobación de la Misión y Visión 2024 – 2028, validada por el Director General.
</t>
    </r>
  </si>
  <si>
    <r>
      <rPr>
        <b/>
        <u/>
        <sz val="12"/>
        <rFont val="Arial Narrow"/>
        <family val="2"/>
      </rPr>
      <t>Lineamiento 3:</t>
    </r>
    <r>
      <rPr>
        <sz val="12"/>
        <rFont val="Arial Narrow"/>
        <family val="2"/>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</si>
  <si>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r>
      <rPr>
        <b/>
        <u/>
        <sz val="12"/>
        <rFont val="Arial Narrow"/>
        <family val="2"/>
      </rPr>
      <t>Lineamiento 4:</t>
    </r>
    <r>
      <rPr>
        <sz val="12"/>
        <rFont val="Arial Narrow"/>
        <family val="2"/>
      </rPr>
      <t xml:space="preserve"> 
Compromiso con la competencia de todo el personal, por lo que la gestión del talento humano tiene un carácter estratégico con el despliegue de actividades clave para todo el ciclo de vida del servidor público –ingreso, permanencia y retiro.</t>
    </r>
  </si>
  <si>
    <r>
      <rPr>
        <b/>
        <u/>
        <sz val="12"/>
        <rFont val="Arial Narrow"/>
        <family val="2"/>
      </rPr>
      <t>Lineamiento 5:</t>
    </r>
    <r>
      <rPr>
        <sz val="12"/>
        <rFont val="Arial Narrow"/>
        <family val="2"/>
      </rPr>
      <t xml:space="preserve"> 
La entidad establece líneas de reporte dentro de la entidad para evaluar el funcionamiento del Sistema de Control Interno.</t>
    </r>
  </si>
  <si>
    <r>
      <t xml:space="preserve">En el marco del Comité Institucional de Gestión y Desempeño se presentan temas claves para toma de decisiones, de acuerdo con el esquema de Líneas de Defensa definidos en el Modelo Integrado de Planeación y Gestión durante el primer semestre de la vigencia 2024 se realizaron tres sesiones ordinarias </t>
    </r>
    <r>
      <rPr>
        <i/>
        <sz val="12"/>
        <rFont val="Arial Narrow"/>
        <family val="2"/>
      </rPr>
      <t>(30 de enero, 29 de abril y 28 de junio)</t>
    </r>
    <r>
      <rPr>
        <sz val="12"/>
        <rFont val="Arial Narrow"/>
        <family val="2"/>
      </rPr>
      <t xml:space="preserve">, con los siguientes puntos:
* Se aprobaron los planes institucionales (Plan Estratégico de Tecnologías de la Información (PETIC), Plan de Seguridad y privacidad de la Información, Plan de tratamiento de riesgos de seguridad y privacidad de la información, Programa de transparencia y ética pública, Plan Estratégico de Talento Humano, Plan Anual de Vacantes y Previsión de Recursos, Plan Institucional de Capacitación, Plan de Bienestar e Incentivos, Plan Estratégico de seguridad y salud en el trabajo, Plan Institucional de Archivos (PINAR))
* Presentación de mapa de riesgos de gestión y corrupción
* Presentación POA de procesos
* Aprobación de modificaciones del Programa de Transparencia y Ética Pública - PTEP 
* Aprobación de la creación de la Mesa Técnica de apoyo de relacionamiento con la ciudadanía
* Presentación de las sugerencias en el marco de la estrategia Conoce, Propone y Prioriza
* Presentación del mapa de riesgos de seguridad de la información
* Presentación del avance del Componente Ambiental–PIGA (enero – abril 2024)
* Aprobación de la Política de publicaciones.
* Presentación del informe de avance del teletrabajo.
* Presentación de la propuesta del ejercicio de innovación: Optimización de trámites en el IDPC.
* Presentación de las actividades realizadas por el Sistema de Gestión de Seguridad y Salud en el Trabajo, SGSST, durante la vigencia 2023.
* Aprobación de la Misión y Visión 2024 – 2028, validada por el Director General.
</t>
    </r>
  </si>
  <si>
    <t xml:space="preserve">Se evalúan los controles establecidos en la matriz de riesgos de gestión y de corrupción de la entidad los informes se publican en la página web de la entidad. </t>
  </si>
  <si>
    <t>Fue aprobado el documento "Protocolo para la Atención de Denuncias de Actos de Corrupción, Existencia de Inhabilidades, Incompatibilidades y/o Conflictos de Intereses y Protección al Denunciante" V.3 vigente desde el 29 de diciembre 2023,  se evidenció que el documento se encuentra formalizado y publicado en la Intranet de la entidad enlace: https://miintranet.idpc.gov.co/gestion/sig/procesos-de-apoyo/control-interno-disciplinario/</t>
  </si>
  <si>
    <t xml:space="preserve">Los procesos y procedimientos son adoptados por los líderes de proceso, quienes hacen parte de la Alta Dirección, y se encuentran publicados en el espacio de transparencia y acceso a la información pública en la página Web del IDPC, en el siguiente vínculo: 
https://www.idpc.gov.co/%25taxonomyeracterizacion-de-procesos-y-procedimientos y en la intranet de la entidad. </t>
  </si>
  <si>
    <r>
      <rPr>
        <b/>
        <u/>
        <sz val="12"/>
        <rFont val="Arial Narrow"/>
        <family val="2"/>
      </rPr>
      <t xml:space="preserve">
Lineamiento 10: 
</t>
    </r>
    <r>
      <rPr>
        <b/>
        <sz val="12"/>
        <rFont val="Arial Narrow"/>
        <family val="2"/>
      </rPr>
      <t>Diseño y desarrollo de actividades de control (Integra el desarrollo de controles con la evaluación de riesgos; tiene en cuenta a qué nivel se aplican las actividades; facilita la segregación de funciones).</t>
    </r>
  </si>
  <si>
    <r>
      <t>Explicación de cómo la Entidad</t>
    </r>
    <r>
      <rPr>
        <b/>
        <u/>
        <sz val="12"/>
        <rFont val="Arial Narrow"/>
        <family val="2"/>
      </rPr>
      <t xml:space="preserve"> evidencia </t>
    </r>
    <r>
      <rPr>
        <b/>
        <sz val="12"/>
        <rFont val="Arial Narrow"/>
        <family val="2"/>
      </rPr>
      <t xml:space="preserve">que está dando respuesta al requerimiento
</t>
    </r>
    <r>
      <rPr>
        <sz val="12"/>
        <rFont val="Arial Narrow"/>
        <family val="2"/>
      </rPr>
      <t>Referencia a Procesos, Manuales/Políticas de Operación/Procedimientos/Instructivos u otros desarrollos que den cuente de su aplicación</t>
    </r>
  </si>
  <si>
    <r>
      <t xml:space="preserve">Presente
</t>
    </r>
    <r>
      <rPr>
        <i/>
        <sz val="12"/>
        <rFont val="Arial Narrow"/>
        <family val="2"/>
      </rPr>
      <t>(1/2/3)</t>
    </r>
  </si>
  <si>
    <r>
      <t>Funcionando</t>
    </r>
    <r>
      <rPr>
        <i/>
        <sz val="12"/>
        <rFont val="Arial Narrow"/>
        <family val="2"/>
      </rPr>
      <t xml:space="preserve">
(1/2/3)</t>
    </r>
  </si>
  <si>
    <r>
      <t>Contratos de prestación de servicios (</t>
    </r>
    <r>
      <rPr>
        <i/>
        <sz val="12"/>
        <rFont val="Arial Narrow"/>
        <family val="2"/>
      </rPr>
      <t>Documentos registrados en ORFEO y publicados en el Portal del SECOP</t>
    </r>
    <r>
      <rPr>
        <sz val="12"/>
        <rFont val="Arial Narrow"/>
        <family val="2"/>
      </rPr>
      <t>)</t>
    </r>
  </si>
  <si>
    <r>
      <t xml:space="preserve">Acto administrativo mediante el cual se regula el funcionamiento del comité de Gestión y Desempeño Resolución No. 504 de 19-09-2022, </t>
    </r>
    <r>
      <rPr>
        <i/>
        <sz val="12"/>
        <rFont val="Arial Narrow"/>
        <family val="2"/>
      </rPr>
      <t xml:space="preserve">“Por medio de la cual se regula el funcionamiento del Comité Institucional de Gestión y Desempeño y se dictan otras disposiciones”, </t>
    </r>
    <r>
      <rPr>
        <sz val="12"/>
        <rFont val="Arial Narrow"/>
        <family val="2"/>
      </rPr>
      <t>publicado en la página web y puede ser consultado en el siguiente vínculo: https://idpc.gov.co/Transparencia/Planeaci%C3%B3n%202019/2022/septiembre/Resoluci%C3%B3n_504_2022.pdf?_ga=2.113794055.1653993497.1674662344-1835293614.1653476835&amp;_gl=1*jb5cqs*_ga*MTgzNTI5MzYxNC4xNjUzNDc2ODM1*_ga_0WTLV7JP8Y*MTY3NDc0MzMzMC4xMi4xLjE2NzQ3NTExNDMuMC4wLjA.</t>
    </r>
  </si>
  <si>
    <r>
      <rPr>
        <b/>
        <u/>
        <sz val="12"/>
        <rFont val="Arial Narrow"/>
        <family val="2"/>
      </rPr>
      <t xml:space="preserve">Lineamiento 11: 
</t>
    </r>
    <r>
      <rPr>
        <b/>
        <sz val="12"/>
        <rFont val="Arial Narrow"/>
        <family val="2"/>
      </rPr>
      <t>Seleccionar y Desarrolla controles generales sobre TI para apoyar la consecución de los objetivos .</t>
    </r>
  </si>
  <si>
    <r>
      <rPr>
        <b/>
        <u/>
        <sz val="12"/>
        <rFont val="Arial Narrow"/>
        <family val="2"/>
      </rPr>
      <t xml:space="preserve">Lineamiento 12: 
</t>
    </r>
    <r>
      <rPr>
        <b/>
        <sz val="12"/>
        <rFont val="Arial Narrow"/>
        <family val="2"/>
      </rPr>
      <t>Despliegue de políticas y procedimientos (Establece responsabilidades sobre la ejecución de las políticas y procedimientos; Adopta medidas correctivas; Revisa las políticas y procedimientos).</t>
    </r>
  </si>
  <si>
    <r>
      <rPr>
        <b/>
        <u/>
        <sz val="12"/>
        <rFont val="Arial Narrow"/>
        <family val="2"/>
      </rPr>
      <t xml:space="preserve">Lineamiento 6: 
</t>
    </r>
    <r>
      <rPr>
        <b/>
        <sz val="12"/>
        <rFont val="Arial Narrow"/>
        <family val="2"/>
      </rPr>
      <t xml:space="preserve">Definición de objetivos con suficiente claridad para identificar y evaluar los riesgos relacionados: i)Estratégicos; ii)Operativos; iii)Legales y Presupuestales; iv)De Información Financiera y no Financiera.
</t>
    </r>
  </si>
  <si>
    <r>
      <t xml:space="preserve">Explicación de cómo la Entidad </t>
    </r>
    <r>
      <rPr>
        <b/>
        <u/>
        <sz val="12"/>
        <rFont val="Arial Narrow"/>
        <family val="2"/>
      </rPr>
      <t xml:space="preserve">evidencia </t>
    </r>
    <r>
      <rPr>
        <b/>
        <sz val="12"/>
        <rFont val="Arial Narrow"/>
        <family val="2"/>
      </rPr>
      <t xml:space="preserve">que está dando respuesta al requerimiento
</t>
    </r>
    <r>
      <rPr>
        <sz val="12"/>
        <rFont val="Arial Narrow"/>
        <family val="2"/>
      </rPr>
      <t>Referencia a Procesos, Manuales/Políticas de Operación/Procedimientos/Instructivos u otros desarrollos que den cuente de su aplicación</t>
    </r>
  </si>
  <si>
    <r>
      <t xml:space="preserve">Funcionando
</t>
    </r>
    <r>
      <rPr>
        <i/>
        <sz val="12"/>
        <rFont val="Arial Narrow"/>
        <family val="2"/>
      </rPr>
      <t>(1/2/3)</t>
    </r>
  </si>
  <si>
    <r>
      <t xml:space="preserve">En el marco del Comité Institucional de Gestión y Desempeño se presentan temas claves para toma de decisiones, de acuerdo con el esquema de Líneas de Defensa definidos en el Modelo Integrado de Planeación y Gestión durante el primer semestre de la vigencia 2024 se realizaron tres sesiones ordinarias </t>
    </r>
    <r>
      <rPr>
        <i/>
        <sz val="12"/>
        <rFont val="Arial Narrow"/>
        <family val="2"/>
      </rPr>
      <t>(30 de enero, 29 de abril y 28 de junio)</t>
    </r>
    <r>
      <rPr>
        <sz val="12"/>
        <rFont val="Arial Narrow"/>
        <family val="2"/>
      </rPr>
      <t>, con los siguientes puntos:
* Se aprobaron los planes institucionales (Plan Estratégico de Tecnologías de la Información (PETIC), Plan de Seguridad y privacidad de la Información, Plan de tratamiento de riesgos de seguridad y privacidad de la información, Programa de transparencia y ética pública, Plan Estratégico de Talento Humano, Plan Anual de Vacantes y Previsión de Recursos, Plan Institucional de Capacitación, Plan de Bienestar e Incentivos, Plan Estratégico de seguridad y salud en el trabajo, Plan Institucional de Archivos (PINAR))
* Presentación de mapa de riesgos de gestión y corrupción
* Presentación POA de procesos
* Aprobación de modificaciones del Programa de Transparencia y Ética Pública - PTEP 
* Aprobación de la creación de la Mesa Técnica de apoyo de relacionamiento con la ciudadanía
* Presentación de las sugerencias en el marco de la estrategia Conoce, Propone y Prioriza
* Presentación del mapa de riesgos de seguridad de la información
* Presentación del avance del Componente Ambiental–PIGA (enero – abril 2024)
* Aprobación de la Política de publicaciones.
* Presentación del informe de avance del teletrabajo.
* Presentación de la propuesta del ejercicio de innovación: Optimización de trámites en el IDPC.
* Presentación de las actividades realizadas por el Sistema de Gestión de Seguridad y Salud en el Trabajo, SGSST, durante la vigencia 2023.
* Aprobación de la Misión y Visión 2024 – 2028, validada por el Director General.</t>
    </r>
  </si>
  <si>
    <r>
      <t xml:space="preserve">El Plan Estratégico Institucional del IDPC  2020 - 2024 formalizado mediante Resolución 504 del 27 de octubre 2020, se encuentra publicado en la página web de la Entidad en el siguiente enlace: https://idpc.gov.co/Transparencia/Planeaci%C3%B3n%202019/diciembre%202020/PLAN%20ESTRAT%C3%89GICO%20INSTITUCIONAL%20-PEI%202020-2024.pdf
La Resolución 504 del 27 de octubre 2020 </t>
    </r>
    <r>
      <rPr>
        <i/>
        <sz val="12"/>
        <rFont val="Arial Narrow"/>
        <family val="2"/>
      </rPr>
      <t>“Por la cual se adopta el Plan Estratégico 2020-2024 del Instituto Distrital de Patrimonio Cultural</t>
    </r>
    <r>
      <rPr>
        <sz val="12"/>
        <rFont val="Arial Narrow"/>
        <family val="2"/>
      </rPr>
      <t>” se encuentra publicada en la página web de la entidad espacio de transparencia y acceso a la información pública en el siguiente enlace: https://idpc.gov.co/Transparencia/Planeaci%C3%B3n%202019/diciembre%202020/Resolucion%20No%20504%20del%2027%20de%20octubre%20de%202020.pdf</t>
    </r>
  </si>
  <si>
    <r>
      <rPr>
        <b/>
        <u/>
        <sz val="12"/>
        <rFont val="Arial Narrow"/>
        <family val="2"/>
      </rPr>
      <t xml:space="preserve">Lineamiento 7: 
</t>
    </r>
    <r>
      <rPr>
        <b/>
        <sz val="12"/>
        <rFont val="Arial Narrow"/>
        <family val="2"/>
      </rPr>
      <t xml:space="preserve">Identificación y análisis de riesgos (Analiza factores internos y externos; Implica a los niveles apropiados de la dirección; Determina cómo responder a los riesgos; Determina la importancia de los riesgos). 
</t>
    </r>
  </si>
  <si>
    <r>
      <rPr>
        <b/>
        <u/>
        <sz val="12"/>
        <rFont val="Arial Narrow"/>
        <family val="2"/>
      </rPr>
      <t xml:space="preserve">Lineamiento 8: 
</t>
    </r>
    <r>
      <rPr>
        <b/>
        <sz val="12"/>
        <rFont val="Arial Narrow"/>
        <family val="2"/>
      </rPr>
      <t xml:space="preserve">Evaluación del riesgo de fraude o corrupción. 
Cumplimiento artículo 73 de la Ley 1474 de 2011, relacionado con la prevención de los riesgos de corrupción.
</t>
    </r>
  </si>
  <si>
    <r>
      <rPr>
        <b/>
        <u/>
        <sz val="12"/>
        <rFont val="Arial Narrow"/>
        <family val="2"/>
      </rPr>
      <t xml:space="preserve">
Lineamiento 9:</t>
    </r>
    <r>
      <rPr>
        <b/>
        <sz val="12"/>
        <rFont val="Arial Narrow"/>
        <family val="2"/>
      </rPr>
      <t xml:space="preserve"> </t>
    </r>
    <r>
      <rPr>
        <sz val="12"/>
        <rFont val="Arial Narrow"/>
        <family val="2"/>
      </rPr>
      <t xml:space="preserve">Identificación y análisis de cambios significativos </t>
    </r>
  </si>
  <si>
    <t>La entidad cuenta con Manual de políticas de seguridad y privacidad de la información V.3, vigente desde el 28 de abril 2023, vinculado al proceso Gestión Sistemas de Información y Tecnología, el cual se encuentra publicado en el espacio de transparencia y acceso a la información pública en la página Web del IDPC y  puede ser consultado en el siguiente vínculo: https://idpc.gov.co/Transparencia/Planeaci%C3%B3n%202019/2023/09/Manual_de_Politicas_de_Seguridad_y_Privacidad_de_la_Informaci%C3%B3n_V3.pdf</t>
  </si>
  <si>
    <t>Durante el primer semestre de la vigencia 2024 el Comité de Coordinación de Control Interno, sesionó en dos ocasiones el 29 de febrero y el 17 de mayo,  en el marco de las cuales: 
* Se aprobaron modificaciones al PAA 2024
* Se solicitó diligenciamiento de cartas de representación.
* Se informó el estado de la ejecución del PAA 2024
* Se revisaron las recomendaciones realizadas por Asesoría de Control Interno en el marco de los informes de seguimiento y evaluación.
La Asesoría de Control Interno elabora una matriz en Excel que consolida las alertas producto de los procesos de evaluación y seguimiento realizados, la cual es socializada a la alta dirección en el marco de los Comités Institucionales de Control interno para que se tomen las decisiones y se implementen las acciones a que haya lugar.
Durante el primer semestre en el marco del seguimiento (Informe 16 de enero 2024) realizado a los riesgos de gestión y de corrupción de la entidad se observó la materialización de un riesgo: 
* R53 Protección e Intervención del Patrimonio
Así mismo se reportó cumplimiento parcial de 1 acción de mitigación correspondiente al riesgo
* R34 Gestión Financiera</t>
  </si>
  <si>
    <t xml:space="preserve">
Lineamiento 13: 
Utilización de información relevante (Identifica requisitos de información; Capta fuentes de datos internas y externas; Procesa datos relevantes y los transforma en información).</t>
  </si>
  <si>
    <t xml:space="preserve">
Lineamiento 14: 
Comunicación Interna (Se comunica con el Comité Institucional de Coordinación de Control Interno o su equivalente; Facilita líneas de comunicación en todos los niveles; Selecciona el método de comunicación pertinente).</t>
  </si>
  <si>
    <t xml:space="preserve">
Lineamiento 15: 
Comunicación con el exterior (Se comunica con los grupos de valor y con terceros externos interesados; Facilita líneas de comunicación).</t>
  </si>
  <si>
    <r>
      <t>Los resultados son presentados en Comité Directivo, en el marco del seguimiento al PAAC componente 4: Atención al Ciudadano, toda vez que ésta corresponde a la acción No. 4.5.1.</t>
    </r>
    <r>
      <rPr>
        <i/>
        <sz val="12"/>
        <rFont val="Arial Narrow"/>
        <family val="2"/>
      </rPr>
      <t>- "(...)Realizar Informes de satisfacción trimestrales de atención a  la ciudadanía"</t>
    </r>
    <r>
      <rPr>
        <sz val="12"/>
        <rFont val="Arial Narrow"/>
        <family val="2"/>
      </rPr>
      <t xml:space="preserve"> del Subcomponente 5 - Relacionamiento con el ciudadano</t>
    </r>
  </si>
  <si>
    <t>Se cuenta con procedimiento Atención de las Peticiones Presentadas por la Ciudadanía V.7, vigente desde el 26 de diciembre 2023, documento vinculado al proceso Atención a la Ciudadanía, Transparencia y Acceso a la Información Pública, el cual se encuentra publicado en la intranet de la entidad enlace: https://miintranet.idpc.gov.co/sig/3_ProcesosApoyo/AtencionClienteUsuarios/3_Procedimientos/Procedimiento_Atenci%C3%B3n_peticiones_presentadas_ciudadan%C3%ADa_V7.pdf</t>
  </si>
  <si>
    <t>Se evidencia Procedimiento de Publicación y Desfije de Información V.1, vigente desde el 28 de septiembre 2023, documento vinculado al proceso Atención a la Ciudadanía, Transparencia y Acceso a la Información Pública, el cual se encuentra publicado en la intranet de la entidad enlace: https://miintranet.idpc.gov.co/sig./3_ProcesosApoyo/AtencionClienteUsuarios/3_Procedimientos/Procedimiento_de_publicaci%C3%B3n_y_desfile_de_informaci%C3%B3n_V1.pdf</t>
  </si>
  <si>
    <t>Se evidencia Lineamiento: Términos y Condiciones de uso del Sitio Web IDPC.GOV.CO V.2, vigente desde el 30 de agosto 2023, documento vinculado al proceso Comunicación Estratégica, el cual se encuentra publicado en la intranet de la entidad enlace: https://miintranet.idpc.gov.co/sig/3_ProcesosApoyo/GestionComunicaciones/2_ManualesInstructivosPlanesPropios/Terminos_y_condiciones_de_uso_del_sitio_web_v2.pdf</t>
  </si>
  <si>
    <t>Se observa Manual de Estilo e Identidad Visual V.2, vigente desde el 30 de agosto 2023, documento vinculado al proceso Comunicación Estratégica, el cual se encuentra publicado en la intranet de la entidad enlace: https://miintranet.idpc.gov.co/sig/3_ProcesosApoyo/GestionComunicaciones/2_ManualesInstructivosPlanesPropios/Terminos_y_condiciones_de_uso_del_sitio_web_v2.pdf</t>
  </si>
  <si>
    <t xml:space="preserve">Se cuenta con página Web la cual se encuentra acorde con los lineamientos de transparencia y acceso a la información pública, no obstante, la Asesoría de Control Interno evidenció debilidades en lo relacionado con la vigencia de los documentos y la publicación de la información para consulta de la ciudadanía,  partes interesadas y/o los entes de control, de  igual forma, a través de las redes sociales se da respuesta a comentarios y solicitudes de información de la ciudadanía, bien sea en público (dentro del post) o en privado (Mensaje directo). </t>
  </si>
  <si>
    <t>La entidad cuenta con los siguientes protocolos:
* Protocolo para la atención virtual V.02 vigente desde el 28 de junio 2023, publicada en intranet enlace: http://10.20.100.31/intranet/sig/3_ProcesosApoyo/AtencionClienteUsuarios/2_ManualesInstructivosPlanesPropios/Protocolo_para_la_atencion_virtual_V2.pdf
* Protocolo para la atención presencial V. 02 vigente desde el 28 de abril 2023, publicada en intranet enlace: http://10.20.100.31/intranet/sig/3_ProcesosApoyo/AtencionClienteUsuarios/2_ManualesInstructivosPlanesPropios/Protocolo_para_la_atencion_presencial_V2.pdf
* Protocolo para la atención telefónica V.02, vigente desde el 1 de junio 2023 publicada en intranet enlace: http://10.20.100.31/intranet/sig/3_ProcesosApoyo/AtencionClienteUsuarios/2_ManualesInstructivosPlanesPropios/Protocolo_para_la_atencion_telefonica_V2.pdf
* Protocolo para la atención de correspondencia V.1 vigente desde el 1 de marzo 2021, publicado en la intranet de la entidad enlace: http://10.20.100.31/intranet/sig/3_ProcesosApoyo/AtencionClienteUsuarios/2_ManualesInstructivosPlanesPropios/Protocolo_para_atenci%C3%B3n_de_correspondencias_V1.pdf
* Protocolo para la Atención de Denuncias de Actos de Corrupción Existencia de Inhabilidades, Incompatibilidades y/o Conflictos de Intereses y Protección al Denunciante V. 03 vigente desde el 29 de septiembre 2023, publicada en la intranet enlace: https://miintranet.idpc.gov.co/sig/4_ProcesosEvaluacion/ControlInternoDisciplinario/2_ManualesInstructivoPlanesPropios/Protocolo_denuncias_de_actos_de_corrupci%C3%B3n_V3.pdf
Los documentos se encuentran publicados en la página web de la entidad espacio de transparencia y acceso a la información pública enlace https://idpc.gov.co/transparencia/normativa-de-la-entidad/manuales/</t>
  </si>
  <si>
    <t>Se cuenta con Política de Comunicaciones V.3, vigente desde el 30 de agosto 2023, documento vinculado al proceso Comunicación Estratégica, el cual se encuentra publicado en la intranet de la entidad enlace: https://miintranet.idpc.gov.co/sig/3_ProcesosApoyo/GestionComunicaciones/2_ManualesInstructivosPlanesPropios/Politica_de_Comunicaciones_V3.pdf</t>
  </si>
  <si>
    <r>
      <rPr>
        <u/>
        <sz val="12"/>
        <rFont val="Arial Narrow"/>
        <family val="2"/>
      </rPr>
      <t xml:space="preserve">Lineamiento 16. </t>
    </r>
    <r>
      <rPr>
        <sz val="12"/>
        <rFont val="Arial Narrow"/>
        <family val="2"/>
      </rPr>
      <t xml:space="preserve"> Evaluaciones continuas y/o separadas (autoevaluación, auditorías) para determinar si los componentes del Sistema de Control Interno están presentes y funcionando.
</t>
    </r>
  </si>
  <si>
    <r>
      <t xml:space="preserve">Explicación de cómo la Entidad </t>
    </r>
    <r>
      <rPr>
        <u/>
        <sz val="12"/>
        <rFont val="Arial Narrow"/>
        <family val="2"/>
      </rPr>
      <t>evidencia</t>
    </r>
    <r>
      <rPr>
        <sz val="12"/>
        <rFont val="Arial Narrow"/>
        <family val="2"/>
      </rPr>
      <t xml:space="preserve"> que está dando respuesta al requerimiento
Referencia a Procesos, Manuales/Políticas de Operación/Procedimientos/Instructivos u otros desarrollos que den cuente de su aplicación</t>
    </r>
  </si>
  <si>
    <r>
      <rPr>
        <u/>
        <sz val="12"/>
        <rFont val="Arial Narrow"/>
        <family val="2"/>
      </rPr>
      <t xml:space="preserve">Lineamiento 17. </t>
    </r>
    <r>
      <rPr>
        <sz val="12"/>
        <rFont val="Arial Narrow"/>
        <family val="2"/>
      </rPr>
      <t xml:space="preserve"> 
Evaluación y comunicación de deficiencias oportunamente (Evalúa los resultados, Comunica las deficiencias y Monitorea las medidas correctivas).
</t>
    </r>
  </si>
  <si>
    <t>En el marco del Comité Institucional de Gestión y Desempeño se presentan temas claves para toma de decisiones, de acuerdo con el esquema de Líneas de Defensa definidos en el Modelo Integrado de Planeación y Gestión durante el primer semestre de la vigencia 2024 se realizaron tres sesiones ordinarias (30 de enero, 29 de abril y 28 de junio), con los siguientes puntos:
* Se aprobaron los planes institucionales (Plan Estratégico de Tecnologías de la Información (PETIC), Plan de Seguridad y privacidad de la Información, Plan de tratamiento de riesgos de seguridad y privacidad de la información, Programa de transparencia y ética pública, Plan Estratégico de Talento Humano, Plan Anual de Vacantes y Previsión de Recursos, Plan Institucional de Capacitación, Plan de Bienestar e Incentivos, Plan Estratégico de seguridad y salud en el trabajo, Plan Institucional de Archivos (PINAR))
* Presentación de mapa de riesgos de gestión y corrupción
* Presentación POA de procesos
* Aprobación de modificaciones del Programa de Transparencia y Ética Pública - PTEP 
* Aprobación de la creación de la Mesa Técnica de apoyo de relacionamiento con la ciudadanía
* Presentación de las sugerencias en el marco de la estrategia Conoce, Propone y Prioriza
* Presentación del mapa de riesgos de seguridad de la información
* Presentación del avance del Componente Ambiental–PIGA (enero – abril 2024)
* Aprobación de la Política de publicaciones.
* Presentación del informe de avance del teletrabajo.
* Presentación de la propuesta del ejercicio de innovación: Optimización de trámites en el IDPC.
* Presentación de las actividades realizadas por el Sistema de Gestión de Seguridad y Salud en el Trabajo, SGSST, durante la vigencia 2023.
* Aprobación de la Misión y Visión 2024 – 2028, validada por el Director General.</t>
  </si>
  <si>
    <t xml:space="preserve">La Oficina Asesora de Planeación realiza seguimiento al avance y cumplimiento de los POA de forma trimestral, de igual forma la Asesoría de Control Interno en el marco de las auditorias y seguimientos realiza verificación del cumplimiento de Planes Operativos de los proceso y procedimientos objeto de la evaluación y/o del seguimiento. </t>
  </si>
  <si>
    <r>
      <rPr>
        <b/>
        <u/>
        <sz val="12"/>
        <rFont val="Arial Narrow"/>
        <family val="2"/>
      </rPr>
      <t xml:space="preserve"> Estado actual:</t>
    </r>
    <r>
      <rPr>
        <b/>
        <sz val="12"/>
        <rFont val="Arial Narrow"/>
        <family val="2"/>
      </rPr>
      <t xml:space="preserve"> Explicación de las Debilidades y/o Fortalezas</t>
    </r>
  </si>
  <si>
    <r>
      <rPr>
        <b/>
        <sz val="12"/>
        <rFont val="Arial Narrow"/>
        <family val="2"/>
      </rPr>
      <t xml:space="preserve">Fortalezas: </t>
    </r>
    <r>
      <rPr>
        <sz val="12"/>
        <rFont val="Arial Narrow"/>
        <family val="2"/>
      </rPr>
      <t xml:space="preserve">
- En las sesiones del Comité de Coordinación Control Interno desarrolladas durante el primer semestre de 2024, se socializaron las observaciones que se presentaron en los informes de los seguimientos realizados. 
- El PAA 2024 y sus modificaciones fueron aprobados en Comité de Control Interno, informando su estado de avance, ejecución y cumplimiento 
</t>
    </r>
    <r>
      <rPr>
        <b/>
        <sz val="12"/>
        <rFont val="Arial Narrow"/>
        <family val="2"/>
      </rPr>
      <t>Debilidades:</t>
    </r>
    <r>
      <rPr>
        <sz val="12"/>
        <rFont val="Arial Narrow"/>
        <family val="2"/>
      </rPr>
      <t xml:space="preserve"> 
- Llevar a cabo la medición de impacto en todas la capacitaciones. </t>
    </r>
  </si>
  <si>
    <r>
      <rPr>
        <b/>
        <sz val="12"/>
        <rFont val="Arial Narrow"/>
        <family val="2"/>
      </rPr>
      <t xml:space="preserve">Fortalezas: </t>
    </r>
    <r>
      <rPr>
        <sz val="12"/>
        <rFont val="Arial Narrow"/>
        <family val="2"/>
      </rPr>
      <t xml:space="preserve">
- En los Comités de Coordinación Control Interno desarrollados durante el segundo semestre de 2023, se socializaron las observaciones que se presentaron en los informes de Seguimiento realizados. 
- El PAA 2023 y sus modificaciones fueron aprobados en Comité de Control Interno, informando su estado de avance, ejecución y cumplimiento 
- Durante el segundo semestre de la vigencia 2023 se realizaron  dos (2) sesiones ordinarias el 9 de julio y el 21 de diciembre 2023, en el marco de los cuales se da a conocer los resultados de la gestión institucional, de los diferentes procesos de seguimiento y evaluación que realiza la Oficina Asesora de Planeación y Control interno, resultados que son insumo para la toma de decisiones por parte de la alta dirección. 
</t>
    </r>
    <r>
      <rPr>
        <b/>
        <sz val="12"/>
        <rFont val="Arial Narrow"/>
        <family val="2"/>
      </rPr>
      <t>Debilidades:</t>
    </r>
    <r>
      <rPr>
        <sz val="12"/>
        <rFont val="Arial Narrow"/>
        <family val="2"/>
      </rPr>
      <t xml:space="preserve"> 
- Seguir fortaleciendo el esquema a través del monitoreo de la primera y segunda línea de defensa, así como actualizar los documentos que son publicados en la página Web de la entidad en cumplimiento a la Ley de transparencia y acceso a la Información Pública
- Continuar con el fortalecimiento y la socialización del Modelo de Seguridad y Privacidad de la Información
- Llevar a cabo la medición de impacto en todas la capacitaciones. </t>
    </r>
  </si>
  <si>
    <r>
      <rPr>
        <b/>
        <sz val="12"/>
        <rFont val="Arial Narrow"/>
        <family val="2"/>
      </rPr>
      <t>Fortalezas:</t>
    </r>
    <r>
      <rPr>
        <sz val="12"/>
        <rFont val="Arial Narrow"/>
        <family val="2"/>
      </rPr>
      <t xml:space="preserve"> 
</t>
    </r>
    <r>
      <rPr>
        <b/>
        <sz val="12"/>
        <rFont val="Arial Narrow"/>
        <family val="2"/>
      </rPr>
      <t xml:space="preserve">- </t>
    </r>
    <r>
      <rPr>
        <sz val="12"/>
        <rFont val="Arial Narrow"/>
        <family val="2"/>
      </rPr>
      <t xml:space="preserve">Se cuenta con política, procedimiento y otros instrumentos para la gestión de riesgos en el Instituto. 
- Se encuentran definidos roles y responsabilidades de las líneas de defensa. 
- La primera línea ha venido realizando monitoreo a sus riesgos de manera cuatrimestral
- La segunda línea de defensa realiza consolidación y revisión del monitoreo de la primera línea de defensa, generando observaciones.
- Desde la tercera línea de defensa, se elaboró y presentó Informe de seguimiento sobre Evaluación a los riesgos y controles del Instituto, en el que se verificó identificación de riesgos y el diseño de controles de manera cuatrimestral 
- La Oficina Asesora de Planeación, realiza trimestralmente seguimiento al Plan Estratégico.
- Fue actualizado aprobado y publicado el mapa de riesgos de la entidad para la vigencia 2024, fueron identificados e incluidos los riesgos en seguridad de la información, como resultado de las recomendaciones realizadas desde la tercera línea de defensa. 
</t>
    </r>
    <r>
      <rPr>
        <b/>
        <sz val="12"/>
        <rFont val="Arial Narrow"/>
        <family val="2"/>
      </rPr>
      <t xml:space="preserve">
Debilidades:
</t>
    </r>
    <r>
      <rPr>
        <sz val="12"/>
        <rFont val="Arial Narrow"/>
        <family val="2"/>
      </rPr>
      <t>- Continuar con la gestión de riesgos e identificar los relacionados con SARLAFT</t>
    </r>
  </si>
  <si>
    <r>
      <rPr>
        <b/>
        <sz val="12"/>
        <rFont val="Arial Narrow"/>
        <family val="2"/>
      </rPr>
      <t>Fortalezas:</t>
    </r>
    <r>
      <rPr>
        <sz val="12"/>
        <rFont val="Arial Narrow"/>
        <family val="2"/>
      </rPr>
      <t xml:space="preserve"> 
</t>
    </r>
    <r>
      <rPr>
        <b/>
        <sz val="12"/>
        <rFont val="Arial Narrow"/>
        <family val="2"/>
      </rPr>
      <t xml:space="preserve">- </t>
    </r>
    <r>
      <rPr>
        <sz val="12"/>
        <rFont val="Arial Narrow"/>
        <family val="2"/>
      </rPr>
      <t xml:space="preserve">Se cuenta con política, procedimiento actualizado al 2023  y otros instrumentos para la gestión de riesgos en el Instituto. 
- Fue actualizado el procedimiento de gestión de riesgos a la V.6 vigente desde el 29 de diciembre 2023, en el marco del cual se tienen definidos roles y responsabilidades de las líneas de defensa. 
- La primera línea ha venido realizando monitoreo a sus riesgos de manera cuatrimestral
- La segunda línea de defensa realiza consolidación y revisión del monitoreo de la primera línea de defensa, generando observaciones.
- Desde la tercera línea de defensa, se elaboró y presentó Informe de seguimiento sobre Evaluación a los riesgos y controles del Instituto, en el que se verificó identificación de riesgos y el diseño de controles de manera cuatrimestral 
- La Oficina Asesora de Planeación, realiza trimestralmente seguimiento al Plan Estratégico.
- Fue actualizado aprobado y publicado el mapa de riesgos de la entidad para la vigencia 2023, fueron identificados e incluidos los riesgos en seguridad de la información, como resultado de las recomendaciones realizadas desde la tercera línea de defensa. 
</t>
    </r>
    <r>
      <rPr>
        <b/>
        <sz val="12"/>
        <rFont val="Arial Narrow"/>
        <family val="2"/>
      </rPr>
      <t xml:space="preserve">
Debilidades:
</t>
    </r>
    <r>
      <rPr>
        <sz val="12"/>
        <rFont val="Arial Narrow"/>
        <family val="2"/>
      </rPr>
      <t>- Fortalecer la socialización de las políticas y lineamientos implementados, así como, realizar la publicación de los documentos vigentes en la página web</t>
    </r>
  </si>
  <si>
    <r>
      <rPr>
        <b/>
        <sz val="12"/>
        <rFont val="Arial Narrow"/>
        <family val="2"/>
      </rPr>
      <t xml:space="preserve">Fortalezas: </t>
    </r>
    <r>
      <rPr>
        <sz val="12"/>
        <rFont val="Arial Narrow"/>
        <family val="2"/>
      </rPr>
      <t xml:space="preserve">
- El Instituto cuenta con las herramientas del Sistema de Control Interno como : 1-procedimientos , políticas sistemas de evaluación a través de indicadores, guías, protocolos, planes, programas y su evaluación
- Se han realizado los monitoreos y evaluaciones al mapa de riesgos de la entidad por parte de la segunda y tercera línea de defensa, los informes se encuentran publicados en la página web de la entidad espacio de transparencia y acceso a la información pública.
- Desde la segunda línea de defensa se realizó monitoreo permanente al cumplimiento y avance de los planes operativos anuales  - POA, resultados que son socializados con las dependencias las cuales implementan correctivos para encausar de forma oportuna la gestión que les permita cumplir con los objetivos propuestos dentro del tiempo programado. 
</t>
    </r>
    <r>
      <rPr>
        <b/>
        <sz val="12"/>
        <rFont val="Arial Narrow"/>
        <family val="2"/>
      </rPr>
      <t xml:space="preserve">Debilidades: </t>
    </r>
    <r>
      <rPr>
        <sz val="12"/>
        <rFont val="Arial Narrow"/>
        <family val="2"/>
      </rPr>
      <t xml:space="preserve">
- Continuar con el fortalecimiento de los puntos de control en los procedimientos. </t>
    </r>
  </si>
  <si>
    <r>
      <rPr>
        <b/>
        <sz val="12"/>
        <rFont val="Arial Narrow"/>
        <family val="2"/>
      </rPr>
      <t xml:space="preserve">Fortalezas: </t>
    </r>
    <r>
      <rPr>
        <sz val="12"/>
        <rFont val="Arial Narrow"/>
        <family val="2"/>
      </rPr>
      <t xml:space="preserve">
- El Instituto cuenta con las herramientas del Sistema de Control Interno como : 1-procedimientos , políticas sistemas de evaluación a través de indicadores, guías, protocolos, planes, programas y su evaluación
- Se han realizado los monitoreos y evaluaciones al mapa de riesgos de la entidad por parte de la segunda y tercera línea de defensa, los informes se encuentran publicados en la página web de la entidad botón de transparencia el informe, el último publicado durante la vigencia 2023, fue el correspondiente II cuatrimestre (Mayo - agosto 2023). 
- Desde la segunda línea de defensa se realizó monitoreo permanente al cumplimiento y avance de los planes operativos anuales  - POA, resultados que son socializados con las dependencias las cuales implementan correctivos para encausar de forma oportuna la gestión que les permita cumplir con los objetivos propuestos dentro del tiempo programado. 
</t>
    </r>
    <r>
      <rPr>
        <b/>
        <sz val="12"/>
        <rFont val="Arial Narrow"/>
        <family val="2"/>
      </rPr>
      <t xml:space="preserve">Debilidades: </t>
    </r>
    <r>
      <rPr>
        <sz val="12"/>
        <rFont val="Arial Narrow"/>
        <family val="2"/>
      </rPr>
      <t xml:space="preserve">
- Desde Control Interno no se cuenta con el talento humano requerido para verificar las actividades de control sobre la gestión jurídica, las infraestructuras tecnológicas; los procesos de gestión de seguridad y activos de información y sobre los procesos de adquisición, desarrollo y mantenimiento de tecnologías. 
- Desde la tercera línea de defensa, se evidenciaron debilidades en cuanto a la documentación de procesos, incumplimiento de procedimientos y/o desactualización y el establecimiento de puntos de control, se realizaron las recomendaciones a la primera línea de defensa, en los Informes finales producto de las auditorias realizadas durante el segundo semestre y los seguimientos realizados, con el fin de mejorar los controles generados a través de procedimientos, manuales, instructivos, guías, formatos y demás instrumentos. </t>
    </r>
  </si>
  <si>
    <r>
      <t xml:space="preserve">Fortalezas: 
</t>
    </r>
    <r>
      <rPr>
        <sz val="12"/>
        <rFont val="Arial Narrow"/>
        <family val="2"/>
      </rPr>
      <t xml:space="preserve">Durante el segundo semestre de la vigencia 2023, fueron actualizados un gran número de planes, metodologías, manuales, protocolos, lineamientos, procedimientos, guías entre otros, los siguientes: 
* MANUAL OPERATIVO DEL DEFENSOR DE LA CIUDADANÍA a la V.2, vigente desde el 31 de octubre 2023, documento vinculado al proceso ATENCIÓN A LA CIUDADANÍA, TRANSPARENCIA Y ACCESO A LA INFORMACIÓN PÚBLICA. 
* Procedimiento de ATENCIÓN DE LAS PETICIONES PRESENTADAS POR LA CIUDADANÍA a la V.7, vigente desde el 26 de diciembre 2023, documento vinculado al proceso Gestión de ATENCIÓN A LA CIUDADANÍA, TRANSPARENCIA Y ACCESO A LA INFORMACIÓN PÚBLICA. 
* PROCEDIMIENTO DE PUBLICACIÓN Y DESFIJE DE INFORMACIÓN V.1, vigente desde el 28 de septiembre 2023, documento vinculado al proceso Gestión de ATENCIÓN A LA CIUDADANÍA, TRANSPARENCIA Y ACCESO A LA INFORMACIÓN PÚBLICA. 
* Manual "MODELO DE ATENCIÓN A LA CIUDADANÍA Y GRUPOS DE INTERÉS" vinculado al proceso Atención a la Ciudadanía V.04, vigente desde el 08 de julio 2022. 
* Protocolo PARA LA ATENCIÓN DE DENUNCIAS DE ACTOS DE CORRUPCIÓN EXISTENCIA DE INHABILIDADES, INCOMPATIBILIDADES Y/O CONFLICTOS DE INTERESES Y PROTECCIÒN AL DENUNCIANTE a la V. 03 vigente desde el 29 de septiembre 2023. 
* PLAN: SEGURIDAD Y PRIVACIDAD DE LA INFORMACIÓN - IDPC a la V. 8,  vinculado al proceso de GESTIÓN DE SISTEMAS DE INFORMACIÓN Y TECNOLOGÍA, vigente desde el 29 de diciembre 2023
* POLÍTICA DE COMUNICACIONES a la V.3, vigente desde el 30 de agosto 2023, documento vinculado al proceso Gestión de COMUNICACIÓN ESTRATÉGICA. 
* LINEAMIENTO: TÉRMINOS Y CONDICIONES DE USO DEL SITIO WEB IDPC.GOV.CO a la V.2, vigente desde el 30 de agosto 2023, documento vinculado al proceso Gestión de COMUNICACIÓN ESTRATÉGICA
</t>
    </r>
    <r>
      <rPr>
        <b/>
        <sz val="12"/>
        <rFont val="Arial Narrow"/>
        <family val="2"/>
      </rPr>
      <t xml:space="preserve">* </t>
    </r>
    <r>
      <rPr>
        <sz val="12"/>
        <rFont val="Arial Narrow"/>
        <family val="2"/>
      </rPr>
      <t>MANUAL DE ESTILO E IDENTIDAD VISUAL a la V.2, vigente desde el 30 de agosto 2023, documento vinculado al proceso Gestión de COMUNICACIÓN ESTRATÉGICA
* PLAN DE TRATAMIENTO DE RIESGOS DE SEGURIDAD Y PRIVACIDAD DE LA INFORMACIÓN a la V.5, vigente desde el 29 de diciembre 2023, documento vinculado al proceso Gestión de Sistemas de Información y Tecnología.
* POLÍTICA: SEGURIDAD Y PRIVACIDAD DE LA INFORMACIÓN - IDPC a la V.3, vigente desde el 29 de diciembre 2023, documento vinculado al proceso Gestión de Sistemas de Información y Tecnología
* POLÍTICA: TECNOLOGÍAS DE LA INFORMACIÓN - IDPC a la V.2, vigente desde el 29 de diciembre 2023, documento vinculado al proceso Gestión de Sistemas de Información y Tecnología,</t>
    </r>
    <r>
      <rPr>
        <b/>
        <sz val="12"/>
        <rFont val="Arial Narrow"/>
        <family val="2"/>
      </rPr>
      <t xml:space="preserve">
* </t>
    </r>
    <r>
      <rPr>
        <sz val="12"/>
        <rFont val="Arial Narrow"/>
        <family val="2"/>
      </rPr>
      <t xml:space="preserve">PLAN DE CAPACITACIÓN; SENSIBILIZACIÓN Y COMUNICACIÓN DE SEGURIDAD DE LA INFORMACIÓN -IDPC  a la V.2, vigente desde el 29 de diciembre 2023, documento vinculado al proceso Gestión de Sistemas de Información y Tecnología
* GUIA: ESTRATEGIA DE USO Y APROPIACIÓN DE TI a la V.2, vigente desde el 29 de diciembre 2023, documento vinculado al proceso Gestión de Sistemas de Información y Tecnología
</t>
    </r>
    <r>
      <rPr>
        <b/>
        <sz val="12"/>
        <rFont val="Arial Narrow"/>
        <family val="2"/>
      </rPr>
      <t xml:space="preserve">* </t>
    </r>
    <r>
      <rPr>
        <sz val="12"/>
        <rFont val="Arial Narrow"/>
        <family val="2"/>
      </rPr>
      <t xml:space="preserve">PLAN DE RECUPERACIÓN DE DESASTRES - IDPC la V.2, vigente desde el 29 de diciembre 2023, documento vinculado al proceso Gestión de Sistemas de Información y Tecnología
</t>
    </r>
    <r>
      <rPr>
        <b/>
        <sz val="12"/>
        <rFont val="Arial Narrow"/>
        <family val="2"/>
      </rPr>
      <t xml:space="preserve">* </t>
    </r>
    <r>
      <rPr>
        <sz val="12"/>
        <rFont val="Arial Narrow"/>
        <family val="2"/>
      </rPr>
      <t xml:space="preserve">METODOLOGIA: DESARROLLO DE PROYECTOS DE SOFTWARE METODOLOGIA SCRUM V.1, vigente desde el 7 de diciembre 2023, documento vinculado al proceso Gestión de Sistemas de Información y Tecnología
</t>
    </r>
    <r>
      <rPr>
        <b/>
        <sz val="12"/>
        <rFont val="Arial Narrow"/>
        <family val="2"/>
      </rPr>
      <t xml:space="preserve">
Debilidades: </t>
    </r>
    <r>
      <rPr>
        <sz val="12"/>
        <rFont val="Arial Narrow"/>
        <family val="2"/>
      </rPr>
      <t xml:space="preserve">
- Se recomienda realizar las actualizaciones respectivas a los documentos publicados en la página web de la entidad botón de transparencia en cumplimiento a lo establecido en la Ley 1712 aplicable. </t>
    </r>
  </si>
  <si>
    <r>
      <rPr>
        <b/>
        <sz val="12"/>
        <rFont val="Arial Narrow"/>
        <family val="2"/>
      </rPr>
      <t>Fortalezas:</t>
    </r>
    <r>
      <rPr>
        <sz val="12"/>
        <rFont val="Arial Narrow"/>
        <family val="2"/>
      </rPr>
      <t xml:space="preserve">
- El Comité Institucional de Coordinación de Control Interno opera de manera regular articulado con el comité de Gestión y desempeño en el marco del cual se aprobó las actividades establecidas en el Plan Anual de Auditoría para la vigencia 2023 (basado en riesgos) y sus correspondientes modificaciones. 
- Durante la vigencia 2023, se presentaron ante el comité de forma periódica los avances y el cumplimiento final del PAA 2023
- Los informes resultado de la ejecución del Plan Anual de Auditoría, elaborados por la Asesoría de Control Interno se remitieron al director y a los líderes de proceso, para generar las acciones de mejora correspondientes y fueron divulgados en el espacio del CICCI para la toma de decisiones generales o transversales. 
- El área de Control Interno realiza seguimiento a las actividades formuladas en los planes de mejoramiento por procesos (generados por las auditorías internas de gestión) y a las formuladas en el Plan de mejoramiento institucional (originados por los hallazgos de la Contraloría de Bogotá).
- Desde la tercera línea de defensa, se elaboró y presentó Informe de seguimiento sobre Evaluación a los riesgos y controles del Instituto, en el que se verificó la identificación de riesgos y el diseño de controles para la vigencia 2023
</t>
    </r>
    <r>
      <rPr>
        <b/>
        <sz val="12"/>
        <rFont val="Arial Narrow"/>
        <family val="2"/>
      </rPr>
      <t>Debilidades:</t>
    </r>
    <r>
      <rPr>
        <sz val="12"/>
        <rFont val="Arial Narrow"/>
        <family val="2"/>
      </rPr>
      <t xml:space="preserve">
- Fortalecer la toma de decisiones por parte de los integrantes del Comité de Coordinación de Control Interno. 
- Es necesario contar con otras evaluaciones independientes para temas específicos como el Sistema de seguridad de la información, infraestructuras tecnológicas, activos de información y jurídica, teniendo en cuenta que desde la Asesoría de Control Interno no se cuenta con el talento humano con la competencia idónea requerida para esta labor.</t>
    </r>
  </si>
  <si>
    <r>
      <t xml:space="preserve">Fortalezas: 
</t>
    </r>
    <r>
      <rPr>
        <sz val="12"/>
        <rFont val="Arial Narrow"/>
        <family val="2"/>
      </rPr>
      <t xml:space="preserve">Se cuenta con planes, metodologías, manuales, protocolos, lineamientos, procedimientos, guías entre otros, que hacen parte de los procesos Comunicación Estratégica, Atención a la Ciudadanía, Transparencia y Acceso a la Información Pública, así como, Gestión de Sistemas de Información y Tecnología. Estos se han venido actualizando de manera periódica, permitiendo su adecuación a la realidad de la entidad. 
</t>
    </r>
    <r>
      <rPr>
        <b/>
        <sz val="12"/>
        <rFont val="Arial Narrow"/>
        <family val="2"/>
      </rPr>
      <t xml:space="preserve">
Debilidades: </t>
    </r>
    <r>
      <rPr>
        <sz val="12"/>
        <rFont val="Arial Narrow"/>
        <family val="2"/>
      </rPr>
      <t xml:space="preserve">
- Continuar con las actualizaciones respectivas a los documentos publicados en la página web de la entidad espacio de transparencia y acceso a la información pública en cumplimiento a lo establecido en la normatividad vigente.</t>
    </r>
  </si>
  <si>
    <r>
      <rPr>
        <b/>
        <sz val="12"/>
        <rFont val="Arial Narrow"/>
        <family val="2"/>
      </rPr>
      <t>Fortalezas:</t>
    </r>
    <r>
      <rPr>
        <sz val="12"/>
        <rFont val="Arial Narrow"/>
        <family val="2"/>
      </rPr>
      <t xml:space="preserve">
- El Comité Institucional de Coordinación de Control Interno opera de manera regular, en el marco del cual se aprobó las actividades establecidas en el Plan Anual de Auditoría para la vigencia 2024 (basado en riesgos) y sus correspondientes modificaciones. 
- Durante la vigencia 2024, se presentaron ante el comité de forma periódica los avances en la ejecución del PAA 2024.
- Los informes resultado de la ejecución del Plan Anual de Auditoría, elaborados por la Asesoría de Control Interno se remitieron al director y a los líderes de proceso, para generar las acciones de mejora correspondientes y fueron divulgados en el espacio del CICCI para la toma de decisiones generales o transversales. 
- La Asesoría de Control Interno realiza seguimiento a las actividades formuladas en los planes de mejoramiento por procesos (generados por las auditorías internas de gestión) y a las formuladas en el Plan de mejoramiento institucional (originados por los hallazgos de la Contraloría de Bogotá).
- Desde la tercera línea de defensa, se elaboró y presentó Informe de seguimiento sobre Evaluación a los riesgos y controles del Instituto, en el que se verificó la identificación de riesgos y el diseño de controles.
</t>
    </r>
    <r>
      <rPr>
        <b/>
        <sz val="12"/>
        <rFont val="Arial Narrow"/>
        <family val="2"/>
      </rPr>
      <t>Debilidades:</t>
    </r>
    <r>
      <rPr>
        <sz val="12"/>
        <rFont val="Arial Narrow"/>
        <family val="2"/>
      </rPr>
      <t xml:space="preserve">
- Fortalecer la toma de decisiones por parte de los integrantes del Comité de Coordinación de Control Interno. 
- Generar planes de mejoramiento a partir de todas las fuentes identificadas en el procedimiento de acciones de mejora, específicamente las PQRS y las autoevaluaciones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</si>
</sst>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m/yyyy"/>
    <numFmt numFmtId="165" formatCode="0.000"/>
    <numFmt numFmtId="166" formatCode="0.0000"/>
    <numFmt numFmtId="167" formatCode="0.000000"/>
    <numFmt numFmtId="168" formatCode="0.00000"/>
  </numFmts>
  <fonts count="34" x14ac:knownFonts="1">
    <font>
      <sz val="10"/>
      <color theme="1"/>
      <name val="Arial"/>
    </font>
    <font>
      <sz val="10"/>
      <color theme="1"/>
      <name val="Arial Narrow"/>
      <family val="2"/>
    </font>
    <font>
      <b/>
      <sz val="14"/>
      <color theme="1"/>
      <name val="Arial Narrow"/>
      <family val="2"/>
    </font>
    <font>
      <sz val="10"/>
      <name val="Arial"/>
      <family val="2"/>
    </font>
    <font>
      <b/>
      <u/>
      <sz val="11"/>
      <color theme="1"/>
      <name val="Arial Narrow"/>
      <family val="2"/>
    </font>
    <font>
      <b/>
      <sz val="10"/>
      <color theme="1"/>
      <name val="Arial Narrow"/>
      <family val="2"/>
    </font>
    <font>
      <b/>
      <sz val="9"/>
      <color theme="1"/>
      <name val="Arial Narrow"/>
      <family val="2"/>
    </font>
    <font>
      <sz val="9"/>
      <color theme="1"/>
      <name val="Arial Narrow"/>
      <family val="2"/>
    </font>
    <font>
      <b/>
      <sz val="11"/>
      <color theme="1"/>
      <name val="Arial Narrow"/>
      <family val="2"/>
    </font>
    <font>
      <b/>
      <sz val="12"/>
      <color theme="1"/>
      <name val="Arial Narrow"/>
      <family val="2"/>
    </font>
    <font>
      <sz val="11"/>
      <color theme="1"/>
      <name val="Arial Narrow"/>
      <family val="2"/>
    </font>
    <font>
      <b/>
      <sz val="11"/>
      <color rgb="FF3F3F3F"/>
      <name val="Arial Narrow"/>
      <family val="2"/>
    </font>
    <font>
      <b/>
      <sz val="11"/>
      <color theme="0"/>
      <name val="Arial Narrow"/>
      <family val="2"/>
    </font>
    <font>
      <sz val="10"/>
      <color theme="0"/>
      <name val="Arial Narrow"/>
      <family val="2"/>
    </font>
    <font>
      <sz val="20"/>
      <color theme="1"/>
      <name val="Arial Narrow"/>
      <family val="2"/>
    </font>
    <font>
      <sz val="20"/>
      <color theme="0"/>
      <name val="Arial Narrow"/>
      <family val="2"/>
    </font>
    <font>
      <b/>
      <sz val="20"/>
      <color theme="0"/>
      <name val="Arial Narrow"/>
      <family val="2"/>
    </font>
    <font>
      <b/>
      <sz val="16"/>
      <color theme="0"/>
      <name val="Arial Narrow"/>
      <family val="2"/>
    </font>
    <font>
      <b/>
      <sz val="12"/>
      <color theme="0"/>
      <name val="Arial Narrow"/>
      <family val="2"/>
    </font>
    <font>
      <b/>
      <sz val="10"/>
      <color theme="0"/>
      <name val="Arial Narrow"/>
      <family val="2"/>
    </font>
    <font>
      <b/>
      <i/>
      <sz val="10"/>
      <color theme="1"/>
      <name val="Arial Narrow"/>
      <family val="2"/>
    </font>
    <font>
      <b/>
      <sz val="22"/>
      <color theme="1"/>
      <name val="Arial Narrow"/>
      <family val="2"/>
    </font>
    <font>
      <sz val="10"/>
      <color rgb="FFFF0000"/>
      <name val="Arial"/>
      <family val="2"/>
    </font>
    <font>
      <b/>
      <i/>
      <u/>
      <sz val="9"/>
      <color theme="1"/>
      <name val="Arial Narrow"/>
      <family val="2"/>
    </font>
    <font>
      <sz val="10"/>
      <color rgb="FFFF0000"/>
      <name val="Arial Narrow"/>
      <family val="2"/>
    </font>
    <font>
      <sz val="8"/>
      <name val="Arial"/>
    </font>
    <font>
      <sz val="8"/>
      <name val="Arial"/>
      <family val="2"/>
    </font>
    <font>
      <sz val="12"/>
      <name val="Arial"/>
      <family val="2"/>
    </font>
    <font>
      <sz val="12"/>
      <name val="Arial Narrow"/>
      <family val="2"/>
    </font>
    <font>
      <b/>
      <sz val="12"/>
      <name val="Arial Narrow"/>
      <family val="2"/>
    </font>
    <font>
      <b/>
      <u/>
      <sz val="12"/>
      <name val="Arial Narrow"/>
      <family val="2"/>
    </font>
    <font>
      <i/>
      <sz val="12"/>
      <name val="Arial Narrow"/>
      <family val="2"/>
    </font>
    <font>
      <u/>
      <sz val="12"/>
      <name val="Arial Narrow"/>
      <family val="2"/>
    </font>
    <font>
      <b/>
      <i/>
      <sz val="12"/>
      <name val="Arial Narrow"/>
      <family val="2"/>
    </font>
  </fonts>
  <fills count="24">
    <fill>
      <patternFill patternType="none"/>
    </fill>
    <fill>
      <patternFill patternType="gray125"/>
    </fill>
    <fill>
      <patternFill patternType="solid">
        <fgColor rgb="FFFABF8F"/>
        <bgColor rgb="FFFABF8F"/>
      </patternFill>
    </fill>
    <fill>
      <patternFill patternType="solid">
        <fgColor theme="0"/>
        <bgColor theme="0"/>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FFCC00"/>
        <bgColor rgb="FFFFCC00"/>
      </patternFill>
    </fill>
    <fill>
      <patternFill patternType="solid">
        <fgColor rgb="FF83A343"/>
        <bgColor rgb="FF83A343"/>
      </patternFill>
    </fill>
    <fill>
      <patternFill patternType="solid">
        <fgColor rgb="FF548DD4"/>
        <bgColor rgb="FF548DD4"/>
      </patternFill>
    </fill>
    <fill>
      <patternFill patternType="solid">
        <fgColor rgb="FF5F497A"/>
        <bgColor rgb="FF5F497A"/>
      </patternFill>
    </fill>
    <fill>
      <patternFill patternType="solid">
        <fgColor rgb="FF2E3917"/>
        <bgColor rgb="FF2E3917"/>
      </patternFill>
    </fill>
    <fill>
      <patternFill patternType="solid">
        <fgColor rgb="FF8DB3E2"/>
        <bgColor rgb="FF8DB3E2"/>
      </patternFill>
    </fill>
    <fill>
      <patternFill patternType="solid">
        <fgColor rgb="FF366092"/>
        <bgColor rgb="FF366092"/>
      </patternFill>
    </fill>
    <fill>
      <patternFill patternType="solid">
        <fgColor rgb="FF4F6128"/>
        <bgColor rgb="FF4F6128"/>
      </patternFill>
    </fill>
    <fill>
      <patternFill patternType="solid">
        <fgColor rgb="FFFFFF00"/>
        <bgColor theme="0"/>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theme="0"/>
      </patternFill>
    </fill>
    <fill>
      <patternFill patternType="solid">
        <fgColor theme="9" tint="0.79998168889431442"/>
        <bgColor indexed="64"/>
      </patternFill>
    </fill>
    <fill>
      <patternFill patternType="solid">
        <fgColor theme="6" tint="0.79998168889431442"/>
        <bgColor theme="0"/>
      </patternFill>
    </fill>
  </fills>
  <borders count="238">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double">
        <color rgb="FF000000"/>
      </left>
      <right style="hair">
        <color rgb="FF000000"/>
      </right>
      <top/>
      <bottom/>
      <diagonal/>
    </border>
    <border>
      <left style="double">
        <color rgb="FF000000"/>
      </left>
      <right style="hair">
        <color rgb="FF000000"/>
      </right>
      <top/>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tted">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hair">
        <color rgb="FF000000"/>
      </right>
      <top/>
      <bottom/>
      <diagonal/>
    </border>
    <border>
      <left style="hair">
        <color rgb="FF000000"/>
      </left>
      <right style="hair">
        <color rgb="FF000000"/>
      </right>
      <top/>
      <bottom/>
      <diagonal/>
    </border>
    <border>
      <left style="hair">
        <color rgb="FF000000"/>
      </left>
      <right style="hair">
        <color rgb="FF000000"/>
      </right>
      <top/>
      <bottom/>
      <diagonal/>
    </border>
    <border>
      <left style="hair">
        <color rgb="FF000000"/>
      </left>
      <right style="thin">
        <color rgb="FF000000"/>
      </right>
      <top/>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style="hair">
        <color rgb="FF000000"/>
      </left>
      <right style="thin">
        <color rgb="FF000000"/>
      </right>
      <top/>
      <bottom/>
      <diagonal/>
    </border>
    <border>
      <left/>
      <right style="hair">
        <color rgb="FF000000"/>
      </right>
      <top style="hair">
        <color rgb="FF000000"/>
      </top>
      <bottom style="hair">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thin">
        <color rgb="FF000000"/>
      </right>
      <top/>
      <bottom style="medium">
        <color rgb="FF000000"/>
      </bottom>
      <diagonal/>
    </border>
    <border>
      <left/>
      <right style="hair">
        <color rgb="FF000000"/>
      </right>
      <top/>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hair">
        <color rgb="FF000000"/>
      </right>
      <top style="medium">
        <color rgb="FF000000"/>
      </top>
      <bottom style="hair">
        <color rgb="FF000000"/>
      </bottom>
      <diagonal/>
    </border>
    <border>
      <left style="hair">
        <color rgb="FF000000"/>
      </left>
      <right/>
      <top style="medium">
        <color rgb="FF000000"/>
      </top>
      <bottom/>
      <diagonal/>
    </border>
    <border>
      <left style="hair">
        <color rgb="FF000000"/>
      </left>
      <right style="thin">
        <color rgb="FF000000"/>
      </right>
      <top style="medium">
        <color rgb="FF000000"/>
      </top>
      <bottom/>
      <diagonal/>
    </border>
    <border>
      <left style="hair">
        <color rgb="FF000000"/>
      </left>
      <right/>
      <top/>
      <bottom/>
      <diagonal/>
    </border>
    <border>
      <left style="hair">
        <color rgb="FF000000"/>
      </left>
      <right style="hair">
        <color rgb="FF000000"/>
      </right>
      <top style="hair">
        <color rgb="FF000000"/>
      </top>
      <bottom style="medium">
        <color rgb="FF000000"/>
      </bottom>
      <diagonal/>
    </border>
    <border>
      <left style="hair">
        <color rgb="FF000000"/>
      </left>
      <right/>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bottom/>
      <diagonal/>
    </border>
    <border>
      <left style="medium">
        <color rgb="FF000000"/>
      </left>
      <right style="thin">
        <color rgb="FF000000"/>
      </right>
      <top/>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style="thin">
        <color rgb="FF000000"/>
      </left>
      <right style="medium">
        <color rgb="FF000000"/>
      </right>
      <top style="medium">
        <color rgb="FF000000"/>
      </top>
      <bottom/>
      <diagonal/>
    </border>
    <border>
      <left style="thin">
        <color rgb="FF000000"/>
      </left>
      <right/>
      <top/>
      <bottom/>
      <diagonal/>
    </border>
    <border>
      <left style="thin">
        <color rgb="FF000000"/>
      </left>
      <right style="medium">
        <color rgb="FF000000"/>
      </right>
      <top/>
      <bottom/>
      <diagonal/>
    </border>
    <border>
      <left style="thin">
        <color rgb="FF000000"/>
      </left>
      <right/>
      <top/>
      <bottom/>
      <diagonal/>
    </border>
    <border>
      <left style="thin">
        <color rgb="FF000000"/>
      </left>
      <right style="medium">
        <color rgb="FF000000"/>
      </right>
      <top/>
      <bottom style="medium">
        <color rgb="FF000000"/>
      </bottom>
      <diagonal/>
    </border>
    <border>
      <left style="hair">
        <color rgb="FF000000"/>
      </left>
      <right/>
      <top/>
      <bottom/>
      <diagonal/>
    </border>
    <border>
      <left style="medium">
        <color rgb="FF000000"/>
      </left>
      <right style="hair">
        <color rgb="FF000000"/>
      </right>
      <top style="hair">
        <color rgb="FF000000"/>
      </top>
      <bottom style="medium">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rgb="FF00000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rgb="FF000000"/>
      </right>
      <top/>
      <bottom/>
      <diagonal/>
    </border>
    <border>
      <left style="thin">
        <color theme="0"/>
      </left>
      <right style="thin">
        <color theme="0"/>
      </right>
      <top/>
      <bottom style="thin">
        <color theme="0"/>
      </bottom>
      <diagonal/>
    </border>
    <border>
      <left style="thin">
        <color theme="0"/>
      </left>
      <right style="thin">
        <color theme="0"/>
      </right>
      <top/>
      <bottom style="medium">
        <color rgb="FF000000"/>
      </bottom>
      <diagonal/>
    </border>
    <border>
      <left style="thin">
        <color theme="0"/>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rgb="FF000000"/>
      </left>
      <right style="hair">
        <color rgb="FF000000"/>
      </right>
      <top style="medium">
        <color rgb="FF000000"/>
      </top>
      <bottom/>
      <diagonal/>
    </border>
    <border>
      <left style="thin">
        <color rgb="FF000000"/>
      </left>
      <right style="hair">
        <color rgb="FF00000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
      <left style="medium">
        <color rgb="FF000000"/>
      </left>
      <right/>
      <top/>
      <bottom style="dotted">
        <color rgb="FF000000"/>
      </bottom>
      <diagonal/>
    </border>
    <border>
      <left/>
      <right style="dotted">
        <color rgb="FF000000"/>
      </right>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hair">
        <color rgb="FF000000"/>
      </right>
      <top style="medium">
        <color rgb="FF000000"/>
      </top>
      <bottom style="hair">
        <color rgb="FF000000"/>
      </bottom>
      <diagonal/>
    </border>
    <border>
      <left style="hair">
        <color rgb="FF000000"/>
      </left>
      <right style="medium">
        <color rgb="FF000000"/>
      </right>
      <top style="medium">
        <color rgb="FF000000"/>
      </top>
      <bottom/>
      <diagonal/>
    </border>
    <border>
      <left style="medium">
        <color rgb="FF000000"/>
      </left>
      <right/>
      <top style="medium">
        <color rgb="FF000000"/>
      </top>
      <bottom/>
      <diagonal/>
    </border>
    <border>
      <left style="hair">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top style="medium">
        <color rgb="FF000000"/>
      </top>
      <bottom style="dotted">
        <color rgb="FF000000"/>
      </bottom>
      <diagonal/>
    </border>
    <border>
      <left style="dotted">
        <color rgb="FF000000"/>
      </left>
      <right style="dotted">
        <color rgb="FF000000"/>
      </right>
      <top/>
      <bottom style="dotted">
        <color rgb="FF000000"/>
      </bottom>
      <diagonal/>
    </border>
    <border>
      <left style="thin">
        <color rgb="FF000000"/>
      </left>
      <right style="thin">
        <color rgb="FF000000"/>
      </right>
      <top/>
      <bottom style="thin">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thin">
        <color rgb="FF000000"/>
      </left>
      <right/>
      <top style="thin">
        <color rgb="FF000000"/>
      </top>
      <bottom style="thin">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ck">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bottom/>
      <diagonal/>
    </border>
    <border>
      <left style="thin">
        <color theme="0"/>
      </left>
      <right style="thin">
        <color theme="0"/>
      </right>
      <top style="medium">
        <color rgb="FF000000"/>
      </top>
      <bottom/>
      <diagonal/>
    </border>
    <border>
      <left style="thin">
        <color theme="0"/>
      </left>
      <right style="thin">
        <color theme="0"/>
      </right>
      <top/>
      <bottom style="thin">
        <color rgb="FF000000"/>
      </bottom>
      <diagonal/>
    </border>
    <border>
      <left style="thin">
        <color rgb="FF000000"/>
      </left>
      <right style="thin">
        <color rgb="FF000000"/>
      </right>
      <top style="thin">
        <color theme="0"/>
      </top>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style="hair">
        <color rgb="FF000000"/>
      </left>
      <right style="hair">
        <color rgb="FF000000"/>
      </right>
      <top style="hair">
        <color rgb="FF000000"/>
      </top>
      <bottom/>
      <diagonal/>
    </border>
    <border>
      <left style="medium">
        <color indexed="64"/>
      </left>
      <right style="hair">
        <color rgb="FF000000"/>
      </right>
      <top style="medium">
        <color indexed="64"/>
      </top>
      <bottom/>
      <diagonal/>
    </border>
    <border>
      <left style="hair">
        <color rgb="FF000000"/>
      </left>
      <right style="hair">
        <color rgb="FF000000"/>
      </right>
      <top style="medium">
        <color indexed="64"/>
      </top>
      <bottom/>
      <diagonal/>
    </border>
    <border>
      <left style="hair">
        <color rgb="FF000000"/>
      </left>
      <right style="hair">
        <color rgb="FF000000"/>
      </right>
      <top style="medium">
        <color indexed="64"/>
      </top>
      <bottom style="hair">
        <color rgb="FF000000"/>
      </bottom>
      <diagonal/>
    </border>
    <border>
      <left style="thin">
        <color rgb="FF000000"/>
      </left>
      <right style="medium">
        <color indexed="64"/>
      </right>
      <top style="medium">
        <color indexed="64"/>
      </top>
      <bottom/>
      <diagonal/>
    </border>
    <border>
      <left style="medium">
        <color indexed="64"/>
      </left>
      <right style="hair">
        <color rgb="FF000000"/>
      </right>
      <top/>
      <bottom/>
      <diagonal/>
    </border>
    <border>
      <left style="thin">
        <color rgb="FF000000"/>
      </left>
      <right style="medium">
        <color indexed="64"/>
      </right>
      <top/>
      <bottom/>
      <diagonal/>
    </border>
    <border>
      <left style="hair">
        <color rgb="FF000000"/>
      </left>
      <right style="hair">
        <color rgb="FF000000"/>
      </right>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hair">
        <color rgb="FF000000"/>
      </right>
      <top style="hair">
        <color indexed="64"/>
      </top>
      <bottom style="hair">
        <color rgb="FF000000"/>
      </bottom>
      <diagonal/>
    </border>
    <border>
      <left/>
      <right/>
      <top style="medium">
        <color indexed="64"/>
      </top>
      <bottom/>
      <diagonal/>
    </border>
    <border>
      <left style="thin">
        <color rgb="FF000000"/>
      </left>
      <right style="thin">
        <color rgb="FF000000"/>
      </right>
      <top style="medium">
        <color indexed="64"/>
      </top>
      <bottom/>
      <diagonal/>
    </border>
    <border>
      <left style="hair">
        <color rgb="FF000000"/>
      </left>
      <right style="hair">
        <color rgb="FF000000"/>
      </right>
      <top style="hair">
        <color indexed="64"/>
      </top>
      <bottom/>
      <diagonal/>
    </border>
    <border>
      <left style="thin">
        <color theme="0"/>
      </left>
      <right/>
      <top style="medium">
        <color indexed="64"/>
      </top>
      <bottom/>
      <diagonal/>
    </border>
    <border>
      <left/>
      <right style="thin">
        <color theme="0"/>
      </right>
      <top style="medium">
        <color indexed="64"/>
      </top>
      <bottom/>
      <diagonal/>
    </border>
    <border>
      <left style="thin">
        <color theme="0"/>
      </left>
      <right style="thin">
        <color theme="0"/>
      </right>
      <top style="medium">
        <color indexed="64"/>
      </top>
      <bottom/>
      <diagonal/>
    </border>
    <border>
      <left style="hair">
        <color rgb="FF000000"/>
      </left>
      <right style="hair">
        <color rgb="FF000000"/>
      </right>
      <top style="medium">
        <color rgb="FF000000"/>
      </top>
      <bottom style="medium">
        <color indexed="64"/>
      </bottom>
      <diagonal/>
    </border>
    <border>
      <left style="thin">
        <color theme="0"/>
      </left>
      <right style="thin">
        <color rgb="FF000000"/>
      </right>
      <top style="medium">
        <color indexed="64"/>
      </top>
      <bottom/>
      <diagonal/>
    </border>
    <border>
      <left style="thin">
        <color theme="0"/>
      </left>
      <right style="thin">
        <color rgb="FF000000"/>
      </right>
      <top/>
      <bottom style="medium">
        <color rgb="FF000000"/>
      </bottom>
      <diagonal/>
    </border>
    <border>
      <left style="hair">
        <color rgb="FF000000"/>
      </left>
      <right style="hair">
        <color rgb="FF000000"/>
      </right>
      <top/>
      <bottom style="hair">
        <color indexed="64"/>
      </bottom>
      <diagonal/>
    </border>
    <border>
      <left style="hair">
        <color rgb="FF000000"/>
      </left>
      <right/>
      <top/>
      <bottom style="hair">
        <color rgb="FF000000"/>
      </bottom>
      <diagonal/>
    </border>
    <border>
      <left/>
      <right style="hair">
        <color rgb="FF000000"/>
      </right>
      <top style="medium">
        <color rgb="FF000000"/>
      </top>
      <bottom/>
      <diagonal/>
    </border>
    <border>
      <left style="hair">
        <color rgb="FF000000"/>
      </left>
      <right/>
      <top style="hair">
        <color rgb="FF000000"/>
      </top>
      <bottom/>
      <diagonal/>
    </border>
    <border>
      <left/>
      <right style="hair">
        <color rgb="FF000000"/>
      </right>
      <top/>
      <bottom style="medium">
        <color rgb="FF000000"/>
      </bottom>
      <diagonal/>
    </border>
    <border>
      <left style="hair">
        <color rgb="FF000000"/>
      </left>
      <right style="hair">
        <color rgb="FF000000"/>
      </right>
      <top/>
      <bottom style="thin">
        <color indexed="64"/>
      </bottom>
      <diagonal/>
    </border>
    <border>
      <left style="thin">
        <color indexed="64"/>
      </left>
      <right style="hair">
        <color rgb="FF000000"/>
      </right>
      <top style="medium">
        <color rgb="FF000000"/>
      </top>
      <bottom/>
      <diagonal/>
    </border>
    <border>
      <left style="thin">
        <color indexed="64"/>
      </left>
      <right style="hair">
        <color rgb="FF000000"/>
      </right>
      <top/>
      <bottom/>
      <diagonal/>
    </border>
    <border>
      <left style="thin">
        <color indexed="64"/>
      </left>
      <right style="hair">
        <color rgb="FF000000"/>
      </right>
      <top/>
      <bottom style="medium">
        <color rgb="FF000000"/>
      </bottom>
      <diagonal/>
    </border>
    <border>
      <left style="thin">
        <color rgb="FF000000"/>
      </left>
      <right style="thin">
        <color rgb="FF000000"/>
      </right>
      <top style="medium">
        <color rgb="FF000000"/>
      </top>
      <bottom style="medium">
        <color indexed="64"/>
      </bottom>
      <diagonal/>
    </border>
    <border>
      <left style="thin">
        <color rgb="FF000000"/>
      </left>
      <right style="hair">
        <color rgb="FF000000"/>
      </right>
      <top style="medium">
        <color rgb="FF000000"/>
      </top>
      <bottom style="medium">
        <color indexed="64"/>
      </bottom>
      <diagonal/>
    </border>
    <border>
      <left style="thin">
        <color rgb="FF000000"/>
      </left>
      <right style="thin">
        <color rgb="FF000000"/>
      </right>
      <top style="medium">
        <color indexed="64"/>
      </top>
      <bottom style="medium">
        <color indexed="64"/>
      </bottom>
      <diagonal/>
    </border>
    <border>
      <left style="medium">
        <color rgb="FF000000"/>
      </left>
      <right style="thin">
        <color rgb="FF000000"/>
      </right>
      <top/>
      <bottom style="medium">
        <color indexed="64"/>
      </bottom>
      <diagonal/>
    </border>
    <border>
      <left style="hair">
        <color rgb="FF000000"/>
      </left>
      <right style="hair">
        <color rgb="FF000000"/>
      </right>
      <top style="hair">
        <color indexed="64"/>
      </top>
      <bottom style="medium">
        <color indexed="64"/>
      </bottom>
      <diagonal/>
    </border>
    <border>
      <left style="hair">
        <color rgb="FF000000"/>
      </left>
      <right style="hair">
        <color rgb="FF000000"/>
      </right>
      <top style="medium">
        <color indexed="64"/>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s>
  <cellStyleXfs count="1">
    <xf numFmtId="0" fontId="0" fillId="0" borderId="0"/>
  </cellStyleXfs>
  <cellXfs count="605">
    <xf numFmtId="0" fontId="0" fillId="0" borderId="0" xfId="0"/>
    <xf numFmtId="0" fontId="1" fillId="0" borderId="0" xfId="0" applyFont="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5" fillId="0" borderId="0" xfId="0" applyFont="1" applyAlignment="1">
      <alignment horizontal="left" vertical="center" wrapText="1"/>
    </xf>
    <xf numFmtId="0" fontId="1" fillId="0" borderId="0" xfId="0" applyFont="1" applyAlignment="1">
      <alignment horizontal="left" vertical="center" wrapText="1"/>
    </xf>
    <xf numFmtId="0" fontId="6" fillId="3" borderId="22" xfId="0" applyFont="1" applyFill="1" applyBorder="1" applyAlignment="1">
      <alignment vertical="center"/>
    </xf>
    <xf numFmtId="0" fontId="7" fillId="3" borderId="22" xfId="0" applyFont="1" applyFill="1" applyBorder="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top" wrapText="1"/>
    </xf>
    <xf numFmtId="0" fontId="8" fillId="4" borderId="29"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1" fillId="0" borderId="4"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1" fillId="0" borderId="4" xfId="0" applyFont="1" applyBorder="1" applyAlignment="1">
      <alignment horizontal="left" vertical="top"/>
    </xf>
    <xf numFmtId="0" fontId="1" fillId="0" borderId="5" xfId="0" applyFont="1" applyBorder="1" applyAlignment="1">
      <alignment horizontal="left" vertical="top"/>
    </xf>
    <xf numFmtId="0" fontId="6" fillId="0" borderId="0" xfId="0" applyFont="1" applyAlignment="1">
      <alignment horizontal="left" vertical="top" wrapText="1" readingOrder="1"/>
    </xf>
    <xf numFmtId="0" fontId="1" fillId="0" borderId="33" xfId="0" applyFont="1" applyBorder="1"/>
    <xf numFmtId="0" fontId="1" fillId="0" borderId="34" xfId="0" applyFont="1" applyBorder="1"/>
    <xf numFmtId="0" fontId="1" fillId="0" borderId="35" xfId="0" applyFont="1" applyBorder="1"/>
    <xf numFmtId="0" fontId="10" fillId="0" borderId="0" xfId="0" applyFont="1"/>
    <xf numFmtId="0" fontId="10" fillId="0" borderId="0" xfId="0" applyFont="1" applyAlignment="1">
      <alignment vertical="center"/>
    </xf>
    <xf numFmtId="0" fontId="12" fillId="0" borderId="0" xfId="0" applyFont="1" applyAlignment="1">
      <alignment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8" fillId="0" borderId="40" xfId="0" applyFont="1" applyBorder="1" applyAlignment="1">
      <alignment horizontal="center" vertical="center" wrapText="1"/>
    </xf>
    <xf numFmtId="0" fontId="10" fillId="0" borderId="41" xfId="0" applyFont="1" applyBorder="1" applyAlignment="1">
      <alignment horizontal="left" vertical="center" wrapText="1"/>
    </xf>
    <xf numFmtId="0" fontId="8" fillId="0" borderId="42" xfId="0" applyFont="1" applyBorder="1" applyAlignment="1">
      <alignment horizontal="center" vertical="center" wrapText="1"/>
    </xf>
    <xf numFmtId="0" fontId="10" fillId="0" borderId="43" xfId="0" applyFont="1" applyBorder="1" applyAlignment="1">
      <alignment horizontal="left" vertical="center" wrapText="1"/>
    </xf>
    <xf numFmtId="0" fontId="8" fillId="0" borderId="44" xfId="0" applyFont="1" applyBorder="1" applyAlignment="1">
      <alignment horizontal="center" vertical="center" wrapText="1"/>
    </xf>
    <xf numFmtId="0" fontId="10" fillId="0" borderId="45" xfId="0" applyFont="1" applyBorder="1" applyAlignment="1">
      <alignment horizontal="left" vertical="center" wrapText="1"/>
    </xf>
    <xf numFmtId="0" fontId="1" fillId="3" borderId="46" xfId="0" applyFont="1" applyFill="1" applyBorder="1" applyAlignment="1">
      <alignment vertical="center"/>
    </xf>
    <xf numFmtId="1" fontId="1" fillId="3" borderId="46" xfId="0" applyNumberFormat="1" applyFont="1" applyFill="1" applyBorder="1" applyAlignment="1">
      <alignment vertical="center"/>
    </xf>
    <xf numFmtId="49" fontId="1" fillId="3" borderId="46" xfId="0" applyNumberFormat="1" applyFont="1" applyFill="1" applyBorder="1" applyAlignment="1">
      <alignment vertical="center"/>
    </xf>
    <xf numFmtId="0" fontId="13" fillId="0" borderId="0" xfId="0" applyFont="1" applyAlignment="1">
      <alignment vertical="center"/>
    </xf>
    <xf numFmtId="1" fontId="14" fillId="3" borderId="46" xfId="0" applyNumberFormat="1" applyFont="1" applyFill="1" applyBorder="1" applyAlignment="1">
      <alignment vertical="center"/>
    </xf>
    <xf numFmtId="49" fontId="14" fillId="3" borderId="46" xfId="0" applyNumberFormat="1" applyFont="1" applyFill="1" applyBorder="1" applyAlignment="1">
      <alignment vertical="center"/>
    </xf>
    <xf numFmtId="0" fontId="14" fillId="3" borderId="46" xfId="0" applyFont="1" applyFill="1" applyBorder="1" applyAlignment="1">
      <alignment vertical="center"/>
    </xf>
    <xf numFmtId="0" fontId="15" fillId="0" borderId="0" xfId="0" applyFont="1" applyAlignment="1">
      <alignment vertical="center"/>
    </xf>
    <xf numFmtId="9" fontId="1" fillId="3" borderId="46" xfId="0" applyNumberFormat="1" applyFont="1" applyFill="1" applyBorder="1" applyAlignment="1">
      <alignment vertical="center"/>
    </xf>
    <xf numFmtId="9" fontId="13" fillId="3" borderId="46" xfId="0" applyNumberFormat="1" applyFont="1" applyFill="1" applyBorder="1" applyAlignment="1">
      <alignment vertical="center"/>
    </xf>
    <xf numFmtId="0" fontId="18" fillId="0" borderId="0" xfId="0" applyFont="1" applyAlignment="1">
      <alignment vertical="center" wrapText="1"/>
    </xf>
    <xf numFmtId="0" fontId="18" fillId="3" borderId="46" xfId="0" applyFont="1" applyFill="1" applyBorder="1" applyAlignment="1">
      <alignment vertical="center" wrapText="1"/>
    </xf>
    <xf numFmtId="0" fontId="19" fillId="11" borderId="81" xfId="0" applyFont="1" applyFill="1" applyBorder="1" applyAlignment="1">
      <alignment horizontal="center" vertical="center"/>
    </xf>
    <xf numFmtId="0" fontId="19" fillId="11" borderId="22" xfId="0" applyFont="1" applyFill="1" applyBorder="1" applyAlignment="1">
      <alignment horizontal="center" vertical="center" wrapText="1"/>
    </xf>
    <xf numFmtId="0" fontId="17" fillId="14" borderId="117" xfId="0" applyFont="1" applyFill="1" applyBorder="1" applyAlignment="1">
      <alignment horizontal="center" vertical="center"/>
    </xf>
    <xf numFmtId="0" fontId="17" fillId="14" borderId="150" xfId="0" applyFont="1" applyFill="1" applyBorder="1" applyAlignment="1">
      <alignment horizontal="center" vertical="center"/>
    </xf>
    <xf numFmtId="0" fontId="10" fillId="3" borderId="151" xfId="0" applyFont="1" applyFill="1" applyBorder="1" applyAlignment="1">
      <alignment horizontal="center" vertical="center" wrapText="1"/>
    </xf>
    <xf numFmtId="0" fontId="20" fillId="3" borderId="152" xfId="0" applyFont="1" applyFill="1" applyBorder="1" applyAlignment="1">
      <alignment horizontal="center" vertical="center" wrapText="1"/>
    </xf>
    <xf numFmtId="0" fontId="20" fillId="3" borderId="152" xfId="0" applyFont="1" applyFill="1" applyBorder="1" applyAlignment="1">
      <alignment horizontal="left" vertical="top" wrapText="1"/>
    </xf>
    <xf numFmtId="1" fontId="20" fillId="3" borderId="152" xfId="0" applyNumberFormat="1" applyFont="1" applyFill="1" applyBorder="1" applyAlignment="1">
      <alignment horizontal="center" vertical="center" wrapText="1"/>
    </xf>
    <xf numFmtId="0" fontId="20" fillId="3" borderId="153" xfId="0" applyFont="1" applyFill="1" applyBorder="1" applyAlignment="1">
      <alignment horizontal="center" vertical="center" wrapText="1"/>
    </xf>
    <xf numFmtId="0" fontId="20" fillId="3" borderId="154" xfId="0" applyFont="1" applyFill="1" applyBorder="1" applyAlignment="1">
      <alignment horizontal="center" vertical="center" wrapText="1"/>
    </xf>
    <xf numFmtId="9" fontId="8" fillId="0" borderId="62" xfId="0" applyNumberFormat="1" applyFont="1" applyBorder="1" applyAlignment="1">
      <alignment horizontal="center" vertical="center"/>
    </xf>
    <xf numFmtId="0" fontId="1" fillId="3" borderId="155" xfId="0" applyFont="1" applyFill="1" applyBorder="1" applyAlignment="1">
      <alignment vertical="center"/>
    </xf>
    <xf numFmtId="1" fontId="10" fillId="3" borderId="156" xfId="0" applyNumberFormat="1" applyFont="1" applyFill="1" applyBorder="1" applyAlignment="1">
      <alignment horizontal="center" vertical="center" wrapText="1"/>
    </xf>
    <xf numFmtId="0" fontId="20" fillId="3" borderId="157" xfId="0" applyFont="1" applyFill="1" applyBorder="1" applyAlignment="1">
      <alignment horizontal="center" vertical="center" wrapText="1"/>
    </xf>
    <xf numFmtId="0" fontId="20" fillId="3" borderId="157" xfId="0" applyFont="1" applyFill="1" applyBorder="1" applyAlignment="1">
      <alignment horizontal="left" vertical="top" wrapText="1"/>
    </xf>
    <xf numFmtId="0" fontId="20" fillId="3" borderId="158" xfId="0" applyFont="1" applyFill="1" applyBorder="1" applyAlignment="1">
      <alignment horizontal="center" vertical="center" wrapText="1"/>
    </xf>
    <xf numFmtId="0" fontId="1" fillId="3" borderId="159" xfId="0" applyFont="1" applyFill="1" applyBorder="1" applyAlignment="1">
      <alignment vertical="center" wrapText="1"/>
    </xf>
    <xf numFmtId="0" fontId="1" fillId="3" borderId="29" xfId="0" applyFont="1" applyFill="1" applyBorder="1" applyAlignment="1">
      <alignment vertical="center"/>
    </xf>
    <xf numFmtId="0" fontId="10" fillId="3" borderId="156" xfId="0" applyFont="1" applyFill="1" applyBorder="1" applyAlignment="1">
      <alignment horizontal="center" vertical="center" wrapText="1"/>
    </xf>
    <xf numFmtId="0" fontId="1" fillId="3" borderId="159" xfId="0" applyFont="1" applyFill="1" applyBorder="1" applyAlignment="1">
      <alignment vertical="center"/>
    </xf>
    <xf numFmtId="9" fontId="8" fillId="0" borderId="29" xfId="0" applyNumberFormat="1" applyFont="1" applyBorder="1" applyAlignment="1">
      <alignment horizontal="center" vertical="center"/>
    </xf>
    <xf numFmtId="0" fontId="1" fillId="0" borderId="29" xfId="0" applyFont="1" applyBorder="1" applyAlignment="1">
      <alignment vertical="center"/>
    </xf>
    <xf numFmtId="0" fontId="1" fillId="0" borderId="62" xfId="0" applyFont="1" applyBorder="1" applyAlignment="1">
      <alignment vertical="center"/>
    </xf>
    <xf numFmtId="1" fontId="10" fillId="3" borderId="160" xfId="0" applyNumberFormat="1" applyFont="1" applyFill="1" applyBorder="1" applyAlignment="1">
      <alignment horizontal="center" vertical="center" wrapText="1"/>
    </xf>
    <xf numFmtId="0" fontId="20" fillId="3" borderId="161" xfId="0" applyFont="1" applyFill="1" applyBorder="1" applyAlignment="1">
      <alignment horizontal="center" vertical="center" wrapText="1"/>
    </xf>
    <xf numFmtId="0" fontId="20" fillId="3" borderId="161" xfId="0" applyFont="1" applyFill="1" applyBorder="1" applyAlignment="1">
      <alignment horizontal="left" vertical="top" wrapText="1"/>
    </xf>
    <xf numFmtId="0" fontId="20" fillId="3" borderId="162" xfId="0" applyFont="1" applyFill="1" applyBorder="1" applyAlignment="1">
      <alignment horizontal="center" vertical="center" wrapText="1"/>
    </xf>
    <xf numFmtId="0" fontId="12" fillId="11" borderId="29" xfId="0" applyFont="1" applyFill="1" applyBorder="1" applyAlignment="1">
      <alignment horizontal="center" vertical="center" wrapText="1"/>
    </xf>
    <xf numFmtId="0" fontId="12" fillId="11" borderId="103" xfId="0" applyFont="1" applyFill="1" applyBorder="1" applyAlignment="1">
      <alignment horizontal="center" vertical="center" wrapText="1"/>
    </xf>
    <xf numFmtId="0" fontId="12" fillId="11" borderId="192" xfId="0" applyFont="1" applyFill="1" applyBorder="1" applyAlignment="1">
      <alignment horizontal="center" vertical="center" wrapText="1"/>
    </xf>
    <xf numFmtId="0" fontId="12" fillId="11" borderId="46" xfId="0" applyFont="1" applyFill="1" applyBorder="1" applyAlignment="1">
      <alignment horizontal="center" vertical="center" wrapText="1"/>
    </xf>
    <xf numFmtId="2" fontId="0" fillId="0" borderId="0" xfId="0" applyNumberFormat="1"/>
    <xf numFmtId="0" fontId="22" fillId="0" borderId="0" xfId="0" applyFont="1"/>
    <xf numFmtId="0" fontId="8"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wrapText="1"/>
    </xf>
    <xf numFmtId="165" fontId="0" fillId="0" borderId="0" xfId="0" applyNumberFormat="1"/>
    <xf numFmtId="166" fontId="0" fillId="0" borderId="0" xfId="0" applyNumberFormat="1"/>
    <xf numFmtId="167" fontId="0" fillId="0" borderId="0" xfId="0" applyNumberFormat="1"/>
    <xf numFmtId="168" fontId="0" fillId="0" borderId="0" xfId="0" applyNumberFormat="1"/>
    <xf numFmtId="1" fontId="20" fillId="3" borderId="158" xfId="0" applyNumberFormat="1" applyFont="1" applyFill="1" applyBorder="1" applyAlignment="1">
      <alignment horizontal="center" vertical="center" wrapText="1"/>
    </xf>
    <xf numFmtId="0" fontId="1" fillId="0" borderId="4" xfId="0" applyFont="1" applyBorder="1" applyAlignment="1">
      <alignment horizontal="left" vertical="top"/>
    </xf>
    <xf numFmtId="0" fontId="0" fillId="0" borderId="0" xfId="0"/>
    <xf numFmtId="0" fontId="3" fillId="0" borderId="5" xfId="0" applyFont="1" applyBorder="1"/>
    <xf numFmtId="0" fontId="7" fillId="0" borderId="30" xfId="0" applyFont="1" applyBorder="1" applyAlignment="1">
      <alignment horizontal="center" vertical="center" wrapText="1"/>
    </xf>
    <xf numFmtId="0" fontId="3" fillId="0" borderId="31" xfId="0" applyFont="1" applyBorder="1"/>
    <xf numFmtId="0" fontId="5" fillId="0" borderId="32" xfId="0" applyFont="1" applyBorder="1" applyAlignment="1">
      <alignment horizontal="center" vertical="center" wrapText="1"/>
    </xf>
    <xf numFmtId="0" fontId="3" fillId="0" borderId="32" xfId="0" applyFont="1" applyBorder="1"/>
    <xf numFmtId="0" fontId="1" fillId="0" borderId="32" xfId="0" applyFont="1" applyBorder="1" applyAlignment="1">
      <alignment horizontal="center" vertical="center" wrapText="1"/>
    </xf>
    <xf numFmtId="0" fontId="1" fillId="0" borderId="4" xfId="0" applyFont="1" applyBorder="1" applyAlignment="1">
      <alignment horizontal="left" vertical="top" wrapText="1"/>
    </xf>
    <xf numFmtId="0" fontId="1" fillId="0" borderId="0" xfId="0" applyFont="1"/>
    <xf numFmtId="0" fontId="6" fillId="3" borderId="25" xfId="0" applyFont="1" applyFill="1" applyBorder="1" applyAlignment="1">
      <alignment horizontal="left" vertical="center" wrapText="1"/>
    </xf>
    <xf numFmtId="0" fontId="3" fillId="0" borderId="26" xfId="0" applyFont="1" applyBorder="1"/>
    <xf numFmtId="0" fontId="7" fillId="0" borderId="27" xfId="0" applyFont="1" applyBorder="1" applyAlignment="1">
      <alignment horizontal="left" vertical="top" wrapText="1"/>
    </xf>
    <xf numFmtId="0" fontId="3" fillId="0" borderId="28" xfId="0" applyFont="1" applyBorder="1"/>
    <xf numFmtId="0" fontId="8" fillId="4" borderId="30" xfId="0" applyFont="1" applyFill="1" applyBorder="1" applyAlignment="1">
      <alignment horizontal="center" vertical="center" wrapText="1"/>
    </xf>
    <xf numFmtId="0" fontId="7" fillId="0" borderId="15" xfId="0" applyFont="1" applyBorder="1" applyAlignment="1">
      <alignment horizontal="left" vertical="top" wrapText="1"/>
    </xf>
    <xf numFmtId="0" fontId="3" fillId="0" borderId="16" xfId="0" applyFont="1" applyBorder="1"/>
    <xf numFmtId="0" fontId="7" fillId="0" borderId="19" xfId="0" applyFont="1" applyBorder="1" applyAlignment="1">
      <alignment horizontal="left" vertical="center" wrapText="1"/>
    </xf>
    <xf numFmtId="0" fontId="3" fillId="0" borderId="20" xfId="0" applyFont="1" applyBorder="1"/>
    <xf numFmtId="0" fontId="6" fillId="3" borderId="13" xfId="0" applyFont="1" applyFill="1" applyBorder="1" applyAlignment="1">
      <alignment horizontal="left" vertical="top" wrapText="1" readingOrder="1"/>
    </xf>
    <xf numFmtId="0" fontId="3" fillId="0" borderId="14" xfId="0" applyFont="1" applyBorder="1"/>
    <xf numFmtId="0" fontId="6" fillId="3" borderId="17" xfId="0" applyFont="1" applyFill="1" applyBorder="1" applyAlignment="1">
      <alignment horizontal="left" vertical="center" wrapText="1"/>
    </xf>
    <xf numFmtId="0" fontId="3" fillId="0" borderId="18" xfId="0" applyFont="1" applyBorder="1"/>
    <xf numFmtId="0" fontId="7" fillId="0" borderId="19" xfId="0" applyFont="1" applyBorder="1" applyAlignment="1">
      <alignment horizontal="left" vertical="top" wrapText="1"/>
    </xf>
    <xf numFmtId="0" fontId="6" fillId="3" borderId="21" xfId="0" applyFont="1" applyFill="1" applyBorder="1" applyAlignment="1">
      <alignment horizontal="center" vertical="center" textRotation="90"/>
    </xf>
    <xf numFmtId="0" fontId="3" fillId="0" borderId="23" xfId="0" applyFont="1" applyBorder="1"/>
    <xf numFmtId="0" fontId="3" fillId="0" borderId="24" xfId="0" applyFont="1" applyBorder="1"/>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1" fillId="0" borderId="4" xfId="0" quotePrefix="1" applyFont="1" applyBorder="1" applyAlignment="1">
      <alignment horizontal="left" vertical="center" wrapText="1"/>
    </xf>
    <xf numFmtId="0" fontId="3" fillId="0" borderId="4" xfId="0" applyFont="1" applyBorder="1"/>
    <xf numFmtId="0" fontId="4" fillId="0" borderId="4" xfId="0" quotePrefix="1" applyFont="1" applyBorder="1" applyAlignment="1">
      <alignment horizontal="left" vertical="top" wrapText="1"/>
    </xf>
    <xf numFmtId="0" fontId="6" fillId="2" borderId="9" xfId="0" applyFont="1" applyFill="1" applyBorder="1" applyAlignment="1">
      <alignment horizontal="center" vertical="center" wrapText="1"/>
    </xf>
    <xf numFmtId="0" fontId="3" fillId="0" borderId="10" xfId="0" applyFont="1" applyBorder="1"/>
    <xf numFmtId="0" fontId="6" fillId="2" borderId="11" xfId="0" applyFont="1" applyFill="1" applyBorder="1" applyAlignment="1">
      <alignment horizontal="center" vertical="center"/>
    </xf>
    <xf numFmtId="0" fontId="3" fillId="0" borderId="12" xfId="0" applyFont="1" applyBorder="1"/>
    <xf numFmtId="0" fontId="11" fillId="2" borderId="36" xfId="0" applyFont="1" applyFill="1" applyBorder="1" applyAlignment="1">
      <alignment horizontal="center" vertical="center" wrapText="1"/>
    </xf>
    <xf numFmtId="0" fontId="3" fillId="0" borderId="37" xfId="0" applyFont="1" applyBorder="1"/>
    <xf numFmtId="0" fontId="3" fillId="0" borderId="71" xfId="0" applyFont="1" applyBorder="1"/>
    <xf numFmtId="0" fontId="3" fillId="0" borderId="72" xfId="0" applyFont="1" applyBorder="1"/>
    <xf numFmtId="0" fontId="3" fillId="0" borderId="59" xfId="0" applyFont="1" applyBorder="1"/>
    <xf numFmtId="0" fontId="3" fillId="0" borderId="62" xfId="0" applyFont="1" applyBorder="1"/>
    <xf numFmtId="0" fontId="3" fillId="0" borderId="61" xfId="0" applyFont="1" applyBorder="1"/>
    <xf numFmtId="0" fontId="3" fillId="0" borderId="55" xfId="0" applyFont="1" applyBorder="1"/>
    <xf numFmtId="0" fontId="3" fillId="0" borderId="149" xfId="0" applyFont="1" applyBorder="1"/>
    <xf numFmtId="0" fontId="3" fillId="0" borderId="93" xfId="0" applyFont="1" applyBorder="1"/>
    <xf numFmtId="0" fontId="3" fillId="0" borderId="126" xfId="0" applyFont="1" applyBorder="1"/>
    <xf numFmtId="0" fontId="3" fillId="0" borderId="127" xfId="0" applyFont="1" applyBorder="1"/>
    <xf numFmtId="9" fontId="21" fillId="3" borderId="87" xfId="0" applyNumberFormat="1" applyFont="1" applyFill="1" applyBorder="1" applyAlignment="1">
      <alignment horizontal="center" vertical="center"/>
    </xf>
    <xf numFmtId="0" fontId="19" fillId="11" borderId="75" xfId="0" applyFont="1" applyFill="1" applyBorder="1" applyAlignment="1">
      <alignment horizontal="center" vertical="center" wrapText="1"/>
    </xf>
    <xf numFmtId="0" fontId="19" fillId="11" borderId="143" xfId="0" applyFont="1" applyFill="1" applyBorder="1" applyAlignment="1">
      <alignment horizontal="center" vertical="center" wrapText="1"/>
    </xf>
    <xf numFmtId="0" fontId="3" fillId="0" borderId="144" xfId="0" applyFont="1" applyBorder="1"/>
    <xf numFmtId="0" fontId="3" fillId="0" borderId="145" xfId="0" applyFont="1" applyBorder="1"/>
    <xf numFmtId="0" fontId="19" fillId="11" borderId="76" xfId="0" applyFont="1" applyFill="1" applyBorder="1" applyAlignment="1">
      <alignment horizontal="center" vertical="center" wrapText="1"/>
    </xf>
    <xf numFmtId="0" fontId="19" fillId="11" borderId="146" xfId="0" applyFont="1" applyFill="1" applyBorder="1" applyAlignment="1">
      <alignment horizontal="center" vertical="center" wrapText="1"/>
    </xf>
    <xf numFmtId="0" fontId="3" fillId="0" borderId="148" xfId="0" applyFont="1" applyBorder="1"/>
    <xf numFmtId="0" fontId="19" fillId="14" borderId="91" xfId="0" applyFont="1" applyFill="1" applyBorder="1" applyAlignment="1">
      <alignment horizontal="center" vertical="center" wrapText="1"/>
    </xf>
    <xf numFmtId="0" fontId="19" fillId="14" borderId="147" xfId="0" applyFont="1" applyFill="1" applyBorder="1" applyAlignment="1">
      <alignment horizontal="center" vertical="center" wrapText="1"/>
    </xf>
    <xf numFmtId="0" fontId="17" fillId="14" borderId="83" xfId="0" applyFont="1" applyFill="1" applyBorder="1" applyAlignment="1">
      <alignment horizontal="center" vertical="center"/>
    </xf>
    <xf numFmtId="9" fontId="21" fillId="3" borderId="57" xfId="0" applyNumberFormat="1" applyFont="1" applyFill="1" applyBorder="1" applyAlignment="1">
      <alignment horizontal="center" vertical="center"/>
    </xf>
    <xf numFmtId="9" fontId="21" fillId="3" borderId="56" xfId="0" applyNumberFormat="1" applyFont="1" applyFill="1" applyBorder="1" applyAlignment="1">
      <alignment horizontal="center" vertical="center"/>
    </xf>
    <xf numFmtId="0" fontId="1" fillId="0" borderId="141" xfId="0" applyFont="1" applyBorder="1" applyAlignment="1">
      <alignment horizontal="left" vertical="center" wrapText="1"/>
    </xf>
    <xf numFmtId="0" fontId="3" fillId="0" borderId="140" xfId="0" applyFont="1" applyBorder="1"/>
    <xf numFmtId="0" fontId="3" fillId="0" borderId="142" xfId="0" applyFont="1" applyBorder="1"/>
    <xf numFmtId="0" fontId="18" fillId="3" borderId="36" xfId="0" applyFont="1" applyFill="1" applyBorder="1" applyAlignment="1">
      <alignment horizontal="left" vertical="center" wrapText="1"/>
    </xf>
    <xf numFmtId="0" fontId="8" fillId="6" borderId="135" xfId="0" applyFont="1" applyFill="1" applyBorder="1" applyAlignment="1">
      <alignment horizontal="center" vertical="center"/>
    </xf>
    <xf numFmtId="0" fontId="3" fillId="0" borderId="136" xfId="0" applyFont="1" applyBorder="1"/>
    <xf numFmtId="0" fontId="1" fillId="0" borderId="137" xfId="0" applyFont="1" applyBorder="1" applyAlignment="1">
      <alignment horizontal="left" vertical="center" wrapText="1"/>
    </xf>
    <xf numFmtId="0" fontId="3" fillId="0" borderId="138" xfId="0" applyFont="1" applyBorder="1"/>
    <xf numFmtId="0" fontId="8" fillId="7" borderId="135" xfId="0" applyFont="1" applyFill="1" applyBorder="1" applyAlignment="1">
      <alignment horizontal="center" vertical="center" wrapText="1"/>
    </xf>
    <xf numFmtId="0" fontId="8" fillId="8" borderId="139" xfId="0" applyFont="1" applyFill="1" applyBorder="1" applyAlignment="1">
      <alignment horizontal="center" vertical="center" wrapText="1"/>
    </xf>
    <xf numFmtId="0" fontId="16" fillId="11" borderId="125" xfId="0" applyFont="1" applyFill="1" applyBorder="1" applyAlignment="1">
      <alignment horizontal="center" vertical="center"/>
    </xf>
    <xf numFmtId="0" fontId="17" fillId="11" borderId="125" xfId="0" applyFont="1" applyFill="1" applyBorder="1" applyAlignment="1">
      <alignment horizontal="center" vertical="center" wrapText="1"/>
    </xf>
    <xf numFmtId="0" fontId="3" fillId="0" borderId="128" xfId="0" applyFont="1" applyBorder="1"/>
    <xf numFmtId="0" fontId="17" fillId="11" borderId="129" xfId="0" applyFont="1" applyFill="1" applyBorder="1" applyAlignment="1">
      <alignment horizontal="center" vertical="center" wrapText="1"/>
    </xf>
    <xf numFmtId="0" fontId="8" fillId="5" borderId="130" xfId="0" applyFont="1" applyFill="1" applyBorder="1" applyAlignment="1">
      <alignment horizontal="center" vertical="center"/>
    </xf>
    <xf numFmtId="0" fontId="3" fillId="0" borderId="131" xfId="0" applyFont="1" applyBorder="1"/>
    <xf numFmtId="0" fontId="1" fillId="0" borderId="132" xfId="0" applyFont="1" applyBorder="1" applyAlignment="1">
      <alignment horizontal="left" vertical="center" wrapText="1"/>
    </xf>
    <xf numFmtId="0" fontId="3" fillId="0" borderId="133" xfId="0" applyFont="1" applyBorder="1"/>
    <xf numFmtId="0" fontId="3" fillId="0" borderId="134" xfId="0" applyFont="1" applyBorder="1"/>
    <xf numFmtId="0" fontId="28" fillId="9" borderId="56" xfId="0" applyFont="1" applyFill="1" applyBorder="1" applyAlignment="1">
      <alignment horizontal="left" vertical="center" wrapText="1"/>
    </xf>
    <xf numFmtId="0" fontId="29" fillId="9" borderId="56" xfId="0" applyFont="1" applyFill="1" applyBorder="1" applyAlignment="1">
      <alignment horizontal="center" vertical="center" wrapText="1"/>
    </xf>
    <xf numFmtId="0" fontId="29" fillId="9" borderId="57" xfId="0" applyFont="1" applyFill="1" applyBorder="1" applyAlignment="1">
      <alignment vertical="center" wrapText="1"/>
    </xf>
    <xf numFmtId="0" fontId="29" fillId="9" borderId="56" xfId="0" applyFont="1" applyFill="1" applyBorder="1" applyAlignment="1">
      <alignment horizontal="center" vertical="center" textRotation="90" wrapText="1"/>
    </xf>
    <xf numFmtId="0" fontId="29" fillId="9" borderId="30" xfId="0" applyFont="1" applyFill="1" applyBorder="1" applyAlignment="1">
      <alignment horizontal="center" vertical="center"/>
    </xf>
    <xf numFmtId="0" fontId="27" fillId="0" borderId="59" xfId="0" applyFont="1" applyBorder="1" applyAlignment="1">
      <alignment vertical="center"/>
    </xf>
    <xf numFmtId="0" fontId="29" fillId="9" borderId="56" xfId="0" applyFont="1" applyFill="1" applyBorder="1" applyAlignment="1">
      <alignment horizontal="center" vertical="center"/>
    </xf>
    <xf numFmtId="0" fontId="27" fillId="0" borderId="61" xfId="0" applyFont="1" applyBorder="1" applyAlignment="1">
      <alignment vertical="center"/>
    </xf>
    <xf numFmtId="0" fontId="27" fillId="0" borderId="63" xfId="0" applyFont="1" applyBorder="1" applyAlignment="1">
      <alignment vertical="center"/>
    </xf>
    <xf numFmtId="0" fontId="27" fillId="0" borderId="64" xfId="0" applyFont="1" applyBorder="1" applyAlignment="1">
      <alignment vertical="center"/>
    </xf>
    <xf numFmtId="0" fontId="27" fillId="0" borderId="65" xfId="0" applyFont="1" applyBorder="1" applyAlignment="1">
      <alignment vertical="center"/>
    </xf>
    <xf numFmtId="0" fontId="27" fillId="0" borderId="71" xfId="0" applyFont="1" applyBorder="1" applyAlignment="1">
      <alignment vertical="center"/>
    </xf>
    <xf numFmtId="0" fontId="27" fillId="0" borderId="72" xfId="0" applyFont="1" applyBorder="1" applyAlignment="1">
      <alignment vertical="center"/>
    </xf>
    <xf numFmtId="0" fontId="27" fillId="0" borderId="223" xfId="0" applyFont="1" applyBorder="1" applyAlignment="1">
      <alignment vertical="center"/>
    </xf>
    <xf numFmtId="0" fontId="27" fillId="0" borderId="100" xfId="0" applyFont="1" applyBorder="1" applyAlignment="1">
      <alignment vertical="center"/>
    </xf>
    <xf numFmtId="0" fontId="27" fillId="0" borderId="82" xfId="0" applyFont="1" applyBorder="1" applyAlignment="1">
      <alignment vertical="center"/>
    </xf>
    <xf numFmtId="0" fontId="27" fillId="0" borderId="63" xfId="0" applyFont="1" applyFill="1" applyBorder="1" applyAlignment="1">
      <alignment vertical="center"/>
    </xf>
    <xf numFmtId="0" fontId="27" fillId="0" borderId="204" xfId="0" applyFont="1" applyBorder="1" applyAlignment="1">
      <alignment vertical="center"/>
    </xf>
    <xf numFmtId="0" fontId="27" fillId="0" borderId="51" xfId="0" applyFont="1" applyBorder="1" applyAlignment="1">
      <alignment vertical="center"/>
    </xf>
    <xf numFmtId="0" fontId="28" fillId="3" borderId="46" xfId="0" applyFont="1" applyFill="1" applyBorder="1"/>
    <xf numFmtId="0" fontId="28" fillId="3" borderId="46" xfId="0" applyFont="1" applyFill="1" applyBorder="1" applyAlignment="1">
      <alignment vertical="center"/>
    </xf>
    <xf numFmtId="0" fontId="28" fillId="3" borderId="47" xfId="0" applyFont="1" applyFill="1" applyBorder="1" applyAlignment="1">
      <alignment vertical="center" wrapText="1"/>
    </xf>
    <xf numFmtId="0" fontId="29" fillId="9" borderId="36" xfId="0" applyFont="1" applyFill="1" applyBorder="1" applyAlignment="1">
      <alignment horizontal="center" vertical="center"/>
    </xf>
    <xf numFmtId="1" fontId="28" fillId="3" borderId="46" xfId="0" applyNumberFormat="1" applyFont="1" applyFill="1" applyBorder="1" applyAlignment="1">
      <alignment horizontal="center" vertical="center"/>
    </xf>
    <xf numFmtId="0" fontId="28" fillId="3" borderId="46" xfId="0" applyFont="1" applyFill="1" applyBorder="1" applyAlignment="1">
      <alignment horizontal="left" vertical="center" wrapText="1"/>
    </xf>
    <xf numFmtId="0" fontId="29" fillId="9" borderId="56" xfId="0" applyFont="1" applyFill="1" applyBorder="1" applyAlignment="1">
      <alignment horizontal="left" vertical="center" wrapText="1"/>
    </xf>
    <xf numFmtId="0" fontId="29" fillId="3" borderId="47" xfId="0" applyFont="1" applyFill="1" applyBorder="1" applyAlignment="1">
      <alignment horizontal="center" vertical="center" textRotation="90" wrapText="1"/>
    </xf>
    <xf numFmtId="2" fontId="29" fillId="3" borderId="47" xfId="0" applyNumberFormat="1" applyFont="1" applyFill="1" applyBorder="1" applyAlignment="1">
      <alignment horizontal="center" vertical="center" textRotation="90" wrapText="1"/>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3" borderId="65" xfId="0" applyFont="1" applyFill="1" applyBorder="1" applyAlignment="1">
      <alignment vertical="center" wrapText="1"/>
    </xf>
    <xf numFmtId="0" fontId="28" fillId="3" borderId="66" xfId="0" applyFont="1" applyFill="1" applyBorder="1" applyAlignment="1">
      <alignment horizontal="center" vertical="center"/>
    </xf>
    <xf numFmtId="0" fontId="29" fillId="3" borderId="67" xfId="0" applyFont="1" applyFill="1" applyBorder="1" applyAlignment="1">
      <alignment horizontal="center" vertical="center"/>
    </xf>
    <xf numFmtId="0" fontId="28" fillId="21" borderId="68" xfId="0" applyFont="1" applyFill="1" applyBorder="1" applyAlignment="1">
      <alignment horizontal="left" vertical="center" wrapText="1"/>
    </xf>
    <xf numFmtId="0" fontId="27" fillId="3" borderId="65" xfId="0" applyFont="1" applyFill="1" applyBorder="1" applyAlignment="1">
      <alignment horizontal="center" vertical="center"/>
    </xf>
    <xf numFmtId="0" fontId="28" fillId="3" borderId="66" xfId="0" applyFont="1" applyFill="1" applyBorder="1" applyAlignment="1">
      <alignment horizontal="center" vertical="center" wrapText="1"/>
    </xf>
    <xf numFmtId="0" fontId="28" fillId="3" borderId="47" xfId="0" applyFont="1" applyFill="1" applyBorder="1" applyAlignment="1">
      <alignment horizontal="center" vertical="center" wrapText="1"/>
    </xf>
    <xf numFmtId="2" fontId="28" fillId="3" borderId="47" xfId="0" applyNumberFormat="1" applyFont="1" applyFill="1" applyBorder="1" applyAlignment="1">
      <alignment horizontal="center" vertical="center" wrapText="1"/>
    </xf>
    <xf numFmtId="0" fontId="29" fillId="3" borderId="22" xfId="0" applyFont="1" applyFill="1" applyBorder="1" applyAlignment="1">
      <alignment horizontal="center" vertical="center"/>
    </xf>
    <xf numFmtId="0" fontId="28" fillId="21" borderId="70" xfId="0" applyFont="1" applyFill="1" applyBorder="1" applyAlignment="1">
      <alignment horizontal="left" vertical="center" wrapText="1"/>
    </xf>
    <xf numFmtId="0" fontId="28" fillId="0" borderId="75" xfId="0" applyFont="1" applyBorder="1" applyAlignment="1">
      <alignment horizontal="left" vertical="center" wrapText="1"/>
    </xf>
    <xf numFmtId="0" fontId="28" fillId="0" borderId="76" xfId="0" applyFont="1" applyBorder="1" applyAlignment="1">
      <alignment horizontal="left" vertical="center" wrapText="1"/>
    </xf>
    <xf numFmtId="0" fontId="28" fillId="3" borderId="76" xfId="0" applyFont="1" applyFill="1" applyBorder="1" applyAlignment="1">
      <alignment vertical="center" wrapText="1"/>
    </xf>
    <xf numFmtId="0" fontId="28" fillId="3" borderId="76" xfId="0" applyFont="1" applyFill="1" applyBorder="1" applyAlignment="1">
      <alignment horizontal="center" vertical="center"/>
    </xf>
    <xf numFmtId="0" fontId="29" fillId="3" borderId="202" xfId="0" applyFont="1" applyFill="1" applyBorder="1" applyAlignment="1">
      <alignment horizontal="center" vertical="center"/>
    </xf>
    <xf numFmtId="0" fontId="28" fillId="21" borderId="77" xfId="0" applyFont="1" applyFill="1" applyBorder="1" applyAlignment="1">
      <alignment horizontal="left" vertical="center" wrapText="1"/>
    </xf>
    <xf numFmtId="0" fontId="28" fillId="3" borderId="76" xfId="0" applyFont="1" applyFill="1" applyBorder="1" applyAlignment="1">
      <alignment horizontal="center" vertical="center" wrapText="1"/>
    </xf>
    <xf numFmtId="0" fontId="28" fillId="3" borderId="78" xfId="0" applyFont="1" applyFill="1" applyBorder="1" applyAlignment="1">
      <alignment horizontal="center" vertical="center"/>
    </xf>
    <xf numFmtId="0" fontId="28" fillId="3" borderId="79" xfId="0" applyFont="1" applyFill="1" applyBorder="1" applyAlignment="1">
      <alignment horizontal="center" vertical="center" wrapText="1"/>
    </xf>
    <xf numFmtId="0" fontId="28" fillId="21" borderId="22" xfId="0" applyFont="1" applyFill="1" applyBorder="1" applyAlignment="1">
      <alignment horizontal="left" vertical="center" wrapText="1"/>
    </xf>
    <xf numFmtId="0" fontId="28" fillId="0" borderId="76" xfId="0" applyFont="1" applyBorder="1" applyAlignment="1">
      <alignment horizontal="center" vertical="center" wrapText="1"/>
    </xf>
    <xf numFmtId="0" fontId="29" fillId="3" borderId="77" xfId="0" applyFont="1" applyFill="1" applyBorder="1" applyAlignment="1">
      <alignment horizontal="center" vertical="center"/>
    </xf>
    <xf numFmtId="0" fontId="28" fillId="3" borderId="78" xfId="0" applyFont="1" applyFill="1" applyBorder="1" applyAlignment="1">
      <alignment horizontal="center" vertical="center" wrapText="1"/>
    </xf>
    <xf numFmtId="165" fontId="28" fillId="3" borderId="47" xfId="0" applyNumberFormat="1" applyFont="1" applyFill="1" applyBorder="1" applyAlignment="1">
      <alignment horizontal="center" vertical="center" wrapText="1"/>
    </xf>
    <xf numFmtId="0" fontId="28" fillId="0" borderId="65" xfId="0" applyFont="1" applyBorder="1" applyAlignment="1">
      <alignment horizontal="left" vertical="center" wrapText="1"/>
    </xf>
    <xf numFmtId="0" fontId="28" fillId="0" borderId="65" xfId="0" applyFont="1" applyBorder="1" applyAlignment="1">
      <alignment horizontal="center" vertical="center" wrapText="1"/>
    </xf>
    <xf numFmtId="0" fontId="28" fillId="3" borderId="100" xfId="0" applyFont="1" applyFill="1" applyBorder="1" applyAlignment="1">
      <alignment horizontal="center" vertical="center" wrapText="1"/>
    </xf>
    <xf numFmtId="0" fontId="28" fillId="3" borderId="69" xfId="0" applyFont="1" applyFill="1" applyBorder="1" applyAlignment="1">
      <alignment horizontal="center" vertical="center" wrapText="1"/>
    </xf>
    <xf numFmtId="0" fontId="28" fillId="3" borderId="60" xfId="0" applyFont="1" applyFill="1" applyBorder="1" applyAlignment="1">
      <alignment horizontal="center" vertical="center" wrapText="1"/>
    </xf>
    <xf numFmtId="165" fontId="28" fillId="3" borderId="60" xfId="0" applyNumberFormat="1" applyFont="1" applyFill="1" applyBorder="1" applyAlignment="1">
      <alignment horizontal="center" vertical="center" wrapText="1"/>
    </xf>
    <xf numFmtId="0" fontId="28" fillId="21" borderId="67" xfId="0" applyFont="1" applyFill="1" applyBorder="1" applyAlignment="1">
      <alignment horizontal="left" vertical="center" wrapText="1"/>
    </xf>
    <xf numFmtId="166" fontId="28" fillId="3" borderId="47" xfId="0" applyNumberFormat="1" applyFont="1" applyFill="1" applyBorder="1" applyAlignment="1">
      <alignment horizontal="center" vertical="center" wrapText="1"/>
    </xf>
    <xf numFmtId="0" fontId="28" fillId="3" borderId="65" xfId="0" applyFont="1" applyFill="1" applyBorder="1" applyAlignment="1">
      <alignment horizontal="center" vertical="center"/>
    </xf>
    <xf numFmtId="166" fontId="28" fillId="3" borderId="60" xfId="0" applyNumberFormat="1" applyFont="1" applyFill="1" applyBorder="1" applyAlignment="1">
      <alignment horizontal="center" vertical="center" wrapText="1"/>
    </xf>
    <xf numFmtId="0" fontId="27" fillId="3" borderId="78" xfId="0" applyFont="1" applyFill="1" applyBorder="1" applyAlignment="1">
      <alignment horizontal="center" vertical="center"/>
    </xf>
    <xf numFmtId="0" fontId="29" fillId="9" borderId="83" xfId="0" applyFont="1" applyFill="1" applyBorder="1" applyAlignment="1">
      <alignment horizontal="center" vertical="center"/>
    </xf>
    <xf numFmtId="0" fontId="27" fillId="0" borderId="85" xfId="0" applyFont="1" applyBorder="1" applyAlignment="1">
      <alignment vertical="center"/>
    </xf>
    <xf numFmtId="0" fontId="28" fillId="21" borderId="22" xfId="0" applyFont="1" applyFill="1" applyBorder="1" applyAlignment="1">
      <alignment horizontal="left" vertical="center"/>
    </xf>
    <xf numFmtId="0" fontId="28" fillId="0" borderId="75" xfId="0" applyFont="1" applyBorder="1" applyAlignment="1">
      <alignment vertical="center" wrapText="1"/>
    </xf>
    <xf numFmtId="0" fontId="28" fillId="21" borderId="77" xfId="0" applyFont="1" applyFill="1" applyBorder="1" applyAlignment="1">
      <alignment horizontal="left" vertical="center"/>
    </xf>
    <xf numFmtId="0" fontId="28" fillId="3" borderId="76" xfId="0" applyFont="1" applyFill="1" applyBorder="1" applyAlignment="1">
      <alignment horizontal="left" vertical="center" wrapText="1"/>
    </xf>
    <xf numFmtId="0" fontId="28" fillId="22" borderId="22" xfId="0" applyFont="1" applyFill="1" applyBorder="1" applyAlignment="1">
      <alignment horizontal="left" vertical="center" wrapText="1"/>
    </xf>
    <xf numFmtId="0" fontId="29" fillId="9" borderId="210" xfId="0" applyFont="1" applyFill="1" applyBorder="1" applyAlignment="1">
      <alignment horizontal="center" vertical="center" textRotation="90" wrapText="1"/>
    </xf>
    <xf numFmtId="0" fontId="28" fillId="0" borderId="76" xfId="0" applyFont="1" applyBorder="1" applyAlignment="1">
      <alignment vertical="center" wrapText="1"/>
    </xf>
    <xf numFmtId="0" fontId="27" fillId="0" borderId="64" xfId="0" applyFont="1" applyBorder="1" applyAlignment="1">
      <alignment horizontal="left" vertical="center"/>
    </xf>
    <xf numFmtId="0" fontId="28" fillId="3" borderId="65" xfId="0" applyFont="1" applyFill="1" applyBorder="1" applyAlignment="1">
      <alignment horizontal="left" vertical="center" wrapText="1"/>
    </xf>
    <xf numFmtId="0" fontId="28" fillId="3" borderId="100" xfId="0" applyFont="1" applyFill="1" applyBorder="1" applyAlignment="1">
      <alignment horizontal="center" vertical="center"/>
    </xf>
    <xf numFmtId="2" fontId="28" fillId="3" borderId="60" xfId="0" applyNumberFormat="1" applyFont="1" applyFill="1" applyBorder="1" applyAlignment="1">
      <alignment horizontal="center" vertical="center" wrapText="1"/>
    </xf>
    <xf numFmtId="0" fontId="29" fillId="3" borderId="199" xfId="0" applyFont="1" applyFill="1" applyBorder="1" applyAlignment="1">
      <alignment horizontal="center" vertical="center"/>
    </xf>
    <xf numFmtId="0" fontId="28" fillId="22" borderId="199" xfId="0" applyFont="1" applyFill="1" applyBorder="1" applyAlignment="1">
      <alignment horizontal="left" vertical="center" wrapText="1"/>
    </xf>
    <xf numFmtId="0" fontId="29" fillId="3" borderId="67" xfId="0" applyFont="1" applyFill="1" applyBorder="1" applyAlignment="1">
      <alignment horizontal="center" vertical="center"/>
    </xf>
    <xf numFmtId="0" fontId="28" fillId="22" borderId="67" xfId="0" applyFont="1" applyFill="1" applyBorder="1" applyAlignment="1">
      <alignment horizontal="left" vertical="center" wrapText="1"/>
    </xf>
    <xf numFmtId="0" fontId="28" fillId="9" borderId="86" xfId="0" applyFont="1" applyFill="1" applyBorder="1" applyAlignment="1">
      <alignment horizontal="left" vertical="center" wrapText="1"/>
    </xf>
    <xf numFmtId="0" fontId="29" fillId="9" borderId="87" xfId="0" applyFont="1" applyFill="1" applyBorder="1" applyAlignment="1">
      <alignment horizontal="center" vertical="center" textRotation="90" wrapText="1"/>
    </xf>
    <xf numFmtId="0" fontId="28" fillId="3" borderId="56" xfId="0" applyFont="1" applyFill="1" applyBorder="1" applyAlignment="1">
      <alignment horizontal="center" vertical="center" wrapText="1"/>
    </xf>
    <xf numFmtId="0" fontId="28" fillId="0" borderId="223" xfId="0" applyFont="1" applyBorder="1" applyAlignment="1">
      <alignment horizontal="left" vertical="center" wrapText="1"/>
    </xf>
    <xf numFmtId="0" fontId="28" fillId="3" borderId="192" xfId="0" applyFont="1" applyFill="1" applyBorder="1" applyAlignment="1">
      <alignment horizontal="center" vertical="center" wrapText="1"/>
    </xf>
    <xf numFmtId="0" fontId="28" fillId="3" borderId="220" xfId="0" applyFont="1" applyFill="1" applyBorder="1" applyAlignment="1">
      <alignment horizontal="center" vertical="center"/>
    </xf>
    <xf numFmtId="0" fontId="28" fillId="22" borderId="19" xfId="0" applyFont="1" applyFill="1" applyBorder="1" applyAlignment="1">
      <alignment horizontal="left" vertical="center" wrapText="1"/>
    </xf>
    <xf numFmtId="0" fontId="28" fillId="0" borderId="76" xfId="0" applyFont="1" applyBorder="1" applyAlignment="1">
      <alignment horizontal="left" vertical="center" wrapText="1"/>
    </xf>
    <xf numFmtId="0" fontId="28" fillId="3" borderId="76" xfId="0" applyFont="1" applyFill="1" applyBorder="1" applyAlignment="1">
      <alignment horizontal="center" vertical="center"/>
    </xf>
    <xf numFmtId="0" fontId="28" fillId="3" borderId="76" xfId="0" applyFont="1" applyFill="1" applyBorder="1" applyAlignment="1">
      <alignment horizontal="left" vertical="center" wrapText="1"/>
    </xf>
    <xf numFmtId="0" fontId="28" fillId="3" borderId="56" xfId="0" applyFont="1" applyFill="1" applyBorder="1" applyAlignment="1">
      <alignment horizontal="center" vertical="center" wrapText="1"/>
    </xf>
    <xf numFmtId="0" fontId="29" fillId="0" borderId="77" xfId="0" applyFont="1" applyBorder="1" applyAlignment="1">
      <alignment horizontal="center" vertical="center"/>
    </xf>
    <xf numFmtId="0" fontId="28" fillId="3" borderId="103" xfId="0" applyFont="1" applyFill="1" applyBorder="1" applyAlignment="1">
      <alignment horizontal="center" vertical="center" wrapText="1"/>
    </xf>
    <xf numFmtId="0" fontId="28" fillId="3" borderId="75" xfId="0" applyFont="1" applyFill="1" applyBorder="1" applyAlignment="1">
      <alignment horizontal="left" vertical="center" wrapText="1"/>
    </xf>
    <xf numFmtId="0" fontId="28" fillId="3" borderId="198" xfId="0" applyFont="1" applyFill="1" applyBorder="1" applyAlignment="1">
      <alignment horizontal="center" vertical="center" wrapText="1"/>
    </xf>
    <xf numFmtId="0" fontId="28" fillId="3" borderId="63" xfId="0" applyFont="1" applyFill="1" applyBorder="1" applyAlignment="1">
      <alignment horizontal="left" vertical="center" wrapText="1"/>
    </xf>
    <xf numFmtId="0" fontId="28" fillId="21" borderId="67" xfId="0" applyFont="1" applyFill="1" applyBorder="1" applyAlignment="1">
      <alignment horizontal="left" vertical="center"/>
    </xf>
    <xf numFmtId="0" fontId="29" fillId="9" borderId="192" xfId="0" applyFont="1" applyFill="1" applyBorder="1" applyAlignment="1">
      <alignment horizontal="center" vertical="center" textRotation="90" wrapText="1"/>
    </xf>
    <xf numFmtId="0" fontId="27" fillId="0" borderId="192" xfId="0" applyFont="1" applyBorder="1" applyAlignment="1">
      <alignment vertical="center"/>
    </xf>
    <xf numFmtId="0" fontId="28" fillId="0" borderId="78" xfId="0" applyFont="1" applyBorder="1" applyAlignment="1">
      <alignment horizontal="left" vertical="center" wrapText="1"/>
    </xf>
    <xf numFmtId="0" fontId="28" fillId="22" borderId="143" xfId="0" applyFont="1" applyFill="1" applyBorder="1" applyAlignment="1">
      <alignment horizontal="left" vertical="center" wrapText="1"/>
    </xf>
    <xf numFmtId="0" fontId="29" fillId="3" borderId="81" xfId="0" applyFont="1" applyFill="1" applyBorder="1" applyAlignment="1">
      <alignment horizontal="center" vertical="center"/>
    </xf>
    <xf numFmtId="0" fontId="28" fillId="0" borderId="75" xfId="0" applyFont="1" applyFill="1" applyBorder="1" applyAlignment="1">
      <alignment horizontal="left" vertical="center" wrapText="1"/>
    </xf>
    <xf numFmtId="0" fontId="28" fillId="3" borderId="22" xfId="0" applyFont="1" applyFill="1" applyBorder="1" applyAlignment="1">
      <alignment horizontal="center" vertical="center"/>
    </xf>
    <xf numFmtId="0" fontId="28" fillId="22" borderId="199" xfId="0" applyFont="1" applyFill="1" applyBorder="1" applyAlignment="1">
      <alignment vertical="center" wrapText="1"/>
    </xf>
    <xf numFmtId="0" fontId="27" fillId="0" borderId="65" xfId="0" applyFont="1" applyBorder="1" applyAlignment="1">
      <alignment horizontal="left" vertical="center"/>
    </xf>
    <xf numFmtId="0" fontId="27" fillId="18" borderId="64" xfId="0" applyFont="1" applyFill="1" applyBorder="1" applyAlignment="1">
      <alignment horizontal="left" vertical="center"/>
    </xf>
    <xf numFmtId="0" fontId="28" fillId="22" borderId="208" xfId="0" applyFont="1" applyFill="1" applyBorder="1" applyAlignment="1">
      <alignment horizontal="left" vertical="center" wrapText="1"/>
    </xf>
    <xf numFmtId="0" fontId="28" fillId="21" borderId="208" xfId="0" applyFont="1" applyFill="1" applyBorder="1" applyAlignment="1">
      <alignment horizontal="left" vertical="center" wrapText="1"/>
    </xf>
    <xf numFmtId="0" fontId="29" fillId="3" borderId="199" xfId="0" applyFont="1" applyFill="1" applyBorder="1" applyAlignment="1">
      <alignment horizontal="center" vertical="center"/>
    </xf>
    <xf numFmtId="0" fontId="28" fillId="0" borderId="200" xfId="0" applyFont="1" applyBorder="1" applyAlignment="1">
      <alignment horizontal="left" vertical="center" wrapText="1"/>
    </xf>
    <xf numFmtId="0" fontId="28" fillId="0" borderId="201" xfId="0" applyFont="1" applyBorder="1" applyAlignment="1">
      <alignment horizontal="left" vertical="center" wrapText="1"/>
    </xf>
    <xf numFmtId="0" fontId="28" fillId="3" borderId="201" xfId="0" applyFont="1" applyFill="1" applyBorder="1" applyAlignment="1">
      <alignment vertical="center" wrapText="1"/>
    </xf>
    <xf numFmtId="0" fontId="28" fillId="3" borderId="201" xfId="0" applyFont="1" applyFill="1" applyBorder="1" applyAlignment="1">
      <alignment horizontal="center" vertical="center"/>
    </xf>
    <xf numFmtId="0" fontId="28" fillId="3" borderId="203" xfId="0" applyFont="1" applyFill="1" applyBorder="1" applyAlignment="1">
      <alignment horizontal="center" vertical="center" wrapText="1"/>
    </xf>
    <xf numFmtId="0" fontId="27" fillId="18" borderId="65" xfId="0" applyFont="1" applyFill="1" applyBorder="1" applyAlignment="1">
      <alignment vertical="center"/>
    </xf>
    <xf numFmtId="0" fontId="28" fillId="21" borderId="207" xfId="0" applyFont="1" applyFill="1" applyBorder="1" applyAlignment="1">
      <alignment horizontal="left" vertical="center" wrapText="1"/>
    </xf>
    <xf numFmtId="0" fontId="28" fillId="3" borderId="67" xfId="0" applyFont="1" applyFill="1" applyBorder="1" applyAlignment="1">
      <alignment horizontal="center" vertical="center"/>
    </xf>
    <xf numFmtId="0" fontId="28" fillId="3" borderId="207" xfId="0" applyFont="1" applyFill="1" applyBorder="1" applyAlignment="1">
      <alignment horizontal="center" vertical="center"/>
    </xf>
    <xf numFmtId="0" fontId="28" fillId="3" borderId="209" xfId="0" applyFont="1" applyFill="1" applyBorder="1" applyAlignment="1">
      <alignment vertical="center"/>
    </xf>
    <xf numFmtId="0" fontId="27" fillId="0" borderId="0" xfId="0" applyFont="1" applyAlignment="1">
      <alignment vertical="center"/>
    </xf>
    <xf numFmtId="0" fontId="29" fillId="3" borderId="201" xfId="0" applyFont="1" applyFill="1" applyBorder="1" applyAlignment="1">
      <alignment horizontal="center" vertical="center"/>
    </xf>
    <xf numFmtId="0" fontId="28" fillId="22" borderId="199" xfId="0" applyFont="1" applyFill="1" applyBorder="1" applyAlignment="1">
      <alignment horizontal="left" vertical="center" wrapText="1"/>
    </xf>
    <xf numFmtId="0" fontId="28" fillId="22" borderId="67" xfId="0" applyFont="1" applyFill="1" applyBorder="1" applyAlignment="1">
      <alignment horizontal="left" vertical="center" wrapText="1"/>
    </xf>
    <xf numFmtId="0" fontId="28" fillId="0" borderId="0" xfId="0" applyFont="1"/>
    <xf numFmtId="0" fontId="29" fillId="11" borderId="46" xfId="0" applyFont="1" applyFill="1" applyBorder="1" applyAlignment="1">
      <alignment horizontal="center" vertical="center"/>
    </xf>
    <xf numFmtId="0" fontId="29" fillId="11" borderId="94" xfId="0" applyFont="1" applyFill="1" applyBorder="1" applyAlignment="1">
      <alignment horizontal="center" vertical="center" wrapText="1"/>
    </xf>
    <xf numFmtId="0" fontId="29" fillId="11" borderId="57" xfId="0" applyFont="1" applyFill="1" applyBorder="1" applyAlignment="1">
      <alignment horizontal="center" vertical="center" wrapText="1"/>
    </xf>
    <xf numFmtId="0" fontId="29" fillId="11" borderId="57" xfId="0" applyFont="1" applyFill="1" applyBorder="1" applyAlignment="1">
      <alignment horizontal="center" vertical="center" textRotation="90" wrapText="1"/>
    </xf>
    <xf numFmtId="0" fontId="29" fillId="11" borderId="83" xfId="0" applyFont="1" applyFill="1" applyBorder="1" applyAlignment="1">
      <alignment horizontal="center" vertical="center"/>
    </xf>
    <xf numFmtId="0" fontId="29" fillId="11" borderId="95" xfId="0" applyFont="1" applyFill="1" applyBorder="1" applyAlignment="1">
      <alignment horizontal="center" vertical="center" textRotation="90" wrapText="1"/>
    </xf>
    <xf numFmtId="0" fontId="29" fillId="0" borderId="0" xfId="0" applyFont="1" applyAlignment="1">
      <alignment horizontal="center" vertical="center" textRotation="90" wrapText="1"/>
    </xf>
    <xf numFmtId="0" fontId="29" fillId="11" borderId="56" xfId="0" applyFont="1" applyFill="1" applyBorder="1" applyAlignment="1">
      <alignment horizontal="center" vertical="center"/>
    </xf>
    <xf numFmtId="0" fontId="29" fillId="11" borderId="56" xfId="0" applyFont="1" applyFill="1" applyBorder="1" applyAlignment="1">
      <alignment horizontal="center" vertical="center" wrapText="1"/>
    </xf>
    <xf numFmtId="0" fontId="28" fillId="19" borderId="65" xfId="0" applyFont="1" applyFill="1" applyBorder="1" applyAlignment="1">
      <alignment horizontal="left" vertical="center" wrapText="1"/>
    </xf>
    <xf numFmtId="0" fontId="28" fillId="0" borderId="0" xfId="0" applyFont="1" applyAlignment="1">
      <alignment horizontal="center" vertical="center" wrapText="1"/>
    </xf>
    <xf numFmtId="0" fontId="27" fillId="0" borderId="63" xfId="0" applyFont="1" applyBorder="1" applyAlignment="1">
      <alignment horizontal="left" vertical="center" wrapText="1"/>
    </xf>
    <xf numFmtId="0" fontId="28" fillId="0" borderId="101" xfId="0" applyFont="1" applyBorder="1" applyAlignment="1">
      <alignment horizontal="left" vertical="center" wrapText="1"/>
    </xf>
    <xf numFmtId="0" fontId="28" fillId="23" borderId="76" xfId="0" applyFont="1" applyFill="1" applyBorder="1" applyAlignment="1">
      <alignment horizontal="left" vertical="center" wrapText="1"/>
    </xf>
    <xf numFmtId="0" fontId="27" fillId="0" borderId="71" xfId="0" applyFont="1" applyBorder="1" applyAlignment="1">
      <alignment horizontal="left" vertical="center" wrapText="1"/>
    </xf>
    <xf numFmtId="0" fontId="29" fillId="11" borderId="94" xfId="0" applyFont="1" applyFill="1" applyBorder="1" applyAlignment="1">
      <alignment vertical="center" wrapText="1"/>
    </xf>
    <xf numFmtId="0" fontId="29" fillId="3" borderId="19" xfId="0" applyFont="1" applyFill="1" applyBorder="1" applyAlignment="1">
      <alignment horizontal="center" vertical="center"/>
    </xf>
    <xf numFmtId="0" fontId="28" fillId="21" borderId="76" xfId="0" applyFont="1" applyFill="1" applyBorder="1" applyAlignment="1">
      <alignment horizontal="left" vertical="center" wrapText="1"/>
    </xf>
    <xf numFmtId="0" fontId="29" fillId="11" borderId="56" xfId="0" applyFont="1" applyFill="1" applyBorder="1" applyAlignment="1">
      <alignment horizontal="left" vertical="center" wrapText="1"/>
    </xf>
    <xf numFmtId="0" fontId="29" fillId="11" borderId="56" xfId="0" applyFont="1" applyFill="1" applyBorder="1" applyAlignment="1">
      <alignment horizontal="center" vertical="center" textRotation="90" wrapText="1"/>
    </xf>
    <xf numFmtId="0" fontId="29" fillId="11" borderId="30" xfId="0" applyFont="1" applyFill="1" applyBorder="1" applyAlignment="1">
      <alignment horizontal="center" vertical="center"/>
    </xf>
    <xf numFmtId="167" fontId="28" fillId="0" borderId="0" xfId="0" applyNumberFormat="1" applyFont="1" applyAlignment="1">
      <alignment horizontal="center" vertical="center" wrapText="1"/>
    </xf>
    <xf numFmtId="0" fontId="28" fillId="23" borderId="65" xfId="0" applyFont="1" applyFill="1" applyBorder="1" applyAlignment="1">
      <alignment horizontal="left" vertical="center" wrapText="1"/>
    </xf>
    <xf numFmtId="0" fontId="28" fillId="23" borderId="201" xfId="0" applyFont="1" applyFill="1" applyBorder="1" applyAlignment="1">
      <alignment horizontal="left" vertical="center" wrapText="1"/>
    </xf>
    <xf numFmtId="0" fontId="28" fillId="3" borderId="46" xfId="0" applyFont="1" applyFill="1" applyBorder="1" applyAlignment="1">
      <alignment horizontal="left" vertical="center"/>
    </xf>
    <xf numFmtId="0" fontId="32" fillId="3" borderId="46" xfId="0" applyFont="1" applyFill="1" applyBorder="1" applyAlignment="1">
      <alignment horizontal="left" vertical="center"/>
    </xf>
    <xf numFmtId="0" fontId="32" fillId="3" borderId="46" xfId="0" applyFont="1" applyFill="1" applyBorder="1" applyAlignment="1">
      <alignment horizontal="center" vertical="center"/>
    </xf>
    <xf numFmtId="0" fontId="29" fillId="10" borderId="36" xfId="0" applyFont="1" applyFill="1" applyBorder="1" applyAlignment="1">
      <alignment horizontal="center" vertical="center"/>
    </xf>
    <xf numFmtId="0" fontId="29" fillId="10" borderId="56" xfId="0" applyFont="1" applyFill="1" applyBorder="1" applyAlignment="1">
      <alignment horizontal="center" vertical="center" wrapText="1"/>
    </xf>
    <xf numFmtId="0" fontId="29" fillId="10" borderId="56" xfId="0" applyFont="1" applyFill="1" applyBorder="1" applyAlignment="1">
      <alignment horizontal="left" vertical="center" wrapText="1"/>
    </xf>
    <xf numFmtId="0" fontId="29" fillId="10" borderId="56" xfId="0" applyFont="1" applyFill="1" applyBorder="1" applyAlignment="1">
      <alignment horizontal="center" vertical="center" textRotation="90" wrapText="1"/>
    </xf>
    <xf numFmtId="0" fontId="29" fillId="10" borderId="30" xfId="0" applyFont="1" applyFill="1" applyBorder="1" applyAlignment="1">
      <alignment horizontal="center" vertical="center"/>
    </xf>
    <xf numFmtId="0" fontId="27" fillId="0" borderId="58" xfId="0" applyFont="1" applyBorder="1" applyAlignment="1">
      <alignment vertical="center"/>
    </xf>
    <xf numFmtId="0" fontId="27" fillId="0" borderId="90" xfId="0" applyFont="1" applyBorder="1" applyAlignment="1">
      <alignment vertical="center"/>
    </xf>
    <xf numFmtId="2" fontId="29" fillId="0" borderId="0" xfId="0" applyNumberFormat="1" applyFont="1" applyAlignment="1">
      <alignment horizontal="center" vertical="center" textRotation="90" wrapText="1"/>
    </xf>
    <xf numFmtId="0" fontId="29" fillId="10" borderId="56" xfId="0" applyFont="1" applyFill="1" applyBorder="1" applyAlignment="1">
      <alignment horizontal="center" vertical="center"/>
    </xf>
    <xf numFmtId="0" fontId="28" fillId="10" borderId="56" xfId="0" applyFont="1" applyFill="1" applyBorder="1" applyAlignment="1">
      <alignment horizontal="center" vertical="center" wrapText="1"/>
    </xf>
    <xf numFmtId="2" fontId="28" fillId="0" borderId="0" xfId="0" applyNumberFormat="1" applyFont="1" applyAlignment="1">
      <alignment horizontal="center" vertical="center" wrapText="1"/>
    </xf>
    <xf numFmtId="0" fontId="28" fillId="21" borderId="199" xfId="0" applyFont="1" applyFill="1" applyBorder="1" applyAlignment="1">
      <alignment horizontal="left" vertical="center" wrapText="1"/>
    </xf>
    <xf numFmtId="0" fontId="28" fillId="21" borderId="199" xfId="0" applyFont="1" applyFill="1" applyBorder="1" applyAlignment="1">
      <alignment vertical="center" wrapText="1"/>
    </xf>
    <xf numFmtId="0" fontId="27" fillId="3" borderId="76" xfId="0" applyFont="1" applyFill="1" applyBorder="1" applyAlignment="1">
      <alignment horizontal="center" vertical="center"/>
    </xf>
    <xf numFmtId="0" fontId="28" fillId="22" borderId="76" xfId="0" applyFont="1" applyFill="1" applyBorder="1" applyAlignment="1">
      <alignment horizontal="left" vertical="center" wrapText="1"/>
    </xf>
    <xf numFmtId="0" fontId="28" fillId="0" borderId="79" xfId="0" applyFont="1" applyBorder="1" applyAlignment="1">
      <alignment horizontal="center" vertical="center" wrapText="1"/>
    </xf>
    <xf numFmtId="0" fontId="29" fillId="3" borderId="76" xfId="0" applyFont="1" applyFill="1" applyBorder="1" applyAlignment="1">
      <alignment horizontal="center" vertical="center"/>
    </xf>
    <xf numFmtId="0" fontId="28" fillId="3" borderId="79" xfId="0" applyFont="1" applyFill="1" applyBorder="1" applyAlignment="1">
      <alignment horizontal="center" vertical="center" wrapText="1"/>
    </xf>
    <xf numFmtId="0" fontId="28" fillId="3" borderId="47" xfId="0" applyFont="1" applyFill="1" applyBorder="1" applyAlignment="1">
      <alignment horizontal="center" vertical="center" wrapText="1"/>
    </xf>
    <xf numFmtId="0" fontId="28" fillId="0" borderId="0" xfId="0" applyFont="1" applyAlignment="1">
      <alignment horizontal="center" vertical="center" wrapText="1"/>
    </xf>
    <xf numFmtId="2" fontId="28" fillId="0" borderId="0" xfId="0" applyNumberFormat="1" applyFont="1" applyAlignment="1">
      <alignment horizontal="center" vertical="center" wrapText="1"/>
    </xf>
    <xf numFmtId="0" fontId="28" fillId="3" borderId="209" xfId="0" applyFont="1" applyFill="1" applyBorder="1" applyAlignment="1">
      <alignment horizontal="left" vertical="center"/>
    </xf>
    <xf numFmtId="0" fontId="28" fillId="3" borderId="75" xfId="0" applyFont="1" applyFill="1" applyBorder="1" applyAlignment="1">
      <alignment horizontal="left" vertical="center" wrapText="1"/>
    </xf>
    <xf numFmtId="0" fontId="28" fillId="0" borderId="76" xfId="0" quotePrefix="1" applyFont="1" applyBorder="1" applyAlignment="1">
      <alignment horizontal="left" vertical="center" wrapText="1"/>
    </xf>
    <xf numFmtId="0" fontId="28" fillId="0" borderId="0" xfId="0" applyFont="1" applyAlignment="1">
      <alignment vertical="center"/>
    </xf>
    <xf numFmtId="2" fontId="28" fillId="0" borderId="0" xfId="0" applyNumberFormat="1" applyFont="1" applyAlignment="1">
      <alignment vertical="center"/>
    </xf>
    <xf numFmtId="0" fontId="27" fillId="0" borderId="55" xfId="0" applyFont="1" applyBorder="1" applyAlignment="1">
      <alignment vertical="center"/>
    </xf>
    <xf numFmtId="0" fontId="27" fillId="0" borderId="37" xfId="0" applyFont="1" applyBorder="1" applyAlignment="1">
      <alignment vertical="center"/>
    </xf>
    <xf numFmtId="0" fontId="28" fillId="3" borderId="36" xfId="0" applyFont="1" applyFill="1" applyBorder="1" applyAlignment="1">
      <alignment horizontal="left" vertical="center" wrapText="1"/>
    </xf>
    <xf numFmtId="0" fontId="30" fillId="10" borderId="56" xfId="0" applyFont="1" applyFill="1" applyBorder="1" applyAlignment="1">
      <alignment horizontal="left" vertical="center" wrapText="1"/>
    </xf>
    <xf numFmtId="0" fontId="27" fillId="0" borderId="0" xfId="0" applyFont="1" applyAlignment="1">
      <alignment vertical="center"/>
    </xf>
    <xf numFmtId="0" fontId="27" fillId="0" borderId="80" xfId="0" applyFont="1" applyBorder="1" applyAlignment="1">
      <alignment vertical="center"/>
    </xf>
    <xf numFmtId="0" fontId="27" fillId="0" borderId="69" xfId="0" applyFont="1" applyBorder="1" applyAlignment="1">
      <alignment vertical="center"/>
    </xf>
    <xf numFmtId="0" fontId="27" fillId="0" borderId="60" xfId="0" applyFont="1" applyBorder="1" applyAlignment="1">
      <alignment vertical="center"/>
    </xf>
    <xf numFmtId="0" fontId="28" fillId="3" borderId="60" xfId="0" applyFont="1" applyFill="1" applyBorder="1" applyAlignment="1">
      <alignment vertical="center"/>
    </xf>
    <xf numFmtId="0" fontId="28" fillId="3" borderId="91" xfId="0" applyFont="1" applyFill="1" applyBorder="1" applyAlignment="1">
      <alignment horizontal="left" vertical="center" wrapText="1"/>
    </xf>
    <xf numFmtId="0" fontId="27" fillId="0" borderId="92" xfId="0" applyFont="1" applyBorder="1" applyAlignment="1">
      <alignment vertical="center"/>
    </xf>
    <xf numFmtId="0" fontId="28" fillId="3" borderId="92" xfId="0" applyFont="1" applyFill="1" applyBorder="1" applyAlignment="1">
      <alignment horizontal="left" vertical="center" wrapText="1"/>
    </xf>
    <xf numFmtId="0" fontId="28" fillId="10" borderId="56" xfId="0" applyFont="1" applyFill="1" applyBorder="1" applyAlignment="1">
      <alignment horizontal="left" vertical="center" wrapText="1"/>
    </xf>
    <xf numFmtId="0" fontId="28" fillId="3" borderId="91" xfId="0" applyFont="1" applyFill="1" applyBorder="1" applyAlignment="1">
      <alignment horizontal="left" vertical="center" wrapText="1"/>
    </xf>
    <xf numFmtId="0" fontId="28" fillId="0" borderId="76" xfId="0" quotePrefix="1" applyFont="1" applyBorder="1" applyAlignment="1">
      <alignment horizontal="left" vertical="center" wrapText="1"/>
    </xf>
    <xf numFmtId="2" fontId="28" fillId="3" borderId="46" xfId="0" applyNumberFormat="1" applyFont="1" applyFill="1" applyBorder="1" applyAlignment="1">
      <alignment vertical="center"/>
    </xf>
    <xf numFmtId="0" fontId="28" fillId="3" borderId="48" xfId="0" applyFont="1" applyFill="1" applyBorder="1" applyAlignment="1">
      <alignment horizontal="center" vertical="center"/>
    </xf>
    <xf numFmtId="0" fontId="27" fillId="0" borderId="49" xfId="0" applyFont="1" applyBorder="1" applyAlignment="1">
      <alignment vertical="center"/>
    </xf>
    <xf numFmtId="0" fontId="27" fillId="0" borderId="50" xfId="0" applyFont="1" applyBorder="1" applyAlignment="1">
      <alignment vertical="center"/>
    </xf>
    <xf numFmtId="0" fontId="27" fillId="0" borderId="52" xfId="0" applyFont="1" applyBorder="1" applyAlignment="1">
      <alignment vertical="center"/>
    </xf>
    <xf numFmtId="0" fontId="27" fillId="0" borderId="53" xfId="0" applyFont="1" applyBorder="1" applyAlignment="1">
      <alignment vertical="center"/>
    </xf>
    <xf numFmtId="0" fontId="27" fillId="0" borderId="54" xfId="0" applyFont="1" applyBorder="1" applyAlignment="1">
      <alignment vertical="center"/>
    </xf>
    <xf numFmtId="164" fontId="28" fillId="3" borderId="36" xfId="0" applyNumberFormat="1" applyFont="1" applyFill="1" applyBorder="1" applyAlignment="1">
      <alignment horizontal="center" vertical="center"/>
    </xf>
    <xf numFmtId="0" fontId="27" fillId="0" borderId="31" xfId="0" applyFont="1" applyBorder="1" applyAlignment="1">
      <alignment vertical="center"/>
    </xf>
    <xf numFmtId="0" fontId="27" fillId="0" borderId="2" xfId="0" applyFont="1" applyBorder="1" applyAlignment="1">
      <alignment vertical="center"/>
    </xf>
    <xf numFmtId="0" fontId="27" fillId="0" borderId="84" xfId="0" applyFont="1" applyBorder="1" applyAlignment="1">
      <alignment vertical="center"/>
    </xf>
    <xf numFmtId="0" fontId="27" fillId="0" borderId="88" xfId="0" applyFont="1" applyBorder="1" applyAlignment="1">
      <alignment vertical="center"/>
    </xf>
    <xf numFmtId="0" fontId="27" fillId="0" borderId="89" xfId="0" applyFont="1" applyBorder="1" applyAlignment="1">
      <alignment vertical="center"/>
    </xf>
    <xf numFmtId="0" fontId="27" fillId="0" borderId="74" xfId="0" applyFont="1" applyBorder="1" applyAlignment="1">
      <alignment vertical="center"/>
    </xf>
    <xf numFmtId="0" fontId="28" fillId="0" borderId="75" xfId="0" applyFont="1" applyBorder="1" applyAlignment="1">
      <alignment horizontal="left" vertical="center" wrapText="1"/>
    </xf>
    <xf numFmtId="0" fontId="27" fillId="0" borderId="60" xfId="0" applyFont="1" applyBorder="1" applyAlignment="1">
      <alignment vertical="center"/>
    </xf>
    <xf numFmtId="0" fontId="28" fillId="0" borderId="46" xfId="0" applyFont="1" applyBorder="1" applyAlignment="1">
      <alignment vertical="center"/>
    </xf>
    <xf numFmtId="0" fontId="28" fillId="17" borderId="46" xfId="0" applyFont="1" applyFill="1" applyBorder="1" applyAlignment="1">
      <alignment vertical="center"/>
    </xf>
    <xf numFmtId="0" fontId="27" fillId="20" borderId="0" xfId="0" applyFont="1" applyFill="1" applyAlignment="1">
      <alignment vertical="center"/>
    </xf>
    <xf numFmtId="0" fontId="27" fillId="0" borderId="198" xfId="0" applyFont="1" applyBorder="1" applyAlignment="1">
      <alignment vertical="center"/>
    </xf>
    <xf numFmtId="0" fontId="27" fillId="0" borderId="222" xfId="0" applyFont="1" applyBorder="1" applyAlignment="1">
      <alignment vertical="center"/>
    </xf>
    <xf numFmtId="0" fontId="27" fillId="0" borderId="62" xfId="0" applyFont="1" applyBorder="1" applyAlignment="1">
      <alignment vertical="center"/>
    </xf>
    <xf numFmtId="0" fontId="27" fillId="0" borderId="205" xfId="0" applyFont="1" applyBorder="1" applyAlignment="1">
      <alignment vertical="center"/>
    </xf>
    <xf numFmtId="0" fontId="28" fillId="3" borderId="46" xfId="0" applyFont="1" applyFill="1" applyBorder="1" applyAlignment="1">
      <alignment horizontal="center" vertical="center" wrapText="1"/>
    </xf>
    <xf numFmtId="0" fontId="29" fillId="11" borderId="196" xfId="0" applyFont="1" applyFill="1" applyBorder="1" applyAlignment="1">
      <alignment horizontal="left" vertical="center" wrapText="1"/>
    </xf>
    <xf numFmtId="0" fontId="27" fillId="0" borderId="96" xfId="0" applyFont="1" applyBorder="1" applyAlignment="1">
      <alignment vertical="center"/>
    </xf>
    <xf numFmtId="0" fontId="29" fillId="11" borderId="89" xfId="0" applyFont="1" applyFill="1" applyBorder="1" applyAlignment="1">
      <alignment horizontal="left" vertical="center" wrapText="1"/>
    </xf>
    <xf numFmtId="0" fontId="27" fillId="0" borderId="97" xfId="0" applyFont="1" applyBorder="1" applyAlignment="1">
      <alignment vertical="center"/>
    </xf>
    <xf numFmtId="0" fontId="27" fillId="0" borderId="98" xfId="0" applyFont="1" applyBorder="1" applyAlignment="1">
      <alignment vertical="center"/>
    </xf>
    <xf numFmtId="0" fontId="29" fillId="11" borderId="197" xfId="0" applyFont="1" applyFill="1" applyBorder="1" applyAlignment="1">
      <alignment horizontal="left" vertical="center" wrapText="1"/>
    </xf>
    <xf numFmtId="0" fontId="27" fillId="0" borderId="99" xfId="0" applyFont="1" applyBorder="1" applyAlignment="1">
      <alignment vertical="center"/>
    </xf>
    <xf numFmtId="0" fontId="27" fillId="19" borderId="64" xfId="0" applyFont="1" applyFill="1" applyBorder="1" applyAlignment="1">
      <alignment vertical="center"/>
    </xf>
    <xf numFmtId="0" fontId="27" fillId="19" borderId="72" xfId="0" applyFont="1" applyFill="1" applyBorder="1" applyAlignment="1">
      <alignment vertical="center"/>
    </xf>
    <xf numFmtId="0" fontId="27" fillId="0" borderId="73" xfId="0" applyFont="1" applyBorder="1" applyAlignment="1">
      <alignment vertical="center"/>
    </xf>
    <xf numFmtId="0" fontId="27" fillId="23" borderId="64" xfId="0" applyFont="1" applyFill="1" applyBorder="1" applyAlignment="1">
      <alignment vertical="center"/>
    </xf>
    <xf numFmtId="0" fontId="27" fillId="0" borderId="102" xfId="0" applyFont="1" applyBorder="1" applyAlignment="1">
      <alignment vertical="center"/>
    </xf>
    <xf numFmtId="0" fontId="27" fillId="0" borderId="89" xfId="0" applyFont="1" applyBorder="1" applyAlignment="1">
      <alignment horizontal="left" vertical="center" wrapText="1"/>
    </xf>
    <xf numFmtId="0" fontId="27" fillId="0" borderId="197" xfId="0" applyFont="1" applyBorder="1" applyAlignment="1">
      <alignment horizontal="left" vertical="center" wrapText="1"/>
    </xf>
    <xf numFmtId="0" fontId="27" fillId="23" borderId="74" xfId="0" applyFont="1" applyFill="1" applyBorder="1" applyAlignment="1">
      <alignment vertical="center"/>
    </xf>
    <xf numFmtId="0" fontId="27" fillId="23" borderId="65" xfId="0" applyFont="1" applyFill="1" applyBorder="1" applyAlignment="1">
      <alignment vertical="center"/>
    </xf>
    <xf numFmtId="0" fontId="29" fillId="11" borderId="57" xfId="0" applyFont="1" applyFill="1" applyBorder="1" applyAlignment="1">
      <alignment horizontal="left" vertical="center" wrapText="1"/>
    </xf>
    <xf numFmtId="0" fontId="27" fillId="0" borderId="192" xfId="0" applyFont="1" applyBorder="1" applyAlignment="1">
      <alignment horizontal="left" vertical="center" wrapText="1"/>
    </xf>
    <xf numFmtId="0" fontId="27" fillId="0" borderId="85" xfId="0" applyFont="1" applyBorder="1" applyAlignment="1">
      <alignment horizontal="left" vertical="center" wrapText="1"/>
    </xf>
    <xf numFmtId="0" fontId="28" fillId="23" borderId="76" xfId="0" applyFont="1" applyFill="1" applyBorder="1" applyAlignment="1">
      <alignment horizontal="left" vertical="center" wrapText="1"/>
    </xf>
    <xf numFmtId="0" fontId="28" fillId="3" borderId="78" xfId="0" applyFont="1" applyFill="1" applyBorder="1" applyAlignment="1">
      <alignment horizontal="center" vertical="center"/>
    </xf>
    <xf numFmtId="0" fontId="29" fillId="3" borderId="46" xfId="0" applyFont="1" applyFill="1" applyBorder="1" applyAlignment="1">
      <alignment horizontal="center" vertical="center"/>
    </xf>
    <xf numFmtId="0" fontId="29" fillId="12" borderId="46" xfId="0" applyFont="1" applyFill="1" applyBorder="1" applyAlignment="1">
      <alignment horizontal="center" vertical="center"/>
    </xf>
    <xf numFmtId="0" fontId="29" fillId="12" borderId="104" xfId="0" applyFont="1" applyFill="1" applyBorder="1" applyAlignment="1">
      <alignment horizontal="center" vertical="center" wrapText="1"/>
    </xf>
    <xf numFmtId="0" fontId="29" fillId="12" borderId="104" xfId="0" applyFont="1" applyFill="1" applyBorder="1" applyAlignment="1">
      <alignment horizontal="center" vertical="center" textRotation="90" wrapText="1"/>
    </xf>
    <xf numFmtId="0" fontId="29" fillId="12" borderId="105" xfId="0" applyFont="1" applyFill="1" applyBorder="1" applyAlignment="1">
      <alignment horizontal="center" vertical="center"/>
    </xf>
    <xf numFmtId="0" fontId="29" fillId="12" borderId="108" xfId="0" applyFont="1" applyFill="1" applyBorder="1" applyAlignment="1">
      <alignment horizontal="center" vertical="center" textRotation="90" wrapText="1"/>
    </xf>
    <xf numFmtId="0" fontId="29" fillId="12" borderId="104" xfId="0" applyFont="1" applyFill="1" applyBorder="1" applyAlignment="1">
      <alignment horizontal="center" vertical="center"/>
    </xf>
    <xf numFmtId="0" fontId="28" fillId="0" borderId="195" xfId="0" applyFont="1" applyBorder="1" applyAlignment="1">
      <alignment horizontal="left" vertical="center" wrapText="1"/>
    </xf>
    <xf numFmtId="0" fontId="29" fillId="3" borderId="143" xfId="0" applyFont="1" applyFill="1" applyBorder="1" applyAlignment="1">
      <alignment horizontal="center" vertical="center"/>
    </xf>
    <xf numFmtId="0" fontId="28" fillId="23" borderId="220" xfId="0" applyFont="1" applyFill="1" applyBorder="1" applyAlignment="1">
      <alignment horizontal="left" vertical="center" wrapText="1"/>
    </xf>
    <xf numFmtId="0" fontId="28" fillId="0" borderId="192" xfId="0" applyFont="1" applyBorder="1" applyAlignment="1">
      <alignment horizontal="left" vertical="center" wrapText="1"/>
    </xf>
    <xf numFmtId="0" fontId="29" fillId="3" borderId="219" xfId="0" applyFont="1" applyFill="1" applyBorder="1" applyAlignment="1">
      <alignment horizontal="center" vertical="center"/>
    </xf>
    <xf numFmtId="0" fontId="28" fillId="23" borderId="74" xfId="0" applyFont="1" applyFill="1" applyBorder="1" applyAlignment="1">
      <alignment horizontal="left" vertical="center" wrapText="1"/>
    </xf>
    <xf numFmtId="0" fontId="29" fillId="0" borderId="22" xfId="0" applyFont="1" applyBorder="1" applyAlignment="1">
      <alignment horizontal="center" vertical="center"/>
    </xf>
    <xf numFmtId="0" fontId="28" fillId="0" borderId="57" xfId="0" applyFont="1" applyBorder="1" applyAlignment="1">
      <alignment horizontal="left" vertical="center" wrapText="1"/>
    </xf>
    <xf numFmtId="0" fontId="28" fillId="0" borderId="57" xfId="0" applyFont="1" applyBorder="1" applyAlignment="1">
      <alignment horizontal="left" vertical="center" wrapText="1"/>
    </xf>
    <xf numFmtId="0" fontId="29" fillId="0" borderId="0" xfId="0" applyFont="1" applyAlignment="1">
      <alignment horizontal="left" vertical="center" wrapText="1"/>
    </xf>
    <xf numFmtId="0" fontId="29" fillId="3" borderId="100" xfId="0" applyFont="1" applyFill="1" applyBorder="1" applyAlignment="1">
      <alignment horizontal="center" vertical="center"/>
    </xf>
    <xf numFmtId="0" fontId="29" fillId="3" borderId="221" xfId="0" applyFont="1" applyFill="1" applyBorder="1" applyAlignment="1">
      <alignment horizontal="center" vertical="center"/>
    </xf>
    <xf numFmtId="0" fontId="30" fillId="12" borderId="193" xfId="0" applyFont="1" applyFill="1" applyBorder="1" applyAlignment="1">
      <alignment horizontal="left" vertical="center" wrapText="1"/>
    </xf>
    <xf numFmtId="0" fontId="29" fillId="12" borderId="212" xfId="0" applyFont="1" applyFill="1" applyBorder="1" applyAlignment="1">
      <alignment horizontal="center" vertical="center"/>
    </xf>
    <xf numFmtId="0" fontId="27" fillId="0" borderId="118" xfId="0" applyFont="1" applyBorder="1" applyAlignment="1">
      <alignment horizontal="left" vertical="center" wrapText="1"/>
    </xf>
    <xf numFmtId="0" fontId="27" fillId="0" borderId="109" xfId="0" applyFont="1" applyBorder="1" applyAlignment="1">
      <alignment vertical="center"/>
    </xf>
    <xf numFmtId="0" fontId="27" fillId="0" borderId="194" xfId="0" applyFont="1" applyBorder="1" applyAlignment="1">
      <alignment horizontal="left" vertical="center" wrapText="1"/>
    </xf>
    <xf numFmtId="0" fontId="27" fillId="0" borderId="114" xfId="0" applyFont="1" applyBorder="1" applyAlignment="1">
      <alignment vertical="center"/>
    </xf>
    <xf numFmtId="0" fontId="28" fillId="0" borderId="103" xfId="0" applyFont="1" applyBorder="1" applyAlignment="1">
      <alignment horizontal="left" vertical="center" wrapText="1"/>
    </xf>
    <xf numFmtId="0" fontId="28" fillId="0" borderId="76" xfId="0" applyFont="1" applyBorder="1" applyAlignment="1">
      <alignment horizontal="center" vertical="center"/>
    </xf>
    <xf numFmtId="0" fontId="29" fillId="3" borderId="215" xfId="0" applyFont="1" applyFill="1" applyBorder="1" applyAlignment="1">
      <alignment horizontal="center" vertical="center"/>
    </xf>
    <xf numFmtId="0" fontId="29" fillId="12" borderId="214" xfId="0" applyFont="1" applyFill="1" applyBorder="1" applyAlignment="1">
      <alignment horizontal="center" vertical="center" wrapText="1"/>
    </xf>
    <xf numFmtId="0" fontId="29" fillId="12" borderId="214" xfId="0" applyFont="1" applyFill="1" applyBorder="1" applyAlignment="1">
      <alignment horizontal="center" vertical="center" textRotation="90" wrapText="1"/>
    </xf>
    <xf numFmtId="0" fontId="29" fillId="12" borderId="216" xfId="0" applyFont="1" applyFill="1" applyBorder="1" applyAlignment="1">
      <alignment horizontal="center" vertical="center" textRotation="90" wrapText="1"/>
    </xf>
    <xf numFmtId="0" fontId="30" fillId="12" borderId="118" xfId="0" applyFont="1" applyFill="1" applyBorder="1" applyAlignment="1">
      <alignment horizontal="left" vertical="center" wrapText="1"/>
    </xf>
    <xf numFmtId="0" fontId="27" fillId="0" borderId="118" xfId="0" applyFont="1" applyBorder="1" applyAlignment="1">
      <alignment vertical="center"/>
    </xf>
    <xf numFmtId="0" fontId="30" fillId="12" borderId="194" xfId="0" applyFont="1" applyFill="1" applyBorder="1" applyAlignment="1">
      <alignment horizontal="left" vertical="center" wrapText="1"/>
    </xf>
    <xf numFmtId="0" fontId="27" fillId="0" borderId="115" xfId="0" applyFont="1" applyBorder="1" applyAlignment="1">
      <alignment vertical="center"/>
    </xf>
    <xf numFmtId="0" fontId="28" fillId="22" borderId="77" xfId="0" applyFont="1" applyFill="1" applyBorder="1" applyAlignment="1">
      <alignment horizontal="left" vertical="center" wrapText="1"/>
    </xf>
    <xf numFmtId="0" fontId="28" fillId="21" borderId="76" xfId="0" applyFont="1" applyFill="1" applyBorder="1" applyAlignment="1">
      <alignment horizontal="left" vertical="center"/>
    </xf>
    <xf numFmtId="0" fontId="28" fillId="19" borderId="76" xfId="0" applyFont="1" applyFill="1" applyBorder="1" applyAlignment="1">
      <alignment horizontal="left" vertical="center" wrapText="1"/>
    </xf>
    <xf numFmtId="0" fontId="28" fillId="22" borderId="211" xfId="0" applyFont="1" applyFill="1" applyBorder="1" applyAlignment="1">
      <alignment horizontal="left" vertical="center" wrapText="1"/>
    </xf>
    <xf numFmtId="0" fontId="29" fillId="0" borderId="19" xfId="0" applyFont="1" applyBorder="1" applyAlignment="1">
      <alignment horizontal="center" vertical="center"/>
    </xf>
    <xf numFmtId="0" fontId="29" fillId="0" borderId="100" xfId="0" applyFont="1" applyBorder="1" applyAlignment="1">
      <alignment horizontal="center" vertical="center"/>
    </xf>
    <xf numFmtId="0" fontId="28" fillId="0" borderId="120" xfId="0" applyFont="1" applyBorder="1" applyAlignment="1">
      <alignment horizontal="left" vertical="center" wrapText="1"/>
    </xf>
    <xf numFmtId="0" fontId="28" fillId="0" borderId="121" xfId="0" applyFont="1" applyBorder="1" applyAlignment="1">
      <alignment horizontal="left" vertical="center" wrapText="1"/>
    </xf>
    <xf numFmtId="0" fontId="27" fillId="0" borderId="121" xfId="0" applyFont="1" applyBorder="1" applyAlignment="1">
      <alignment vertical="center"/>
    </xf>
    <xf numFmtId="0" fontId="30" fillId="12" borderId="104" xfId="0" applyFont="1" applyFill="1" applyBorder="1" applyAlignment="1">
      <alignment horizontal="left" vertical="center" wrapText="1"/>
    </xf>
    <xf numFmtId="0" fontId="27" fillId="0" borderId="106" xfId="0" applyFont="1" applyBorder="1" applyAlignment="1">
      <alignment vertical="center"/>
    </xf>
    <xf numFmtId="0" fontId="27" fillId="0" borderId="107" xfId="0" applyFont="1" applyBorder="1" applyAlignment="1">
      <alignment vertical="center"/>
    </xf>
    <xf numFmtId="0" fontId="27" fillId="0" borderId="110" xfId="0" applyFont="1" applyBorder="1" applyAlignment="1">
      <alignment vertical="center"/>
    </xf>
    <xf numFmtId="0" fontId="27" fillId="0" borderId="111" xfId="0" applyFont="1" applyBorder="1" applyAlignment="1">
      <alignment vertical="center"/>
    </xf>
    <xf numFmtId="0" fontId="27" fillId="0" borderId="112" xfId="0" applyFont="1" applyBorder="1" applyAlignment="1">
      <alignment vertical="center"/>
    </xf>
    <xf numFmtId="0" fontId="27" fillId="0" borderId="113" xfId="0" applyFont="1" applyBorder="1" applyAlignment="1">
      <alignment vertical="center"/>
    </xf>
    <xf numFmtId="0" fontId="27" fillId="0" borderId="119" xfId="0" applyFont="1" applyBorder="1" applyAlignment="1">
      <alignment horizontal="left" vertical="center" wrapText="1"/>
    </xf>
    <xf numFmtId="0" fontId="27" fillId="0" borderId="116" xfId="0" applyFont="1" applyBorder="1" applyAlignment="1">
      <alignment vertical="center"/>
    </xf>
    <xf numFmtId="0" fontId="27" fillId="23" borderId="64" xfId="0" applyFont="1" applyFill="1" applyBorder="1" applyAlignment="1">
      <alignment horizontal="left" vertical="center"/>
    </xf>
    <xf numFmtId="0" fontId="27" fillId="23" borderId="72" xfId="0" applyFont="1" applyFill="1" applyBorder="1" applyAlignment="1">
      <alignment horizontal="left" vertical="center"/>
    </xf>
    <xf numFmtId="0" fontId="27" fillId="0" borderId="217" xfId="0" applyFont="1" applyBorder="1" applyAlignment="1">
      <alignment vertical="center"/>
    </xf>
    <xf numFmtId="0" fontId="27" fillId="19" borderId="64" xfId="0" applyFont="1" applyFill="1" applyBorder="1" applyAlignment="1">
      <alignment horizontal="left" vertical="center"/>
    </xf>
    <xf numFmtId="0" fontId="27" fillId="19" borderId="74" xfId="0" applyFont="1" applyFill="1" applyBorder="1" applyAlignment="1">
      <alignment horizontal="left" vertical="center"/>
    </xf>
    <xf numFmtId="0" fontId="28" fillId="23" borderId="220" xfId="0" applyFont="1" applyFill="1" applyBorder="1" applyAlignment="1">
      <alignment horizontal="left" vertical="center" wrapText="1"/>
    </xf>
    <xf numFmtId="0" fontId="29" fillId="12" borderId="115" xfId="0" applyFont="1" applyFill="1" applyBorder="1" applyAlignment="1">
      <alignment horizontal="center" vertical="center" wrapText="1"/>
    </xf>
    <xf numFmtId="0" fontId="28" fillId="23" borderId="72" xfId="0" applyFont="1" applyFill="1" applyBorder="1" applyAlignment="1">
      <alignment horizontal="left" vertical="center" wrapText="1"/>
    </xf>
    <xf numFmtId="0" fontId="29" fillId="12" borderId="209" xfId="0" applyFont="1" applyFill="1" applyBorder="1" applyAlignment="1">
      <alignment horizontal="center" vertical="center"/>
    </xf>
    <xf numFmtId="0" fontId="29" fillId="12" borderId="213" xfId="0" applyFont="1" applyFill="1" applyBorder="1" applyAlignment="1">
      <alignment horizontal="center" vertical="center"/>
    </xf>
    <xf numFmtId="0" fontId="29" fillId="12" borderId="110" xfId="0" applyFont="1" applyFill="1" applyBorder="1" applyAlignment="1">
      <alignment horizontal="center" vertical="center"/>
    </xf>
    <xf numFmtId="0" fontId="29" fillId="12" borderId="111" xfId="0" applyFont="1" applyFill="1" applyBorder="1" applyAlignment="1">
      <alignment horizontal="center" vertical="center"/>
    </xf>
    <xf numFmtId="0" fontId="29" fillId="12" borderId="112" xfId="0" applyFont="1" applyFill="1" applyBorder="1" applyAlignment="1">
      <alignment horizontal="center" vertical="center"/>
    </xf>
    <xf numFmtId="0" fontId="28" fillId="23" borderId="206" xfId="0" applyFont="1" applyFill="1" applyBorder="1" applyAlignment="1">
      <alignment horizontal="left" vertical="center" wrapText="1"/>
    </xf>
    <xf numFmtId="0" fontId="29" fillId="12" borderId="115" xfId="0" applyFont="1" applyFill="1" applyBorder="1" applyAlignment="1">
      <alignment horizontal="center" vertical="center"/>
    </xf>
    <xf numFmtId="0" fontId="28" fillId="23" borderId="224" xfId="0" applyFont="1" applyFill="1" applyBorder="1" applyAlignment="1">
      <alignment horizontal="left" vertical="center" wrapText="1"/>
    </xf>
    <xf numFmtId="0" fontId="28" fillId="23" borderId="225" xfId="0" applyFont="1" applyFill="1" applyBorder="1" applyAlignment="1">
      <alignment horizontal="left" vertical="center" wrapText="1"/>
    </xf>
    <xf numFmtId="0" fontId="28" fillId="23" borderId="226" xfId="0" applyFont="1" applyFill="1" applyBorder="1" applyAlignment="1">
      <alignment horizontal="left" vertical="center" wrapText="1"/>
    </xf>
    <xf numFmtId="0" fontId="28" fillId="0" borderId="227" xfId="0" applyFont="1" applyBorder="1" applyAlignment="1">
      <alignment horizontal="left" vertical="center" wrapText="1"/>
    </xf>
    <xf numFmtId="0" fontId="28" fillId="0" borderId="228" xfId="0" applyFont="1" applyBorder="1" applyAlignment="1">
      <alignment horizontal="left" vertical="center" wrapText="1"/>
    </xf>
    <xf numFmtId="0" fontId="28" fillId="3" borderId="215" xfId="0" applyFont="1" applyFill="1" applyBorder="1" applyAlignment="1">
      <alignment horizontal="left" vertical="center" wrapText="1"/>
    </xf>
    <xf numFmtId="0" fontId="28" fillId="3" borderId="215" xfId="0" applyFont="1" applyFill="1" applyBorder="1" applyAlignment="1">
      <alignment horizontal="center" vertical="center"/>
    </xf>
    <xf numFmtId="0" fontId="28" fillId="22" borderId="207" xfId="0" applyFont="1" applyFill="1" applyBorder="1" applyAlignment="1">
      <alignment horizontal="left" vertical="center" wrapText="1"/>
    </xf>
    <xf numFmtId="0" fontId="27" fillId="18" borderId="64" xfId="0" applyFont="1" applyFill="1" applyBorder="1" applyAlignment="1">
      <alignment horizontal="left" vertical="center" wrapText="1"/>
    </xf>
    <xf numFmtId="0" fontId="28" fillId="0" borderId="229" xfId="0" applyFont="1" applyBorder="1" applyAlignment="1">
      <alignment horizontal="left" vertical="center" wrapText="1"/>
    </xf>
    <xf numFmtId="0" fontId="28" fillId="0" borderId="196" xfId="0" applyFont="1" applyBorder="1" applyAlignment="1">
      <alignment horizontal="left" vertical="center" wrapText="1"/>
    </xf>
    <xf numFmtId="0" fontId="28" fillId="0" borderId="89" xfId="0" applyFont="1" applyBorder="1" applyAlignment="1">
      <alignment horizontal="left" vertical="center" wrapText="1"/>
    </xf>
    <xf numFmtId="0" fontId="27" fillId="0" borderId="230" xfId="0" applyFont="1" applyBorder="1" applyAlignment="1">
      <alignment vertical="center"/>
    </xf>
    <xf numFmtId="0" fontId="28" fillId="13" borderId="36" xfId="0" applyFont="1" applyFill="1" applyBorder="1" applyAlignment="1">
      <alignment horizontal="center" vertical="center"/>
    </xf>
    <xf numFmtId="0" fontId="29" fillId="13" borderId="104" xfId="0" applyFont="1" applyFill="1" applyBorder="1" applyAlignment="1">
      <alignment horizontal="left" vertical="center" wrapText="1"/>
    </xf>
    <xf numFmtId="0" fontId="28" fillId="13" borderId="104" xfId="0" applyFont="1" applyFill="1" applyBorder="1" applyAlignment="1">
      <alignment horizontal="left" vertical="center" wrapText="1"/>
    </xf>
    <xf numFmtId="0" fontId="28" fillId="13" borderId="104" xfId="0" applyFont="1" applyFill="1" applyBorder="1" applyAlignment="1">
      <alignment horizontal="center" vertical="center" wrapText="1"/>
    </xf>
    <xf numFmtId="0" fontId="28" fillId="13" borderId="104" xfId="0" applyFont="1" applyFill="1" applyBorder="1" applyAlignment="1">
      <alignment horizontal="center" vertical="center" textRotation="90" wrapText="1"/>
    </xf>
    <xf numFmtId="0" fontId="28" fillId="13" borderId="122" xfId="0" applyFont="1" applyFill="1" applyBorder="1" applyAlignment="1">
      <alignment horizontal="center" vertical="center"/>
    </xf>
    <xf numFmtId="0" fontId="28" fillId="13" borderId="108" xfId="0" applyFont="1" applyFill="1" applyBorder="1" applyAlignment="1">
      <alignment horizontal="center" vertical="center" textRotation="90" wrapText="1"/>
    </xf>
    <xf numFmtId="168" fontId="29" fillId="0" borderId="0" xfId="0" applyNumberFormat="1" applyFont="1" applyAlignment="1">
      <alignment horizontal="center" vertical="center" textRotation="90" wrapText="1"/>
    </xf>
    <xf numFmtId="0" fontId="28" fillId="13" borderId="104" xfId="0" applyFont="1" applyFill="1" applyBorder="1" applyAlignment="1">
      <alignment horizontal="center" vertical="center"/>
    </xf>
    <xf numFmtId="0" fontId="28" fillId="3" borderId="77" xfId="0" applyFont="1" applyFill="1" applyBorder="1" applyAlignment="1">
      <alignment horizontal="center" vertical="center"/>
    </xf>
    <xf numFmtId="168" fontId="28" fillId="0" borderId="0" xfId="0" applyNumberFormat="1" applyFont="1" applyAlignment="1">
      <alignment horizontal="center" vertical="center" wrapText="1"/>
    </xf>
    <xf numFmtId="0" fontId="28" fillId="0" borderId="75" xfId="0" quotePrefix="1" applyFont="1" applyBorder="1" applyAlignment="1">
      <alignment vertical="center" wrapText="1"/>
    </xf>
    <xf numFmtId="0" fontId="28" fillId="3" borderId="199" xfId="0" applyFont="1" applyFill="1" applyBorder="1" applyAlignment="1">
      <alignment horizontal="center" vertical="center"/>
    </xf>
    <xf numFmtId="168" fontId="28" fillId="0" borderId="0" xfId="0" applyNumberFormat="1" applyFont="1" applyAlignment="1">
      <alignment vertical="center"/>
    </xf>
    <xf numFmtId="0" fontId="27" fillId="0" borderId="123" xfId="0" applyFont="1" applyBorder="1" applyAlignment="1">
      <alignment vertical="center"/>
    </xf>
    <xf numFmtId="0" fontId="27" fillId="0" borderId="124" xfId="0" applyFont="1" applyBorder="1" applyAlignment="1">
      <alignment vertical="center"/>
    </xf>
    <xf numFmtId="168" fontId="28" fillId="0" borderId="0" xfId="0" applyNumberFormat="1" applyFont="1" applyAlignment="1">
      <alignment horizontal="center" vertical="center" wrapText="1"/>
    </xf>
    <xf numFmtId="0" fontId="28" fillId="21" borderId="231" xfId="0" applyFont="1" applyFill="1" applyBorder="1" applyAlignment="1">
      <alignment horizontal="left" vertical="center" wrapText="1"/>
    </xf>
    <xf numFmtId="0" fontId="28" fillId="21" borderId="232" xfId="0" applyFont="1" applyFill="1" applyBorder="1" applyAlignment="1">
      <alignment horizontal="left" vertical="center" wrapText="1"/>
    </xf>
    <xf numFmtId="0" fontId="28" fillId="0" borderId="187" xfId="0" applyFont="1" applyBorder="1" applyAlignment="1">
      <alignment horizontal="left" vertical="center" wrapText="1"/>
    </xf>
    <xf numFmtId="0" fontId="27" fillId="0" borderId="234" xfId="0" applyFont="1" applyBorder="1" applyAlignment="1">
      <alignment vertical="center"/>
    </xf>
    <xf numFmtId="0" fontId="28" fillId="3" borderId="223" xfId="0" applyFont="1" applyFill="1" applyBorder="1" applyAlignment="1">
      <alignment horizontal="center" vertical="center"/>
    </xf>
    <xf numFmtId="0" fontId="28" fillId="19" borderId="76" xfId="0" applyFont="1" applyFill="1" applyBorder="1" applyAlignment="1">
      <alignment horizontal="left" vertical="center" wrapText="1"/>
    </xf>
    <xf numFmtId="0" fontId="27" fillId="23" borderId="74" xfId="0" applyFont="1" applyFill="1" applyBorder="1" applyAlignment="1">
      <alignment horizontal="left" vertical="center"/>
    </xf>
    <xf numFmtId="0" fontId="28" fillId="3" borderId="233" xfId="0" applyFont="1" applyFill="1" applyBorder="1" applyAlignment="1">
      <alignment horizontal="left" vertical="center" wrapText="1"/>
    </xf>
    <xf numFmtId="0" fontId="28" fillId="23" borderId="66" xfId="0" applyFont="1" applyFill="1" applyBorder="1" applyAlignment="1">
      <alignment horizontal="left" vertical="center" wrapText="1"/>
    </xf>
    <xf numFmtId="0" fontId="27" fillId="19" borderId="69" xfId="0" applyFont="1" applyFill="1" applyBorder="1" applyAlignment="1">
      <alignment vertical="center"/>
    </xf>
    <xf numFmtId="0" fontId="28" fillId="19" borderId="64" xfId="0" applyFont="1" applyFill="1" applyBorder="1" applyAlignment="1">
      <alignment vertical="center"/>
    </xf>
    <xf numFmtId="0" fontId="27" fillId="19" borderId="65" xfId="0" applyFont="1" applyFill="1" applyBorder="1" applyAlignment="1">
      <alignment vertical="center"/>
    </xf>
    <xf numFmtId="0" fontId="27" fillId="19" borderId="65" xfId="0" applyFont="1" applyFill="1" applyBorder="1" applyAlignment="1">
      <alignment horizontal="left" vertical="center"/>
    </xf>
    <xf numFmtId="0" fontId="28" fillId="23" borderId="198" xfId="0" applyFont="1" applyFill="1" applyBorder="1" applyAlignment="1">
      <alignment horizontal="left" vertical="center" wrapText="1"/>
    </xf>
    <xf numFmtId="0" fontId="27" fillId="19" borderId="198" xfId="0" applyFont="1" applyFill="1" applyBorder="1" applyAlignment="1">
      <alignment vertical="center"/>
    </xf>
    <xf numFmtId="0" fontId="27" fillId="19" borderId="72" xfId="0" applyFont="1" applyFill="1" applyBorder="1" applyAlignment="1">
      <alignment horizontal="left" vertical="center"/>
    </xf>
    <xf numFmtId="0" fontId="28" fillId="23" borderId="218" xfId="0" applyFont="1" applyFill="1" applyBorder="1" applyAlignment="1">
      <alignment horizontal="left" vertical="center" wrapText="1"/>
    </xf>
    <xf numFmtId="0" fontId="28" fillId="0" borderId="235" xfId="0" applyFont="1" applyBorder="1" applyAlignment="1">
      <alignment horizontal="left" vertical="center" wrapText="1"/>
    </xf>
    <xf numFmtId="0" fontId="27" fillId="0" borderId="236" xfId="0" applyFont="1" applyBorder="1" applyAlignment="1">
      <alignment vertical="center"/>
    </xf>
    <xf numFmtId="0" fontId="27" fillId="0" borderId="237" xfId="0" applyFont="1" applyBorder="1" applyAlignment="1">
      <alignment vertical="center"/>
    </xf>
    <xf numFmtId="0" fontId="29" fillId="3" borderId="46" xfId="0" applyFont="1" applyFill="1" applyBorder="1"/>
    <xf numFmtId="0" fontId="29" fillId="3" borderId="177" xfId="0" applyFont="1" applyFill="1" applyBorder="1" applyAlignment="1">
      <alignment horizontal="center" vertical="center"/>
    </xf>
    <xf numFmtId="0" fontId="29" fillId="0" borderId="0" xfId="0" applyFont="1" applyAlignment="1">
      <alignment horizontal="center" vertical="center" wrapText="1"/>
    </xf>
    <xf numFmtId="0" fontId="29" fillId="15" borderId="186" xfId="0" applyFont="1" applyFill="1" applyBorder="1" applyAlignment="1">
      <alignment horizontal="center" vertical="center" wrapText="1"/>
    </xf>
    <xf numFmtId="0" fontId="29" fillId="15" borderId="173" xfId="0" applyFont="1" applyFill="1" applyBorder="1" applyAlignment="1">
      <alignment horizontal="center" vertical="center" wrapText="1"/>
    </xf>
    <xf numFmtId="0" fontId="29" fillId="3" borderId="46" xfId="0" applyFont="1" applyFill="1" applyBorder="1" applyAlignment="1">
      <alignment horizontal="center" vertical="center" wrapText="1"/>
    </xf>
    <xf numFmtId="0" fontId="29" fillId="11" borderId="187" xfId="0" applyFont="1" applyFill="1" applyBorder="1" applyAlignment="1">
      <alignment horizontal="center" vertical="center" wrapText="1"/>
    </xf>
    <xf numFmtId="0" fontId="29" fillId="11" borderId="173" xfId="0" applyFont="1" applyFill="1" applyBorder="1" applyAlignment="1">
      <alignment horizontal="center" vertical="center" wrapText="1"/>
    </xf>
    <xf numFmtId="0" fontId="29" fillId="11" borderId="46" xfId="0" applyFont="1" applyFill="1" applyBorder="1" applyAlignment="1">
      <alignment horizontal="center" vertical="center" wrapText="1"/>
    </xf>
    <xf numFmtId="0" fontId="29" fillId="0" borderId="0" xfId="0" applyFont="1" applyAlignment="1">
      <alignment vertical="center"/>
    </xf>
    <xf numFmtId="0" fontId="29" fillId="0" borderId="29" xfId="0" applyFont="1" applyBorder="1" applyAlignment="1">
      <alignment horizontal="center" vertical="center"/>
    </xf>
    <xf numFmtId="9" fontId="29" fillId="0" borderId="0" xfId="0" applyNumberFormat="1" applyFont="1" applyAlignment="1">
      <alignment vertical="center"/>
    </xf>
    <xf numFmtId="0" fontId="29" fillId="0" borderId="31" xfId="0" applyFont="1" applyBorder="1" applyAlignment="1">
      <alignment vertical="center"/>
    </xf>
    <xf numFmtId="0" fontId="29" fillId="0" borderId="0" xfId="0" applyFont="1" applyAlignment="1">
      <alignment horizontal="left" vertical="center"/>
    </xf>
    <xf numFmtId="9" fontId="29" fillId="0" borderId="29" xfId="0" applyNumberFormat="1" applyFont="1" applyBorder="1" applyAlignment="1">
      <alignment horizontal="center" vertical="center"/>
    </xf>
    <xf numFmtId="0" fontId="29" fillId="3" borderId="169" xfId="0" applyFont="1" applyFill="1" applyBorder="1" applyAlignment="1">
      <alignment vertical="center"/>
    </xf>
    <xf numFmtId="0" fontId="29" fillId="3" borderId="46" xfId="0" applyFont="1" applyFill="1" applyBorder="1" applyAlignment="1">
      <alignment vertical="center"/>
    </xf>
    <xf numFmtId="0" fontId="29" fillId="3" borderId="46" xfId="0" applyFont="1" applyFill="1" applyBorder="1" applyAlignment="1">
      <alignment horizontal="left" vertical="center"/>
    </xf>
    <xf numFmtId="0" fontId="28" fillId="3" borderId="163" xfId="0" applyFont="1" applyFill="1" applyBorder="1"/>
    <xf numFmtId="0" fontId="28" fillId="3" borderId="164" xfId="0" applyFont="1" applyFill="1" applyBorder="1"/>
    <xf numFmtId="0" fontId="28" fillId="3" borderId="165" xfId="0" applyFont="1" applyFill="1" applyBorder="1"/>
    <xf numFmtId="0" fontId="28" fillId="3" borderId="166" xfId="0" applyFont="1" applyFill="1" applyBorder="1"/>
    <xf numFmtId="0" fontId="28" fillId="3" borderId="167" xfId="0" applyFont="1" applyFill="1" applyBorder="1" applyAlignment="1">
      <alignment horizontal="center"/>
    </xf>
    <xf numFmtId="0" fontId="28" fillId="0" borderId="7" xfId="0" applyFont="1" applyBorder="1"/>
    <xf numFmtId="0" fontId="28" fillId="0" borderId="168" xfId="0" applyFont="1" applyBorder="1"/>
    <xf numFmtId="0" fontId="28" fillId="3" borderId="46" xfId="0" applyFont="1" applyFill="1" applyBorder="1" applyAlignment="1">
      <alignment horizontal="center"/>
    </xf>
    <xf numFmtId="0" fontId="28" fillId="3" borderId="169" xfId="0" applyFont="1" applyFill="1" applyBorder="1"/>
    <xf numFmtId="0" fontId="28" fillId="0" borderId="62" xfId="0" applyFont="1" applyBorder="1"/>
    <xf numFmtId="0" fontId="28" fillId="0" borderId="170" xfId="0" applyFont="1" applyBorder="1"/>
    <xf numFmtId="0" fontId="28" fillId="0" borderId="171" xfId="0" applyFont="1" applyBorder="1"/>
    <xf numFmtId="0" fontId="28" fillId="0" borderId="172" xfId="0" applyFont="1" applyBorder="1"/>
    <xf numFmtId="0" fontId="29" fillId="11" borderId="29" xfId="0" applyFont="1" applyFill="1" applyBorder="1" applyAlignment="1">
      <alignment horizontal="center" vertical="center"/>
    </xf>
    <xf numFmtId="164" fontId="28" fillId="3" borderId="30" xfId="0" applyNumberFormat="1" applyFont="1" applyFill="1" applyBorder="1" applyAlignment="1">
      <alignment horizontal="center"/>
    </xf>
    <xf numFmtId="0" fontId="28" fillId="0" borderId="58" xfId="0" applyFont="1" applyBorder="1"/>
    <xf numFmtId="0" fontId="28" fillId="0" borderId="31" xfId="0" applyFont="1" applyBorder="1"/>
    <xf numFmtId="164" fontId="28" fillId="3" borderId="46" xfId="0" applyNumberFormat="1" applyFont="1" applyFill="1" applyBorder="1" applyAlignment="1">
      <alignment horizontal="center"/>
    </xf>
    <xf numFmtId="0" fontId="29" fillId="11" borderId="125" xfId="0" applyFont="1" applyFill="1" applyBorder="1" applyAlignment="1">
      <alignment horizontal="center" vertical="center" wrapText="1"/>
    </xf>
    <xf numFmtId="0" fontId="28" fillId="0" borderId="126" xfId="0" applyFont="1" applyBorder="1"/>
    <xf numFmtId="0" fontId="28" fillId="0" borderId="127" xfId="0" applyFont="1" applyBorder="1"/>
    <xf numFmtId="9" fontId="29" fillId="11" borderId="173" xfId="0" applyNumberFormat="1" applyFont="1" applyFill="1" applyBorder="1" applyAlignment="1">
      <alignment horizontal="center" vertical="center"/>
    </xf>
    <xf numFmtId="0" fontId="28" fillId="3" borderId="46" xfId="0" applyFont="1" applyFill="1" applyBorder="1" applyAlignment="1">
      <alignment horizontal="center" vertical="center"/>
    </xf>
    <xf numFmtId="0" fontId="29" fillId="11" borderId="174" xfId="0" applyFont="1" applyFill="1" applyBorder="1" applyAlignment="1">
      <alignment horizontal="center" vertical="center"/>
    </xf>
    <xf numFmtId="0" fontId="28" fillId="0" borderId="175" xfId="0" applyFont="1" applyBorder="1"/>
    <xf numFmtId="0" fontId="28" fillId="0" borderId="176" xfId="0" applyFont="1" applyBorder="1"/>
    <xf numFmtId="49" fontId="29" fillId="3" borderId="178" xfId="0" applyNumberFormat="1" applyFont="1" applyFill="1" applyBorder="1" applyAlignment="1">
      <alignment horizontal="left" vertical="center" wrapText="1"/>
    </xf>
    <xf numFmtId="0" fontId="28" fillId="0" borderId="179" xfId="0" applyFont="1" applyBorder="1"/>
    <xf numFmtId="49" fontId="28" fillId="3" borderId="180" xfId="0" applyNumberFormat="1" applyFont="1" applyFill="1" applyBorder="1" applyAlignment="1">
      <alignment horizontal="center" vertical="center" wrapText="1"/>
    </xf>
    <xf numFmtId="49" fontId="28" fillId="3" borderId="181" xfId="0" applyNumberFormat="1" applyFont="1" applyFill="1" applyBorder="1" applyAlignment="1">
      <alignment horizontal="left" vertical="center" wrapText="1"/>
    </xf>
    <xf numFmtId="0" fontId="28" fillId="0" borderId="182" xfId="0" applyFont="1" applyBorder="1" applyAlignment="1">
      <alignment vertical="center"/>
    </xf>
    <xf numFmtId="0" fontId="28" fillId="0" borderId="183" xfId="0" applyFont="1" applyBorder="1" applyAlignment="1">
      <alignment vertical="center"/>
    </xf>
    <xf numFmtId="49" fontId="28" fillId="3" borderId="46" xfId="0" applyNumberFormat="1" applyFont="1" applyFill="1" applyBorder="1" applyAlignment="1">
      <alignment horizontal="left" vertical="top" wrapText="1"/>
    </xf>
    <xf numFmtId="49" fontId="29" fillId="3" borderId="184" xfId="0" applyNumberFormat="1" applyFont="1" applyFill="1" applyBorder="1" applyAlignment="1">
      <alignment horizontal="left" vertical="center" wrapText="1"/>
    </xf>
    <xf numFmtId="0" fontId="28" fillId="0" borderId="185" xfId="0" applyFont="1" applyBorder="1"/>
    <xf numFmtId="0" fontId="29" fillId="3" borderId="46" xfId="0" applyFont="1" applyFill="1" applyBorder="1" applyAlignment="1">
      <alignment wrapText="1"/>
    </xf>
    <xf numFmtId="0" fontId="28" fillId="0" borderId="0" xfId="0" applyFont="1" applyAlignment="1">
      <alignment horizontal="center" wrapText="1"/>
    </xf>
    <xf numFmtId="0" fontId="28" fillId="0" borderId="92" xfId="0" applyFont="1" applyBorder="1"/>
    <xf numFmtId="0" fontId="29" fillId="9" borderId="29" xfId="0" applyFont="1" applyFill="1" applyBorder="1" applyAlignment="1">
      <alignment horizontal="center" vertical="center" wrapText="1"/>
    </xf>
    <xf numFmtId="9" fontId="29" fillId="5" borderId="29" xfId="0" applyNumberFormat="1" applyFont="1" applyFill="1" applyBorder="1" applyAlignment="1">
      <alignment horizontal="center" vertical="center"/>
    </xf>
    <xf numFmtId="0" fontId="28" fillId="0" borderId="188" xfId="0" applyFont="1" applyBorder="1" applyAlignment="1">
      <alignment vertical="center" wrapText="1"/>
    </xf>
    <xf numFmtId="0" fontId="28" fillId="0" borderId="0" xfId="0" applyFont="1" applyAlignment="1">
      <alignment horizontal="center"/>
    </xf>
    <xf numFmtId="0" fontId="28" fillId="0" borderId="29" xfId="0" applyFont="1" applyBorder="1"/>
    <xf numFmtId="0" fontId="28" fillId="0" borderId="188" xfId="0" applyFont="1" applyBorder="1"/>
    <xf numFmtId="0" fontId="28" fillId="0" borderId="0" xfId="0" applyFont="1" applyAlignment="1">
      <alignment horizontal="left"/>
    </xf>
    <xf numFmtId="0" fontId="28" fillId="0" borderId="29" xfId="0" applyFont="1" applyBorder="1" applyAlignment="1">
      <alignment horizontal="left"/>
    </xf>
    <xf numFmtId="0" fontId="29" fillId="10" borderId="29" xfId="0" applyFont="1" applyFill="1" applyBorder="1" applyAlignment="1">
      <alignment horizontal="center" vertical="center" wrapText="1"/>
    </xf>
    <xf numFmtId="0" fontId="28" fillId="0" borderId="31" xfId="0" applyFont="1" applyBorder="1"/>
    <xf numFmtId="0" fontId="29" fillId="11" borderId="29" xfId="0" applyFont="1" applyFill="1" applyBorder="1" applyAlignment="1">
      <alignment horizontal="center" vertical="center" wrapText="1"/>
    </xf>
    <xf numFmtId="0" fontId="29" fillId="12" borderId="29" xfId="0" applyFont="1" applyFill="1" applyBorder="1" applyAlignment="1">
      <alignment horizontal="center" vertical="center" wrapText="1"/>
    </xf>
    <xf numFmtId="0" fontId="29" fillId="0" borderId="188" xfId="0" applyFont="1" applyBorder="1" applyAlignment="1">
      <alignment vertical="top" wrapText="1"/>
    </xf>
    <xf numFmtId="0" fontId="29" fillId="16" borderId="29" xfId="0" applyFont="1" applyFill="1" applyBorder="1" applyAlignment="1">
      <alignment horizontal="center" vertical="center" wrapText="1"/>
    </xf>
    <xf numFmtId="0" fontId="33" fillId="3" borderId="46" xfId="0" applyFont="1" applyFill="1" applyBorder="1" applyAlignment="1">
      <alignment vertical="center"/>
    </xf>
    <xf numFmtId="0" fontId="33" fillId="3" borderId="46" xfId="0" applyFont="1" applyFill="1" applyBorder="1"/>
    <xf numFmtId="0" fontId="28" fillId="3" borderId="189" xfId="0" applyFont="1" applyFill="1" applyBorder="1"/>
    <xf numFmtId="0" fontId="28" fillId="3" borderId="190" xfId="0" applyFont="1" applyFill="1" applyBorder="1"/>
    <xf numFmtId="0" fontId="28" fillId="3" borderId="191" xfId="0" applyFont="1" applyFill="1" applyBorder="1"/>
  </cellXfs>
  <cellStyles count="1">
    <cellStyle name="Normal" xfId="0" builtinId="0"/>
  </cellStyles>
  <dxfs count="36">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none"/>
      </fill>
    </dxf>
    <dxf>
      <font>
        <color rgb="FF9C6500"/>
      </font>
      <fill>
        <patternFill patternType="solid">
          <fgColor rgb="FFFFEB9C"/>
          <bgColor rgb="FFFFEB9C"/>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1762125</xdr:colOff>
      <xdr:row>0</xdr:row>
      <xdr:rowOff>0</xdr:rowOff>
    </xdr:from>
    <xdr:ext cx="3962400" cy="28098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1685925</xdr:colOff>
      <xdr:row>0</xdr:row>
      <xdr:rowOff>0</xdr:rowOff>
    </xdr:from>
    <xdr:ext cx="3952875" cy="21812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2809875</xdr:colOff>
      <xdr:row>0</xdr:row>
      <xdr:rowOff>47625</xdr:rowOff>
    </xdr:from>
    <xdr:ext cx="3962400" cy="21812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638175</xdr:colOff>
      <xdr:row>0</xdr:row>
      <xdr:rowOff>38100</xdr:rowOff>
    </xdr:from>
    <xdr:ext cx="3952875" cy="39719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152400</xdr:colOff>
      <xdr:row>0</xdr:row>
      <xdr:rowOff>0</xdr:rowOff>
    </xdr:from>
    <xdr:ext cx="3952875" cy="21431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2171700</xdr:colOff>
      <xdr:row>6</xdr:row>
      <xdr:rowOff>85725</xdr:rowOff>
    </xdr:from>
    <xdr:ext cx="4400550" cy="239077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7" workbookViewId="0"/>
  </sheetViews>
  <sheetFormatPr baseColWidth="10" defaultColWidth="14.42578125" defaultRowHeight="15" customHeight="1" x14ac:dyDescent="0.2"/>
  <cols>
    <col min="1" max="1" width="3.85546875" customWidth="1"/>
    <col min="2" max="2" width="15.28515625" customWidth="1"/>
    <col min="3" max="3" width="17.28515625" customWidth="1"/>
    <col min="4" max="4" width="28.5703125" customWidth="1"/>
    <col min="5" max="5" width="12.85546875" customWidth="1"/>
    <col min="6" max="6" width="47.140625" customWidth="1"/>
    <col min="7" max="7" width="21.42578125" customWidth="1"/>
    <col min="8" max="8" width="6.5703125" customWidth="1"/>
    <col min="9" max="26" width="10.7109375" customWidth="1"/>
  </cols>
  <sheetData>
    <row r="1" spans="1:26" ht="12.75" x14ac:dyDescent="0.2">
      <c r="A1" s="1"/>
      <c r="B1" s="1"/>
      <c r="C1" s="1"/>
      <c r="D1" s="1"/>
      <c r="E1" s="1"/>
      <c r="F1" s="1"/>
      <c r="G1" s="1"/>
      <c r="H1" s="1"/>
      <c r="I1" s="1"/>
      <c r="J1" s="1"/>
      <c r="K1" s="1"/>
      <c r="L1" s="1"/>
      <c r="M1" s="1"/>
      <c r="N1" s="1"/>
      <c r="O1" s="1"/>
      <c r="P1" s="1"/>
      <c r="Q1" s="1"/>
      <c r="R1" s="1"/>
      <c r="S1" s="1"/>
      <c r="T1" s="1"/>
      <c r="U1" s="1"/>
      <c r="V1" s="1"/>
    </row>
    <row r="2" spans="1:26" ht="73.5" customHeight="1" x14ac:dyDescent="0.2">
      <c r="A2" s="1" t="e">
        <f>+A2:H15E15A2:H13A2:H19E15A2:H13A2:H26E15A2:H13A2A2:H35</f>
        <v>#NAME?</v>
      </c>
      <c r="B2" s="118" t="s">
        <v>0</v>
      </c>
      <c r="C2" s="119"/>
      <c r="D2" s="119"/>
      <c r="E2" s="119"/>
      <c r="F2" s="119"/>
      <c r="G2" s="119"/>
      <c r="H2" s="120"/>
      <c r="I2" s="1"/>
      <c r="J2" s="1"/>
      <c r="K2" s="1"/>
      <c r="L2" s="1"/>
      <c r="M2" s="1"/>
      <c r="N2" s="1"/>
      <c r="O2" s="1"/>
      <c r="P2" s="1"/>
      <c r="Q2" s="1"/>
      <c r="R2" s="1"/>
      <c r="S2" s="1"/>
      <c r="T2" s="1"/>
      <c r="U2" s="1"/>
      <c r="V2" s="1"/>
    </row>
    <row r="3" spans="1:26" ht="12.75" x14ac:dyDescent="0.2">
      <c r="A3" s="1"/>
      <c r="B3" s="2"/>
      <c r="C3" s="1"/>
      <c r="D3" s="1"/>
      <c r="E3" s="1"/>
      <c r="F3" s="1"/>
      <c r="G3" s="1"/>
      <c r="H3" s="3"/>
      <c r="I3" s="1"/>
      <c r="J3" s="1"/>
      <c r="K3" s="1"/>
      <c r="L3" s="1"/>
      <c r="M3" s="1"/>
      <c r="N3" s="1"/>
      <c r="O3" s="1"/>
      <c r="P3" s="1"/>
      <c r="Q3" s="1"/>
      <c r="R3" s="1"/>
      <c r="S3" s="1"/>
      <c r="T3" s="1"/>
      <c r="U3" s="1"/>
      <c r="V3" s="1"/>
    </row>
    <row r="4" spans="1:26" ht="12.75" x14ac:dyDescent="0.2">
      <c r="A4" s="1"/>
      <c r="B4" s="2"/>
      <c r="C4" s="1"/>
      <c r="D4" s="1"/>
      <c r="E4" s="1"/>
      <c r="F4" s="1"/>
      <c r="G4" s="1"/>
      <c r="H4" s="3"/>
      <c r="I4" s="1"/>
      <c r="J4" s="1"/>
      <c r="K4" s="1"/>
      <c r="L4" s="1"/>
      <c r="M4" s="1"/>
      <c r="N4" s="1"/>
      <c r="O4" s="1"/>
      <c r="P4" s="1"/>
      <c r="Q4" s="1"/>
      <c r="R4" s="1"/>
      <c r="S4" s="1"/>
      <c r="T4" s="1"/>
      <c r="U4" s="1"/>
      <c r="V4" s="1"/>
    </row>
    <row r="5" spans="1:26" ht="12.75" x14ac:dyDescent="0.2">
      <c r="A5" s="1"/>
      <c r="B5" s="4"/>
      <c r="C5" s="5"/>
      <c r="D5" s="5"/>
      <c r="E5" s="5"/>
      <c r="F5" s="5"/>
      <c r="G5" s="5"/>
      <c r="H5" s="6"/>
      <c r="I5" s="1"/>
      <c r="J5" s="1"/>
      <c r="K5" s="1"/>
      <c r="L5" s="1"/>
      <c r="M5" s="1"/>
      <c r="N5" s="1"/>
      <c r="O5" s="1"/>
      <c r="P5" s="1"/>
      <c r="Q5" s="1"/>
      <c r="R5" s="1"/>
      <c r="S5" s="1"/>
      <c r="T5" s="1"/>
      <c r="U5" s="1"/>
      <c r="V5" s="1"/>
    </row>
    <row r="6" spans="1:26" ht="65.25" customHeight="1" x14ac:dyDescent="0.2">
      <c r="A6" s="1"/>
      <c r="B6" s="121" t="s">
        <v>1</v>
      </c>
      <c r="C6" s="92"/>
      <c r="D6" s="92"/>
      <c r="E6" s="92"/>
      <c r="F6" s="92"/>
      <c r="G6" s="92"/>
      <c r="H6" s="93"/>
      <c r="I6" s="1"/>
      <c r="J6" s="1"/>
      <c r="K6" s="1"/>
      <c r="L6" s="1"/>
      <c r="M6" s="1"/>
      <c r="N6" s="1"/>
      <c r="O6" s="1"/>
      <c r="P6" s="1"/>
      <c r="Q6" s="1"/>
      <c r="R6" s="1"/>
      <c r="S6" s="1"/>
      <c r="T6" s="1"/>
      <c r="U6" s="1"/>
      <c r="V6" s="1"/>
    </row>
    <row r="7" spans="1:26" ht="74.25" customHeight="1" x14ac:dyDescent="0.2">
      <c r="A7" s="1"/>
      <c r="B7" s="122"/>
      <c r="C7" s="92"/>
      <c r="D7" s="92"/>
      <c r="E7" s="92"/>
      <c r="F7" s="92"/>
      <c r="G7" s="92"/>
      <c r="H7" s="93"/>
      <c r="I7" s="1"/>
      <c r="J7" s="1"/>
      <c r="K7" s="1"/>
      <c r="L7" s="1"/>
      <c r="M7" s="1"/>
      <c r="N7" s="1"/>
      <c r="O7" s="1"/>
      <c r="P7" s="1"/>
      <c r="Q7" s="1"/>
      <c r="R7" s="1"/>
      <c r="S7" s="1"/>
      <c r="T7" s="1"/>
      <c r="U7" s="1"/>
      <c r="V7" s="1"/>
    </row>
    <row r="8" spans="1:26" ht="21.75" customHeight="1" x14ac:dyDescent="0.2">
      <c r="A8" s="1"/>
      <c r="B8" s="123" t="s">
        <v>2</v>
      </c>
      <c r="C8" s="92"/>
      <c r="D8" s="92"/>
      <c r="E8" s="92"/>
      <c r="F8" s="92"/>
      <c r="G8" s="92"/>
      <c r="H8" s="93"/>
      <c r="I8" s="1"/>
      <c r="J8" s="1"/>
      <c r="K8" s="1"/>
      <c r="L8" s="1"/>
      <c r="M8" s="1"/>
      <c r="N8" s="1"/>
      <c r="O8" s="1"/>
      <c r="P8" s="1"/>
      <c r="Q8" s="1"/>
      <c r="R8" s="1"/>
      <c r="S8" s="1"/>
      <c r="T8" s="1"/>
      <c r="U8" s="1"/>
      <c r="V8" s="1"/>
    </row>
    <row r="9" spans="1:26" ht="42" customHeight="1" x14ac:dyDescent="0.2">
      <c r="A9" s="1"/>
      <c r="B9" s="99" t="s">
        <v>3</v>
      </c>
      <c r="C9" s="92"/>
      <c r="D9" s="92"/>
      <c r="E9" s="92"/>
      <c r="F9" s="92"/>
      <c r="G9" s="92"/>
      <c r="H9" s="93"/>
      <c r="I9" s="1"/>
      <c r="J9" s="1"/>
      <c r="K9" s="1"/>
      <c r="L9" s="1"/>
      <c r="M9" s="1"/>
      <c r="N9" s="1"/>
      <c r="O9" s="1"/>
      <c r="P9" s="1"/>
      <c r="Q9" s="1"/>
      <c r="R9" s="1"/>
      <c r="S9" s="1"/>
      <c r="T9" s="1"/>
      <c r="U9" s="1"/>
      <c r="V9" s="1"/>
      <c r="W9" s="1"/>
      <c r="X9" s="1"/>
      <c r="Y9" s="1"/>
      <c r="Z9" s="1"/>
    </row>
    <row r="10" spans="1:26" ht="43.5" customHeight="1" x14ac:dyDescent="0.2">
      <c r="A10" s="1"/>
      <c r="B10" s="122"/>
      <c r="C10" s="92"/>
      <c r="D10" s="92"/>
      <c r="E10" s="92"/>
      <c r="F10" s="92"/>
      <c r="G10" s="92"/>
      <c r="H10" s="93"/>
      <c r="I10" s="1"/>
      <c r="J10" s="1"/>
      <c r="K10" s="1"/>
      <c r="L10" s="1"/>
      <c r="M10" s="1"/>
      <c r="N10" s="1"/>
      <c r="O10" s="1"/>
      <c r="P10" s="1"/>
      <c r="Q10" s="1"/>
      <c r="R10" s="1"/>
      <c r="S10" s="1"/>
      <c r="T10" s="1"/>
      <c r="U10" s="1"/>
      <c r="V10" s="1"/>
      <c r="W10" s="1"/>
      <c r="X10" s="1"/>
      <c r="Y10" s="1"/>
      <c r="Z10" s="1"/>
    </row>
    <row r="11" spans="1:26" ht="12.75" customHeight="1" x14ac:dyDescent="0.2">
      <c r="A11" s="1"/>
      <c r="B11" s="2"/>
      <c r="C11" s="1"/>
      <c r="D11" s="7"/>
      <c r="E11" s="8"/>
      <c r="F11" s="8"/>
      <c r="G11" s="8"/>
      <c r="H11" s="3"/>
      <c r="I11" s="1"/>
      <c r="J11" s="1"/>
      <c r="K11" s="1"/>
      <c r="L11" s="1"/>
      <c r="M11" s="1"/>
      <c r="N11" s="1"/>
      <c r="O11" s="1"/>
      <c r="P11" s="1"/>
      <c r="Q11" s="1"/>
      <c r="R11" s="1"/>
      <c r="S11" s="1"/>
      <c r="T11" s="1"/>
      <c r="U11" s="1"/>
      <c r="V11" s="1"/>
      <c r="W11" s="1"/>
      <c r="X11" s="1"/>
      <c r="Y11" s="1"/>
      <c r="Z11" s="1"/>
    </row>
    <row r="12" spans="1:26" ht="21" customHeight="1" x14ac:dyDescent="0.2">
      <c r="A12" s="1"/>
      <c r="B12" s="2"/>
      <c r="C12" s="124" t="s">
        <v>4</v>
      </c>
      <c r="D12" s="125"/>
      <c r="E12" s="126" t="s">
        <v>5</v>
      </c>
      <c r="F12" s="127"/>
      <c r="G12" s="1"/>
      <c r="H12" s="3"/>
      <c r="I12" s="1"/>
      <c r="J12" s="1"/>
      <c r="K12" s="1"/>
      <c r="L12" s="1"/>
      <c r="M12" s="1"/>
      <c r="N12" s="1"/>
      <c r="O12" s="1"/>
      <c r="P12" s="1"/>
      <c r="Q12" s="1"/>
      <c r="R12" s="1"/>
      <c r="S12" s="1"/>
      <c r="T12" s="1"/>
      <c r="U12" s="1"/>
      <c r="V12" s="1"/>
      <c r="W12" s="1"/>
      <c r="X12" s="1"/>
      <c r="Y12" s="1"/>
      <c r="Z12" s="1"/>
    </row>
    <row r="13" spans="1:26" ht="37.5" customHeight="1" x14ac:dyDescent="0.2">
      <c r="A13" s="1"/>
      <c r="B13" s="2"/>
      <c r="C13" s="110" t="s">
        <v>6</v>
      </c>
      <c r="D13" s="111"/>
      <c r="E13" s="106" t="s">
        <v>7</v>
      </c>
      <c r="F13" s="107"/>
      <c r="G13" s="1"/>
      <c r="H13" s="3"/>
      <c r="I13" s="1"/>
      <c r="J13" s="1"/>
      <c r="K13" s="1"/>
      <c r="L13" s="1"/>
      <c r="M13" s="1"/>
      <c r="N13" s="1"/>
      <c r="O13" s="1"/>
      <c r="P13" s="1"/>
      <c r="Q13" s="1"/>
      <c r="R13" s="1"/>
      <c r="S13" s="1"/>
      <c r="T13" s="1"/>
      <c r="U13" s="1"/>
      <c r="V13" s="1"/>
      <c r="W13" s="1"/>
      <c r="X13" s="1"/>
      <c r="Y13" s="1"/>
      <c r="Z13" s="1"/>
    </row>
    <row r="14" spans="1:26" ht="39.75" customHeight="1" x14ac:dyDescent="0.2">
      <c r="A14" s="1"/>
      <c r="B14" s="2"/>
      <c r="C14" s="112" t="s">
        <v>8</v>
      </c>
      <c r="D14" s="113"/>
      <c r="E14" s="114" t="s">
        <v>9</v>
      </c>
      <c r="F14" s="109"/>
      <c r="G14" s="1"/>
      <c r="H14" s="3"/>
      <c r="I14" s="1"/>
      <c r="J14" s="1"/>
      <c r="K14" s="1"/>
      <c r="L14" s="1"/>
      <c r="M14" s="1"/>
      <c r="N14" s="1"/>
      <c r="O14" s="1"/>
      <c r="P14" s="1"/>
      <c r="Q14" s="1"/>
      <c r="R14" s="1"/>
      <c r="S14" s="1"/>
      <c r="T14" s="1"/>
      <c r="U14" s="1"/>
      <c r="V14" s="1"/>
      <c r="W14" s="1"/>
      <c r="X14" s="1"/>
      <c r="Y14" s="1"/>
      <c r="Z14" s="1"/>
    </row>
    <row r="15" spans="1:26" ht="230.25" customHeight="1" x14ac:dyDescent="0.2">
      <c r="A15" s="1"/>
      <c r="B15" s="2"/>
      <c r="C15" s="112" t="s">
        <v>10</v>
      </c>
      <c r="D15" s="113"/>
      <c r="E15" s="114" t="s">
        <v>11</v>
      </c>
      <c r="F15" s="109"/>
      <c r="G15" s="1"/>
      <c r="H15" s="3"/>
      <c r="I15" s="1"/>
      <c r="J15" s="1"/>
      <c r="K15" s="1"/>
      <c r="L15" s="1"/>
      <c r="M15" s="1"/>
      <c r="N15" s="1"/>
      <c r="O15" s="1"/>
      <c r="P15" s="1"/>
      <c r="Q15" s="1"/>
      <c r="R15" s="1"/>
      <c r="S15" s="1"/>
      <c r="T15" s="1"/>
      <c r="U15" s="1"/>
      <c r="V15" s="1"/>
      <c r="W15" s="1"/>
      <c r="X15" s="1"/>
      <c r="Y15" s="1"/>
      <c r="Z15" s="1"/>
    </row>
    <row r="16" spans="1:26" ht="15.75" customHeight="1" x14ac:dyDescent="0.2">
      <c r="A16" s="1"/>
      <c r="B16" s="2"/>
      <c r="C16" s="115" t="s">
        <v>12</v>
      </c>
      <c r="D16" s="9" t="s">
        <v>13</v>
      </c>
      <c r="E16" s="114" t="s">
        <v>14</v>
      </c>
      <c r="F16" s="109"/>
      <c r="G16" s="1"/>
      <c r="H16" s="3"/>
      <c r="I16" s="1"/>
      <c r="J16" s="1"/>
      <c r="K16" s="1"/>
      <c r="L16" s="1"/>
      <c r="M16" s="1"/>
      <c r="N16" s="1"/>
      <c r="O16" s="1"/>
      <c r="P16" s="1"/>
      <c r="Q16" s="1"/>
      <c r="R16" s="1"/>
      <c r="S16" s="1"/>
      <c r="T16" s="1"/>
      <c r="U16" s="1"/>
      <c r="V16" s="1"/>
      <c r="W16" s="1"/>
      <c r="X16" s="1"/>
      <c r="Y16" s="1"/>
      <c r="Z16" s="1"/>
    </row>
    <row r="17" spans="1:26" ht="54" customHeight="1" x14ac:dyDescent="0.2">
      <c r="A17" s="1"/>
      <c r="B17" s="2"/>
      <c r="C17" s="116"/>
      <c r="D17" s="10" t="s">
        <v>15</v>
      </c>
      <c r="E17" s="108" t="s">
        <v>16</v>
      </c>
      <c r="F17" s="109"/>
      <c r="G17" s="1"/>
      <c r="H17" s="3"/>
      <c r="I17" s="1"/>
      <c r="J17" s="1"/>
      <c r="K17" s="1"/>
      <c r="L17" s="1"/>
      <c r="M17" s="1"/>
      <c r="N17" s="1"/>
      <c r="O17" s="1"/>
      <c r="P17" s="1"/>
      <c r="Q17" s="1"/>
      <c r="R17" s="1"/>
      <c r="S17" s="1"/>
      <c r="T17" s="1"/>
      <c r="U17" s="1"/>
      <c r="V17" s="1"/>
      <c r="W17" s="1"/>
      <c r="X17" s="1"/>
      <c r="Y17" s="1"/>
      <c r="Z17" s="1"/>
    </row>
    <row r="18" spans="1:26" ht="98.25" customHeight="1" x14ac:dyDescent="0.2">
      <c r="A18" s="1"/>
      <c r="B18" s="2"/>
      <c r="C18" s="117"/>
      <c r="D18" s="10" t="s">
        <v>17</v>
      </c>
      <c r="E18" s="108" t="s">
        <v>18</v>
      </c>
      <c r="F18" s="109"/>
      <c r="G18" s="1"/>
      <c r="H18" s="3"/>
      <c r="I18" s="1"/>
      <c r="J18" s="1"/>
      <c r="K18" s="1"/>
      <c r="L18" s="1"/>
      <c r="M18" s="1"/>
      <c r="N18" s="1"/>
      <c r="O18" s="1"/>
      <c r="P18" s="1"/>
      <c r="Q18" s="1"/>
      <c r="R18" s="1"/>
      <c r="S18" s="1"/>
      <c r="T18" s="1"/>
      <c r="U18" s="1"/>
      <c r="V18" s="1"/>
      <c r="W18" s="1"/>
      <c r="X18" s="1"/>
      <c r="Y18" s="1"/>
      <c r="Z18" s="1"/>
    </row>
    <row r="19" spans="1:26" ht="83.25" customHeight="1" x14ac:dyDescent="0.2">
      <c r="A19" s="1"/>
      <c r="B19" s="2"/>
      <c r="C19" s="101" t="s">
        <v>19</v>
      </c>
      <c r="D19" s="102"/>
      <c r="E19" s="103" t="s">
        <v>20</v>
      </c>
      <c r="F19" s="104"/>
      <c r="G19" s="1"/>
      <c r="H19" s="3"/>
      <c r="I19" s="1"/>
      <c r="J19" s="1"/>
      <c r="K19" s="1"/>
      <c r="L19" s="1"/>
      <c r="M19" s="1"/>
      <c r="N19" s="1"/>
      <c r="O19" s="1"/>
      <c r="P19" s="1"/>
      <c r="Q19" s="1"/>
      <c r="R19" s="1"/>
      <c r="S19" s="1"/>
      <c r="T19" s="1"/>
      <c r="U19" s="1"/>
      <c r="V19" s="1"/>
      <c r="W19" s="1"/>
      <c r="X19" s="1"/>
      <c r="Y19" s="1"/>
      <c r="Z19" s="1"/>
    </row>
    <row r="20" spans="1:26" ht="19.5" customHeight="1" x14ac:dyDescent="0.2">
      <c r="A20" s="1"/>
      <c r="B20" s="2"/>
      <c r="C20" s="11"/>
      <c r="D20" s="11"/>
      <c r="E20" s="12"/>
      <c r="F20" s="12"/>
      <c r="G20" s="1"/>
      <c r="H20" s="3"/>
      <c r="I20" s="1"/>
      <c r="J20" s="1"/>
      <c r="K20" s="1"/>
      <c r="L20" s="1"/>
      <c r="M20" s="1"/>
      <c r="N20" s="1"/>
      <c r="O20" s="1"/>
      <c r="P20" s="1"/>
      <c r="Q20" s="1"/>
      <c r="R20" s="1"/>
      <c r="S20" s="1"/>
      <c r="T20" s="1"/>
      <c r="U20" s="1"/>
      <c r="V20" s="1"/>
      <c r="W20" s="1"/>
      <c r="X20" s="1"/>
      <c r="Y20" s="1"/>
      <c r="Z20" s="1"/>
    </row>
    <row r="21" spans="1:26" ht="37.5" customHeight="1" x14ac:dyDescent="0.2">
      <c r="A21" s="1"/>
      <c r="B21" s="99" t="s">
        <v>21</v>
      </c>
      <c r="C21" s="92"/>
      <c r="D21" s="92"/>
      <c r="E21" s="92"/>
      <c r="F21" s="92"/>
      <c r="G21" s="92"/>
      <c r="H21" s="93"/>
      <c r="I21" s="1"/>
      <c r="J21" s="1"/>
      <c r="K21" s="1"/>
      <c r="L21" s="1"/>
      <c r="M21" s="1"/>
      <c r="N21" s="1"/>
      <c r="O21" s="1"/>
      <c r="P21" s="1"/>
      <c r="Q21" s="1"/>
      <c r="R21" s="1"/>
      <c r="S21" s="1"/>
      <c r="T21" s="1"/>
      <c r="U21" s="1"/>
      <c r="V21" s="1"/>
      <c r="W21" s="1"/>
      <c r="X21" s="1"/>
      <c r="Y21" s="1"/>
      <c r="Z21" s="1"/>
    </row>
    <row r="22" spans="1:26" ht="27.75" customHeight="1" x14ac:dyDescent="0.2">
      <c r="A22" s="1"/>
      <c r="B22" s="2"/>
      <c r="C22" s="1"/>
      <c r="D22" s="1"/>
      <c r="E22" s="1"/>
      <c r="F22" s="1"/>
      <c r="G22" s="1"/>
      <c r="H22" s="3"/>
      <c r="I22" s="1"/>
      <c r="J22" s="1"/>
      <c r="K22" s="1"/>
      <c r="L22" s="1"/>
      <c r="M22" s="1"/>
      <c r="N22" s="1"/>
      <c r="O22" s="1"/>
      <c r="P22" s="1"/>
      <c r="Q22" s="1"/>
      <c r="R22" s="1"/>
      <c r="S22" s="1"/>
      <c r="T22" s="1"/>
      <c r="U22" s="1"/>
      <c r="V22" s="1"/>
      <c r="W22" s="1"/>
      <c r="X22" s="1"/>
      <c r="Y22" s="1"/>
      <c r="Z22" s="1"/>
    </row>
    <row r="23" spans="1:26" ht="27.75" customHeight="1" x14ac:dyDescent="0.2">
      <c r="A23" s="1"/>
      <c r="B23" s="2"/>
      <c r="C23" s="13" t="s">
        <v>22</v>
      </c>
      <c r="D23" s="105" t="s">
        <v>5</v>
      </c>
      <c r="E23" s="95"/>
      <c r="F23" s="105" t="s">
        <v>23</v>
      </c>
      <c r="G23" s="95"/>
      <c r="H23" s="3"/>
      <c r="I23" s="1"/>
      <c r="J23" s="1"/>
      <c r="K23" s="1"/>
      <c r="L23" s="1"/>
      <c r="M23" s="1"/>
      <c r="N23" s="1"/>
      <c r="O23" s="1"/>
      <c r="P23" s="1"/>
      <c r="Q23" s="1"/>
      <c r="R23" s="1"/>
      <c r="S23" s="1"/>
      <c r="T23" s="1"/>
      <c r="U23" s="1"/>
      <c r="V23" s="1"/>
      <c r="W23" s="1"/>
      <c r="X23" s="1"/>
      <c r="Y23" s="1"/>
      <c r="Z23" s="1"/>
    </row>
    <row r="24" spans="1:26" ht="59.25" customHeight="1" x14ac:dyDescent="0.2">
      <c r="A24" s="1"/>
      <c r="B24" s="2"/>
      <c r="C24" s="14" t="s">
        <v>24</v>
      </c>
      <c r="D24" s="94" t="s">
        <v>25</v>
      </c>
      <c r="E24" s="95"/>
      <c r="F24" s="94" t="s">
        <v>26</v>
      </c>
      <c r="G24" s="95"/>
      <c r="H24" s="3"/>
      <c r="I24" s="1"/>
      <c r="J24" s="1"/>
      <c r="K24" s="1"/>
      <c r="L24" s="1"/>
      <c r="M24" s="1"/>
      <c r="N24" s="1"/>
      <c r="O24" s="1"/>
      <c r="P24" s="1"/>
      <c r="Q24" s="1"/>
      <c r="R24" s="1"/>
      <c r="S24" s="1"/>
      <c r="T24" s="1"/>
      <c r="U24" s="1"/>
      <c r="V24" s="1"/>
      <c r="W24" s="1"/>
      <c r="X24" s="1"/>
      <c r="Y24" s="1"/>
      <c r="Z24" s="1"/>
    </row>
    <row r="25" spans="1:26" ht="53.25" customHeight="1" x14ac:dyDescent="0.2">
      <c r="A25" s="1"/>
      <c r="B25" s="2"/>
      <c r="C25" s="15" t="s">
        <v>27</v>
      </c>
      <c r="D25" s="94" t="s">
        <v>28</v>
      </c>
      <c r="E25" s="95"/>
      <c r="F25" s="94" t="s">
        <v>29</v>
      </c>
      <c r="G25" s="95"/>
      <c r="H25" s="3"/>
      <c r="I25" s="1"/>
      <c r="J25" s="1"/>
      <c r="K25" s="1"/>
      <c r="L25" s="1"/>
      <c r="M25" s="1"/>
      <c r="N25" s="1"/>
      <c r="O25" s="1"/>
      <c r="P25" s="1"/>
      <c r="Q25" s="1"/>
      <c r="R25" s="1"/>
      <c r="S25" s="1"/>
      <c r="T25" s="1"/>
      <c r="U25" s="1"/>
      <c r="V25" s="1"/>
      <c r="W25" s="1"/>
      <c r="X25" s="1"/>
      <c r="Y25" s="1"/>
      <c r="Z25" s="1"/>
    </row>
    <row r="26" spans="1:26" ht="62.25" customHeight="1" x14ac:dyDescent="0.2">
      <c r="A26" s="1"/>
      <c r="B26" s="2"/>
      <c r="C26" s="16" t="s">
        <v>30</v>
      </c>
      <c r="D26" s="94" t="s">
        <v>31</v>
      </c>
      <c r="E26" s="95"/>
      <c r="F26" s="94" t="s">
        <v>32</v>
      </c>
      <c r="G26" s="95"/>
      <c r="H26" s="3"/>
      <c r="I26" s="1"/>
      <c r="J26" s="1"/>
      <c r="K26" s="1"/>
      <c r="L26" s="1"/>
      <c r="M26" s="1"/>
      <c r="N26" s="1"/>
      <c r="O26" s="1"/>
      <c r="P26" s="1"/>
      <c r="Q26" s="1"/>
      <c r="R26" s="1"/>
      <c r="S26" s="1"/>
      <c r="T26" s="1"/>
      <c r="U26" s="1"/>
      <c r="V26" s="1"/>
      <c r="W26" s="1"/>
      <c r="X26" s="1"/>
      <c r="Y26" s="1"/>
      <c r="Z26" s="1"/>
    </row>
    <row r="27" spans="1:26" ht="70.5" customHeight="1" x14ac:dyDescent="0.2">
      <c r="A27" s="1"/>
      <c r="B27" s="2"/>
      <c r="C27" s="17" t="s">
        <v>33</v>
      </c>
      <c r="D27" s="94" t="s">
        <v>34</v>
      </c>
      <c r="E27" s="95"/>
      <c r="F27" s="94" t="s">
        <v>35</v>
      </c>
      <c r="G27" s="95"/>
      <c r="H27" s="3"/>
      <c r="I27" s="1"/>
      <c r="J27" s="1"/>
      <c r="K27" s="1"/>
      <c r="L27" s="1"/>
      <c r="M27" s="1"/>
      <c r="N27" s="1"/>
      <c r="O27" s="1"/>
      <c r="P27" s="1"/>
      <c r="Q27" s="1"/>
      <c r="R27" s="1"/>
      <c r="S27" s="1"/>
      <c r="T27" s="1"/>
      <c r="U27" s="1"/>
      <c r="V27" s="1"/>
      <c r="W27" s="1"/>
      <c r="X27" s="1"/>
      <c r="Y27" s="1"/>
      <c r="Z27" s="1"/>
    </row>
    <row r="28" spans="1:26" ht="11.25" customHeight="1" x14ac:dyDescent="0.2">
      <c r="A28" s="1"/>
      <c r="B28" s="18"/>
      <c r="C28" s="19"/>
      <c r="D28" s="19"/>
      <c r="E28" s="19"/>
      <c r="F28" s="19"/>
      <c r="G28" s="19"/>
      <c r="H28" s="20"/>
      <c r="I28" s="1"/>
      <c r="J28" s="1"/>
      <c r="K28" s="1"/>
      <c r="L28" s="1"/>
      <c r="M28" s="1"/>
      <c r="N28" s="1"/>
      <c r="O28" s="1"/>
      <c r="P28" s="1"/>
      <c r="Q28" s="1"/>
      <c r="R28" s="1"/>
      <c r="S28" s="1"/>
      <c r="T28" s="1"/>
      <c r="U28" s="1"/>
      <c r="V28" s="1"/>
      <c r="W28" s="1"/>
      <c r="X28" s="1"/>
      <c r="Y28" s="1"/>
      <c r="Z28" s="1"/>
    </row>
    <row r="29" spans="1:26" ht="14.25" customHeight="1" x14ac:dyDescent="0.2">
      <c r="A29" s="1"/>
      <c r="B29" s="21"/>
      <c r="C29" s="96"/>
      <c r="D29" s="97"/>
      <c r="E29" s="98"/>
      <c r="F29" s="97"/>
      <c r="G29" s="97"/>
      <c r="H29" s="22"/>
      <c r="I29" s="1"/>
      <c r="J29" s="1"/>
      <c r="K29" s="1"/>
      <c r="L29" s="1"/>
      <c r="M29" s="1"/>
      <c r="N29" s="1"/>
      <c r="O29" s="1"/>
      <c r="P29" s="1"/>
      <c r="Q29" s="1"/>
      <c r="R29" s="1"/>
      <c r="S29" s="1"/>
      <c r="T29" s="1"/>
      <c r="U29" s="1"/>
      <c r="V29" s="1"/>
      <c r="W29" s="1"/>
      <c r="X29" s="1"/>
      <c r="Y29" s="1"/>
      <c r="Z29" s="1"/>
    </row>
    <row r="30" spans="1:26" ht="27.75" customHeight="1" x14ac:dyDescent="0.2">
      <c r="A30" s="1"/>
      <c r="B30" s="99" t="s">
        <v>36</v>
      </c>
      <c r="C30" s="92"/>
      <c r="D30" s="92"/>
      <c r="E30" s="92"/>
      <c r="F30" s="92"/>
      <c r="G30" s="92"/>
      <c r="H30" s="93"/>
      <c r="I30" s="1"/>
      <c r="J30" s="1"/>
      <c r="K30" s="1"/>
      <c r="L30" s="1"/>
      <c r="M30" s="1"/>
      <c r="N30" s="1"/>
      <c r="O30" s="1"/>
      <c r="P30" s="1"/>
      <c r="Q30" s="1"/>
      <c r="R30" s="1"/>
      <c r="S30" s="1"/>
      <c r="T30" s="1"/>
      <c r="U30" s="1"/>
      <c r="V30" s="1"/>
      <c r="W30" s="1"/>
      <c r="X30" s="1"/>
      <c r="Y30" s="1"/>
      <c r="Z30" s="1"/>
    </row>
    <row r="31" spans="1:26" ht="15.75" customHeight="1" x14ac:dyDescent="0.2">
      <c r="A31" s="1"/>
      <c r="B31" s="2"/>
      <c r="C31" s="23"/>
      <c r="D31" s="23"/>
      <c r="E31" s="100"/>
      <c r="F31" s="92"/>
      <c r="G31" s="1"/>
      <c r="H31" s="3"/>
      <c r="I31" s="1"/>
      <c r="J31" s="1"/>
      <c r="K31" s="1"/>
      <c r="L31" s="1"/>
      <c r="M31" s="1"/>
      <c r="N31" s="1"/>
      <c r="O31" s="1"/>
      <c r="P31" s="1"/>
      <c r="Q31" s="1"/>
      <c r="R31" s="1"/>
      <c r="S31" s="1"/>
      <c r="T31" s="1"/>
      <c r="U31" s="1"/>
      <c r="V31" s="1"/>
      <c r="W31" s="1"/>
      <c r="X31" s="1"/>
      <c r="Y31" s="1"/>
      <c r="Z31" s="1"/>
    </row>
    <row r="32" spans="1:26" ht="15.75" customHeight="1" x14ac:dyDescent="0.2">
      <c r="A32" s="1"/>
      <c r="B32" s="91" t="s">
        <v>37</v>
      </c>
      <c r="C32" s="92"/>
      <c r="D32" s="92"/>
      <c r="E32" s="92"/>
      <c r="F32" s="92"/>
      <c r="G32" s="92"/>
      <c r="H32" s="93"/>
      <c r="I32" s="1"/>
      <c r="J32" s="1"/>
      <c r="K32" s="1"/>
      <c r="L32" s="1"/>
      <c r="M32" s="1"/>
      <c r="N32" s="1"/>
      <c r="O32" s="1"/>
      <c r="P32" s="1"/>
      <c r="Q32" s="1"/>
      <c r="R32" s="1"/>
      <c r="S32" s="1"/>
      <c r="T32" s="1"/>
      <c r="U32" s="1"/>
      <c r="V32" s="1"/>
      <c r="W32" s="1"/>
      <c r="X32" s="1"/>
      <c r="Y32" s="1"/>
      <c r="Z32" s="1"/>
    </row>
    <row r="33" spans="1:26" ht="15.75" customHeight="1" x14ac:dyDescent="0.2">
      <c r="A33" s="1"/>
      <c r="B33" s="24"/>
      <c r="C33" s="25"/>
      <c r="D33" s="25"/>
      <c r="E33" s="25"/>
      <c r="F33" s="25"/>
      <c r="G33" s="25"/>
      <c r="H33" s="26"/>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9.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6.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43.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53.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row r="234" spans="1:26" ht="15.75" customHeight="1" x14ac:dyDescent="0.2"/>
    <row r="235" spans="1:26" ht="15.75" customHeight="1" x14ac:dyDescent="0.2"/>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4">
    <mergeCell ref="B2:H2"/>
    <mergeCell ref="B6:H7"/>
    <mergeCell ref="B8:H8"/>
    <mergeCell ref="B9:H10"/>
    <mergeCell ref="C12:D12"/>
    <mergeCell ref="E12:F12"/>
    <mergeCell ref="E13:F13"/>
    <mergeCell ref="E17:F17"/>
    <mergeCell ref="E18:F18"/>
    <mergeCell ref="C13:D13"/>
    <mergeCell ref="C14:D14"/>
    <mergeCell ref="E14:F14"/>
    <mergeCell ref="C15:D15"/>
    <mergeCell ref="E15:F15"/>
    <mergeCell ref="C16:C18"/>
    <mergeCell ref="E16:F16"/>
    <mergeCell ref="C19:D19"/>
    <mergeCell ref="E19:F19"/>
    <mergeCell ref="B21:H21"/>
    <mergeCell ref="D23:E23"/>
    <mergeCell ref="F23:G23"/>
    <mergeCell ref="D24:E24"/>
    <mergeCell ref="F24:G24"/>
    <mergeCell ref="E29:G29"/>
    <mergeCell ref="B30:H30"/>
    <mergeCell ref="E31:F31"/>
    <mergeCell ref="B32:H32"/>
    <mergeCell ref="D25:E25"/>
    <mergeCell ref="F25:G25"/>
    <mergeCell ref="D26:E26"/>
    <mergeCell ref="F26:G26"/>
    <mergeCell ref="D27:E27"/>
    <mergeCell ref="F27:G27"/>
    <mergeCell ref="C29:D29"/>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showGridLines="0"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4.42578125" defaultRowHeight="15" customHeight="1" x14ac:dyDescent="0.2"/>
  <cols>
    <col min="1" max="1" width="3.5703125" customWidth="1"/>
    <col min="2" max="2" width="36.42578125" customWidth="1"/>
    <col min="3" max="3" width="67.140625" customWidth="1"/>
    <col min="4" max="23" width="11.42578125" customWidth="1"/>
  </cols>
  <sheetData>
    <row r="1" spans="1:23" ht="16.5" customHeight="1" x14ac:dyDescent="0.3">
      <c r="A1" s="27"/>
      <c r="B1" s="27"/>
      <c r="C1" s="28"/>
      <c r="D1" s="27"/>
      <c r="E1" s="27"/>
      <c r="F1" s="27"/>
      <c r="G1" s="27"/>
      <c r="H1" s="27"/>
      <c r="I1" s="27"/>
      <c r="J1" s="27"/>
      <c r="K1" s="27"/>
      <c r="L1" s="27"/>
      <c r="M1" s="27"/>
      <c r="N1" s="27"/>
      <c r="O1" s="27"/>
      <c r="P1" s="27"/>
      <c r="Q1" s="27"/>
      <c r="R1" s="27"/>
      <c r="S1" s="27"/>
      <c r="T1" s="27"/>
      <c r="U1" s="27"/>
      <c r="V1" s="27"/>
      <c r="W1" s="27"/>
    </row>
    <row r="2" spans="1:23" ht="16.5" customHeight="1" x14ac:dyDescent="0.3">
      <c r="A2" s="27"/>
      <c r="B2" s="128" t="s">
        <v>38</v>
      </c>
      <c r="C2" s="129"/>
      <c r="D2" s="29"/>
      <c r="E2" s="29"/>
      <c r="F2" s="29"/>
      <c r="G2" s="29"/>
      <c r="H2" s="29"/>
      <c r="I2" s="29"/>
      <c r="J2" s="29"/>
      <c r="K2" s="29"/>
      <c r="L2" s="29"/>
      <c r="M2" s="27"/>
      <c r="N2" s="27"/>
      <c r="O2" s="27"/>
      <c r="P2" s="27"/>
      <c r="Q2" s="27"/>
      <c r="R2" s="27"/>
      <c r="S2" s="27"/>
      <c r="T2" s="27"/>
      <c r="U2" s="27"/>
      <c r="V2" s="27"/>
      <c r="W2" s="27"/>
    </row>
    <row r="3" spans="1:23" ht="16.5" customHeight="1" x14ac:dyDescent="0.3">
      <c r="A3" s="27"/>
      <c r="B3" s="27"/>
      <c r="C3" s="28"/>
      <c r="D3" s="27"/>
      <c r="E3" s="27"/>
      <c r="F3" s="27"/>
      <c r="G3" s="27"/>
      <c r="H3" s="27"/>
      <c r="I3" s="27"/>
      <c r="J3" s="27"/>
      <c r="K3" s="27"/>
      <c r="L3" s="27"/>
      <c r="M3" s="27"/>
      <c r="N3" s="27"/>
      <c r="O3" s="27"/>
      <c r="P3" s="27"/>
      <c r="Q3" s="27"/>
      <c r="R3" s="27"/>
      <c r="S3" s="27"/>
      <c r="T3" s="27"/>
      <c r="U3" s="27"/>
      <c r="V3" s="27"/>
      <c r="W3" s="27"/>
    </row>
    <row r="4" spans="1:23" ht="16.5" customHeight="1" x14ac:dyDescent="0.3">
      <c r="A4" s="27"/>
      <c r="B4" s="30" t="s">
        <v>39</v>
      </c>
      <c r="C4" s="31" t="s">
        <v>5</v>
      </c>
      <c r="D4" s="27"/>
      <c r="E4" s="27"/>
      <c r="F4" s="27"/>
      <c r="G4" s="27"/>
      <c r="H4" s="27"/>
      <c r="I4" s="27"/>
      <c r="J4" s="27"/>
      <c r="K4" s="27"/>
      <c r="L4" s="27"/>
      <c r="M4" s="27"/>
      <c r="N4" s="27"/>
      <c r="O4" s="27"/>
      <c r="P4" s="27"/>
      <c r="Q4" s="27"/>
      <c r="R4" s="27"/>
      <c r="S4" s="27"/>
      <c r="T4" s="27"/>
      <c r="U4" s="27"/>
      <c r="V4" s="27"/>
      <c r="W4" s="27"/>
    </row>
    <row r="5" spans="1:23" ht="16.5" customHeight="1" x14ac:dyDescent="0.3">
      <c r="A5" s="27"/>
      <c r="B5" s="32" t="s">
        <v>40</v>
      </c>
      <c r="C5" s="33" t="s">
        <v>41</v>
      </c>
      <c r="D5" s="27"/>
      <c r="E5" s="27"/>
      <c r="F5" s="27"/>
      <c r="G5" s="27"/>
      <c r="H5" s="27"/>
      <c r="I5" s="27"/>
      <c r="J5" s="27"/>
      <c r="K5" s="27"/>
      <c r="L5" s="27"/>
      <c r="M5" s="27"/>
      <c r="N5" s="27"/>
      <c r="O5" s="27"/>
      <c r="P5" s="27"/>
      <c r="Q5" s="27"/>
      <c r="R5" s="27"/>
      <c r="S5" s="27"/>
      <c r="T5" s="27"/>
      <c r="U5" s="27"/>
      <c r="V5" s="27"/>
      <c r="W5" s="27"/>
    </row>
    <row r="6" spans="1:23" ht="46.5" customHeight="1" x14ac:dyDescent="0.3">
      <c r="A6" s="27"/>
      <c r="B6" s="34" t="s">
        <v>42</v>
      </c>
      <c r="C6" s="35" t="s">
        <v>43</v>
      </c>
      <c r="D6" s="27"/>
      <c r="E6" s="27"/>
      <c r="F6" s="27"/>
      <c r="G6" s="27"/>
      <c r="H6" s="27"/>
      <c r="I6" s="27"/>
      <c r="J6" s="27"/>
      <c r="K6" s="27"/>
      <c r="L6" s="27"/>
      <c r="M6" s="27"/>
      <c r="N6" s="27"/>
      <c r="O6" s="27"/>
      <c r="P6" s="27"/>
      <c r="Q6" s="27"/>
      <c r="R6" s="27"/>
      <c r="S6" s="27"/>
      <c r="T6" s="27"/>
      <c r="U6" s="27"/>
      <c r="V6" s="27"/>
      <c r="W6" s="27"/>
    </row>
    <row r="7" spans="1:23" ht="16.5" customHeight="1" x14ac:dyDescent="0.3">
      <c r="A7" s="27"/>
      <c r="B7" s="36" t="s">
        <v>44</v>
      </c>
      <c r="C7" s="37" t="s">
        <v>45</v>
      </c>
      <c r="D7" s="27"/>
      <c r="E7" s="27"/>
      <c r="F7" s="27"/>
      <c r="G7" s="27"/>
      <c r="H7" s="27"/>
      <c r="I7" s="27"/>
      <c r="J7" s="27"/>
      <c r="K7" s="27"/>
      <c r="L7" s="27"/>
      <c r="M7" s="27"/>
      <c r="N7" s="27"/>
      <c r="O7" s="27"/>
      <c r="P7" s="27"/>
      <c r="Q7" s="27"/>
      <c r="R7" s="27"/>
      <c r="S7" s="27"/>
      <c r="T7" s="27"/>
      <c r="U7" s="27"/>
      <c r="V7" s="27"/>
      <c r="W7" s="27"/>
    </row>
    <row r="8" spans="1:23" ht="16.5" customHeight="1" x14ac:dyDescent="0.3">
      <c r="A8" s="27"/>
      <c r="B8" s="36" t="s">
        <v>46</v>
      </c>
      <c r="C8" s="37" t="s">
        <v>47</v>
      </c>
      <c r="D8" s="27"/>
      <c r="E8" s="27"/>
      <c r="F8" s="27"/>
      <c r="G8" s="27"/>
      <c r="H8" s="27"/>
      <c r="I8" s="27"/>
      <c r="J8" s="27"/>
      <c r="K8" s="27"/>
      <c r="L8" s="27"/>
      <c r="M8" s="27"/>
      <c r="N8" s="27"/>
      <c r="O8" s="27"/>
      <c r="P8" s="27"/>
      <c r="Q8" s="27"/>
      <c r="R8" s="27"/>
      <c r="S8" s="27"/>
      <c r="T8" s="27"/>
      <c r="U8" s="27"/>
      <c r="V8" s="27"/>
      <c r="W8" s="27"/>
    </row>
    <row r="9" spans="1:23" ht="16.5" customHeight="1" x14ac:dyDescent="0.3">
      <c r="A9" s="27"/>
      <c r="B9" s="36" t="s">
        <v>48</v>
      </c>
      <c r="C9" s="37" t="s">
        <v>49</v>
      </c>
      <c r="D9" s="27"/>
      <c r="E9" s="27"/>
      <c r="F9" s="27"/>
      <c r="G9" s="27"/>
      <c r="H9" s="27"/>
      <c r="I9" s="27"/>
      <c r="J9" s="27"/>
      <c r="K9" s="27"/>
      <c r="L9" s="27"/>
      <c r="M9" s="27"/>
      <c r="N9" s="27"/>
      <c r="O9" s="27"/>
      <c r="P9" s="27"/>
      <c r="Q9" s="27"/>
      <c r="R9" s="27"/>
      <c r="S9" s="27"/>
      <c r="T9" s="27"/>
      <c r="U9" s="27"/>
      <c r="V9" s="27"/>
      <c r="W9" s="27"/>
    </row>
    <row r="10" spans="1:23" ht="16.5" customHeight="1" x14ac:dyDescent="0.3">
      <c r="A10" s="27"/>
      <c r="B10" s="36" t="s">
        <v>50</v>
      </c>
      <c r="C10" s="37" t="s">
        <v>51</v>
      </c>
      <c r="D10" s="27"/>
      <c r="E10" s="27"/>
      <c r="F10" s="27"/>
      <c r="G10" s="27"/>
      <c r="H10" s="27"/>
      <c r="I10" s="27"/>
      <c r="J10" s="27"/>
      <c r="K10" s="27"/>
      <c r="L10" s="27"/>
      <c r="M10" s="27"/>
      <c r="N10" s="27"/>
      <c r="O10" s="27"/>
      <c r="P10" s="27"/>
      <c r="Q10" s="27"/>
      <c r="R10" s="27"/>
      <c r="S10" s="27"/>
      <c r="T10" s="27"/>
      <c r="U10" s="27"/>
      <c r="V10" s="27"/>
      <c r="W10" s="27"/>
    </row>
    <row r="11" spans="1:23" ht="16.5" customHeight="1" x14ac:dyDescent="0.3">
      <c r="A11" s="27"/>
      <c r="B11" s="36" t="s">
        <v>52</v>
      </c>
      <c r="C11" s="37" t="s">
        <v>53</v>
      </c>
      <c r="D11" s="27"/>
      <c r="E11" s="27"/>
      <c r="F11" s="27"/>
      <c r="G11" s="27"/>
      <c r="H11" s="27"/>
      <c r="I11" s="27"/>
      <c r="J11" s="27"/>
      <c r="K11" s="27"/>
      <c r="L11" s="27"/>
      <c r="M11" s="27"/>
      <c r="N11" s="27"/>
      <c r="O11" s="27"/>
      <c r="P11" s="27"/>
      <c r="Q11" s="27"/>
      <c r="R11" s="27"/>
      <c r="S11" s="27"/>
      <c r="T11" s="27"/>
      <c r="U11" s="27"/>
      <c r="V11" s="27"/>
      <c r="W11" s="27"/>
    </row>
    <row r="12" spans="1:23" ht="16.5" customHeight="1" x14ac:dyDescent="0.3">
      <c r="A12" s="27"/>
      <c r="B12" s="36" t="s">
        <v>54</v>
      </c>
      <c r="C12" s="37" t="s">
        <v>55</v>
      </c>
      <c r="D12" s="27"/>
      <c r="E12" s="27"/>
      <c r="F12" s="27"/>
      <c r="G12" s="27"/>
      <c r="H12" s="27"/>
      <c r="I12" s="27"/>
      <c r="J12" s="27"/>
      <c r="K12" s="27"/>
      <c r="L12" s="27"/>
      <c r="M12" s="27"/>
      <c r="N12" s="27"/>
      <c r="O12" s="27"/>
      <c r="P12" s="27"/>
      <c r="Q12" s="27"/>
      <c r="R12" s="27"/>
      <c r="S12" s="27"/>
      <c r="T12" s="27"/>
      <c r="U12" s="27"/>
      <c r="V12" s="27"/>
      <c r="W12" s="27"/>
    </row>
    <row r="13" spans="1:23" ht="16.5" customHeight="1" x14ac:dyDescent="0.3">
      <c r="A13" s="27"/>
      <c r="B13" s="36" t="s">
        <v>56</v>
      </c>
      <c r="C13" s="37" t="s">
        <v>57</v>
      </c>
      <c r="D13" s="27"/>
      <c r="E13" s="27"/>
      <c r="F13" s="27"/>
      <c r="G13" s="27"/>
      <c r="H13" s="27"/>
      <c r="I13" s="27"/>
      <c r="J13" s="27"/>
      <c r="K13" s="27"/>
      <c r="L13" s="27"/>
      <c r="M13" s="27"/>
      <c r="N13" s="27"/>
      <c r="O13" s="27"/>
      <c r="P13" s="27"/>
      <c r="Q13" s="27"/>
      <c r="R13" s="27"/>
      <c r="S13" s="27"/>
      <c r="T13" s="27"/>
      <c r="U13" s="27"/>
      <c r="V13" s="27"/>
      <c r="W13" s="27"/>
    </row>
    <row r="14" spans="1:23" ht="16.5" customHeight="1" x14ac:dyDescent="0.3">
      <c r="A14" s="27"/>
      <c r="B14" s="36" t="s">
        <v>58</v>
      </c>
      <c r="C14" s="37" t="s">
        <v>59</v>
      </c>
      <c r="D14" s="27"/>
      <c r="E14" s="27"/>
      <c r="F14" s="27"/>
      <c r="G14" s="27"/>
      <c r="H14" s="27"/>
      <c r="I14" s="27"/>
      <c r="J14" s="27"/>
      <c r="K14" s="27"/>
      <c r="L14" s="27"/>
      <c r="M14" s="27"/>
      <c r="N14" s="27"/>
      <c r="O14" s="27"/>
      <c r="P14" s="27"/>
      <c r="Q14" s="27"/>
      <c r="R14" s="27"/>
      <c r="S14" s="27"/>
      <c r="T14" s="27"/>
      <c r="U14" s="27"/>
      <c r="V14" s="27"/>
      <c r="W14" s="27"/>
    </row>
    <row r="15" spans="1:23" ht="16.5" customHeight="1" x14ac:dyDescent="0.3">
      <c r="A15" s="27"/>
      <c r="B15" s="36" t="s">
        <v>60</v>
      </c>
      <c r="C15" s="37" t="s">
        <v>61</v>
      </c>
      <c r="D15" s="27"/>
      <c r="E15" s="27"/>
      <c r="F15" s="27"/>
      <c r="G15" s="27"/>
      <c r="H15" s="27"/>
      <c r="I15" s="27"/>
      <c r="J15" s="27"/>
      <c r="K15" s="27"/>
      <c r="L15" s="27"/>
      <c r="M15" s="27"/>
      <c r="N15" s="27"/>
      <c r="O15" s="27"/>
      <c r="P15" s="27"/>
      <c r="Q15" s="27"/>
      <c r="R15" s="27"/>
      <c r="S15" s="27"/>
      <c r="T15" s="27"/>
      <c r="U15" s="27"/>
      <c r="V15" s="27"/>
      <c r="W15" s="27"/>
    </row>
    <row r="16" spans="1:23" ht="16.5" customHeight="1" x14ac:dyDescent="0.3">
      <c r="A16" s="27"/>
      <c r="B16" s="36" t="s">
        <v>62</v>
      </c>
      <c r="C16" s="37" t="s">
        <v>63</v>
      </c>
      <c r="D16" s="27"/>
      <c r="E16" s="27"/>
      <c r="F16" s="27"/>
      <c r="G16" s="27"/>
      <c r="H16" s="27"/>
      <c r="I16" s="27"/>
      <c r="J16" s="27"/>
      <c r="K16" s="27"/>
      <c r="L16" s="27"/>
      <c r="M16" s="27"/>
      <c r="N16" s="27"/>
      <c r="O16" s="27"/>
      <c r="P16" s="27"/>
      <c r="Q16" s="27"/>
      <c r="R16" s="27"/>
      <c r="S16" s="27"/>
      <c r="T16" s="27"/>
      <c r="U16" s="27"/>
      <c r="V16" s="27"/>
      <c r="W16" s="27"/>
    </row>
    <row r="17" spans="1:23" ht="16.5" customHeight="1" x14ac:dyDescent="0.3">
      <c r="A17" s="27"/>
      <c r="B17" s="36" t="s">
        <v>64</v>
      </c>
      <c r="C17" s="37" t="s">
        <v>65</v>
      </c>
      <c r="D17" s="27"/>
      <c r="E17" s="27"/>
      <c r="F17" s="27"/>
      <c r="G17" s="27"/>
      <c r="H17" s="27"/>
      <c r="I17" s="27"/>
      <c r="J17" s="27"/>
      <c r="K17" s="27"/>
      <c r="L17" s="27"/>
      <c r="M17" s="27"/>
      <c r="N17" s="27"/>
      <c r="O17" s="27"/>
      <c r="P17" s="27"/>
      <c r="Q17" s="27"/>
      <c r="R17" s="27"/>
      <c r="S17" s="27"/>
      <c r="T17" s="27"/>
      <c r="U17" s="27"/>
      <c r="V17" s="27"/>
      <c r="W17" s="27"/>
    </row>
    <row r="18" spans="1:23" ht="16.5" customHeight="1" x14ac:dyDescent="0.3">
      <c r="A18" s="27"/>
      <c r="B18" s="36" t="s">
        <v>66</v>
      </c>
      <c r="C18" s="37" t="s">
        <v>67</v>
      </c>
      <c r="D18" s="27"/>
      <c r="E18" s="27"/>
      <c r="F18" s="27"/>
      <c r="G18" s="27"/>
      <c r="H18" s="27"/>
      <c r="I18" s="27"/>
      <c r="J18" s="27"/>
      <c r="K18" s="27"/>
      <c r="L18" s="27"/>
      <c r="M18" s="27"/>
      <c r="N18" s="27"/>
      <c r="O18" s="27"/>
      <c r="P18" s="27"/>
      <c r="Q18" s="27"/>
      <c r="R18" s="27"/>
      <c r="S18" s="27"/>
      <c r="T18" s="27"/>
      <c r="U18" s="27"/>
      <c r="V18" s="27"/>
      <c r="W18" s="27"/>
    </row>
    <row r="19" spans="1:23" ht="16.5" customHeight="1" x14ac:dyDescent="0.3">
      <c r="A19" s="27"/>
      <c r="B19" s="36" t="s">
        <v>68</v>
      </c>
      <c r="C19" s="37" t="s">
        <v>69</v>
      </c>
      <c r="D19" s="27"/>
      <c r="E19" s="27"/>
      <c r="F19" s="27"/>
      <c r="G19" s="27"/>
      <c r="H19" s="27"/>
      <c r="I19" s="27"/>
      <c r="J19" s="27"/>
      <c r="K19" s="27"/>
      <c r="L19" s="27"/>
      <c r="M19" s="27"/>
      <c r="N19" s="27"/>
      <c r="O19" s="27"/>
      <c r="P19" s="27"/>
      <c r="Q19" s="27"/>
      <c r="R19" s="27"/>
      <c r="S19" s="27"/>
      <c r="T19" s="27"/>
      <c r="U19" s="27"/>
      <c r="V19" s="27"/>
      <c r="W19" s="27"/>
    </row>
    <row r="20" spans="1:23" ht="16.5" customHeight="1" x14ac:dyDescent="0.3">
      <c r="A20" s="27"/>
      <c r="B20" s="36" t="s">
        <v>70</v>
      </c>
      <c r="C20" s="37" t="s">
        <v>71</v>
      </c>
      <c r="D20" s="27"/>
      <c r="E20" s="27"/>
      <c r="F20" s="27"/>
      <c r="G20" s="27"/>
      <c r="H20" s="27"/>
      <c r="I20" s="27"/>
      <c r="J20" s="27"/>
      <c r="K20" s="27"/>
      <c r="L20" s="27"/>
      <c r="M20" s="27"/>
      <c r="N20" s="27"/>
      <c r="O20" s="27"/>
      <c r="P20" s="27"/>
      <c r="Q20" s="27"/>
      <c r="R20" s="27"/>
      <c r="S20" s="27"/>
      <c r="T20" s="27"/>
      <c r="U20" s="27"/>
      <c r="V20" s="27"/>
      <c r="W20" s="27"/>
    </row>
    <row r="21" spans="1:23" ht="16.5" customHeight="1" x14ac:dyDescent="0.3">
      <c r="A21" s="27"/>
      <c r="B21" s="36" t="s">
        <v>72</v>
      </c>
      <c r="C21" s="37" t="s">
        <v>73</v>
      </c>
      <c r="D21" s="27"/>
      <c r="E21" s="27"/>
      <c r="F21" s="27"/>
      <c r="G21" s="27"/>
      <c r="H21" s="27"/>
      <c r="I21" s="27"/>
      <c r="J21" s="27"/>
      <c r="K21" s="27"/>
      <c r="L21" s="27"/>
      <c r="M21" s="27"/>
      <c r="N21" s="27"/>
      <c r="O21" s="27"/>
      <c r="P21" s="27"/>
      <c r="Q21" s="27"/>
      <c r="R21" s="27"/>
      <c r="S21" s="27"/>
      <c r="T21" s="27"/>
      <c r="U21" s="27"/>
      <c r="V21" s="27"/>
      <c r="W21" s="27"/>
    </row>
    <row r="22" spans="1:23" ht="16.5" customHeight="1" x14ac:dyDescent="0.3">
      <c r="A22" s="27"/>
      <c r="B22" s="36" t="s">
        <v>74</v>
      </c>
      <c r="C22" s="37" t="s">
        <v>75</v>
      </c>
      <c r="D22" s="27"/>
      <c r="E22" s="27"/>
      <c r="F22" s="27"/>
      <c r="G22" s="27"/>
      <c r="H22" s="27"/>
      <c r="I22" s="27"/>
      <c r="J22" s="27"/>
      <c r="K22" s="27"/>
      <c r="L22" s="27"/>
      <c r="M22" s="27"/>
      <c r="N22" s="27"/>
      <c r="O22" s="27"/>
      <c r="P22" s="27"/>
      <c r="Q22" s="27"/>
      <c r="R22" s="27"/>
      <c r="S22" s="27"/>
      <c r="T22" s="27"/>
      <c r="U22" s="27"/>
      <c r="V22" s="27"/>
      <c r="W22" s="27"/>
    </row>
    <row r="23" spans="1:23" ht="16.5" customHeight="1" x14ac:dyDescent="0.3">
      <c r="A23" s="27"/>
      <c r="B23" s="36" t="s">
        <v>76</v>
      </c>
      <c r="C23" s="37" t="s">
        <v>77</v>
      </c>
      <c r="D23" s="27"/>
      <c r="E23" s="27"/>
      <c r="F23" s="27"/>
      <c r="G23" s="27"/>
      <c r="H23" s="27"/>
      <c r="I23" s="27"/>
      <c r="J23" s="27"/>
      <c r="K23" s="27"/>
      <c r="L23" s="27"/>
      <c r="M23" s="27"/>
      <c r="N23" s="27"/>
      <c r="O23" s="27"/>
      <c r="P23" s="27"/>
      <c r="Q23" s="27"/>
      <c r="R23" s="27"/>
      <c r="S23" s="27"/>
      <c r="T23" s="27"/>
      <c r="U23" s="27"/>
      <c r="V23" s="27"/>
      <c r="W23" s="27"/>
    </row>
    <row r="24" spans="1:23" ht="16.5" customHeight="1" x14ac:dyDescent="0.3">
      <c r="A24" s="27"/>
      <c r="B24" s="36" t="s">
        <v>78</v>
      </c>
      <c r="C24" s="37" t="s">
        <v>79</v>
      </c>
      <c r="D24" s="27"/>
      <c r="E24" s="27"/>
      <c r="F24" s="27"/>
      <c r="G24" s="27"/>
      <c r="H24" s="27"/>
      <c r="I24" s="27"/>
      <c r="J24" s="27"/>
      <c r="K24" s="27"/>
      <c r="L24" s="27"/>
      <c r="M24" s="27"/>
      <c r="N24" s="27"/>
      <c r="O24" s="27"/>
      <c r="P24" s="27"/>
      <c r="Q24" s="27"/>
      <c r="R24" s="27"/>
      <c r="S24" s="27"/>
      <c r="T24" s="27"/>
      <c r="U24" s="27"/>
      <c r="V24" s="27"/>
      <c r="W24" s="27"/>
    </row>
    <row r="25" spans="1:23" ht="16.5" customHeight="1" x14ac:dyDescent="0.3">
      <c r="A25" s="27"/>
      <c r="B25" s="36" t="s">
        <v>80</v>
      </c>
      <c r="C25" s="37" t="s">
        <v>81</v>
      </c>
      <c r="D25" s="27"/>
      <c r="E25" s="27"/>
      <c r="F25" s="27"/>
      <c r="G25" s="27"/>
      <c r="H25" s="27"/>
      <c r="I25" s="27"/>
      <c r="J25" s="27"/>
      <c r="K25" s="27"/>
      <c r="L25" s="27"/>
      <c r="M25" s="27"/>
      <c r="N25" s="27"/>
      <c r="O25" s="27"/>
      <c r="P25" s="27"/>
      <c r="Q25" s="27"/>
      <c r="R25" s="27"/>
      <c r="S25" s="27"/>
      <c r="T25" s="27"/>
      <c r="U25" s="27"/>
      <c r="V25" s="27"/>
      <c r="W25" s="27"/>
    </row>
    <row r="26" spans="1:23" ht="16.5" customHeight="1" x14ac:dyDescent="0.3">
      <c r="A26" s="27"/>
      <c r="B26" s="36" t="s">
        <v>82</v>
      </c>
      <c r="C26" s="37" t="s">
        <v>83</v>
      </c>
      <c r="D26" s="27"/>
      <c r="E26" s="27"/>
      <c r="F26" s="27"/>
      <c r="G26" s="27"/>
      <c r="H26" s="27"/>
      <c r="I26" s="27"/>
      <c r="J26" s="27"/>
      <c r="K26" s="27"/>
      <c r="L26" s="27"/>
      <c r="M26" s="27"/>
      <c r="N26" s="27"/>
      <c r="O26" s="27"/>
      <c r="P26" s="27"/>
      <c r="Q26" s="27"/>
      <c r="R26" s="27"/>
      <c r="S26" s="27"/>
      <c r="T26" s="27"/>
      <c r="U26" s="27"/>
      <c r="V26" s="27"/>
      <c r="W26" s="27"/>
    </row>
    <row r="27" spans="1:23" ht="16.5" customHeight="1" x14ac:dyDescent="0.3">
      <c r="A27" s="27"/>
      <c r="B27" s="36" t="s">
        <v>84</v>
      </c>
      <c r="C27" s="37" t="s">
        <v>85</v>
      </c>
      <c r="D27" s="27"/>
      <c r="E27" s="27"/>
      <c r="F27" s="27"/>
      <c r="G27" s="27"/>
      <c r="H27" s="27"/>
      <c r="I27" s="27"/>
      <c r="J27" s="27"/>
      <c r="K27" s="27"/>
      <c r="L27" s="27"/>
      <c r="M27" s="27"/>
      <c r="N27" s="27"/>
      <c r="O27" s="27"/>
      <c r="P27" s="27"/>
      <c r="Q27" s="27"/>
      <c r="R27" s="27"/>
      <c r="S27" s="27"/>
      <c r="T27" s="27"/>
      <c r="U27" s="27"/>
      <c r="V27" s="27"/>
      <c r="W27" s="27"/>
    </row>
    <row r="28" spans="1:23" ht="16.5" customHeight="1" x14ac:dyDescent="0.3">
      <c r="A28" s="27"/>
      <c r="B28" s="36" t="s">
        <v>27</v>
      </c>
      <c r="C28" s="37" t="s">
        <v>86</v>
      </c>
      <c r="D28" s="27"/>
      <c r="E28" s="27"/>
      <c r="F28" s="27"/>
      <c r="G28" s="27"/>
      <c r="H28" s="27"/>
      <c r="I28" s="27"/>
      <c r="J28" s="27"/>
      <c r="K28" s="27"/>
      <c r="L28" s="27"/>
      <c r="M28" s="27"/>
      <c r="N28" s="27"/>
      <c r="O28" s="27"/>
      <c r="P28" s="27"/>
      <c r="Q28" s="27"/>
      <c r="R28" s="27"/>
      <c r="S28" s="27"/>
      <c r="T28" s="27"/>
      <c r="U28" s="27"/>
      <c r="V28" s="27"/>
      <c r="W28" s="27"/>
    </row>
    <row r="29" spans="1:23" ht="16.5" customHeight="1" x14ac:dyDescent="0.3">
      <c r="A29" s="27"/>
      <c r="B29" s="36" t="s">
        <v>87</v>
      </c>
      <c r="C29" s="37" t="s">
        <v>88</v>
      </c>
      <c r="D29" s="27"/>
      <c r="E29" s="27"/>
      <c r="F29" s="27"/>
      <c r="G29" s="27"/>
      <c r="H29" s="27"/>
      <c r="I29" s="27"/>
      <c r="J29" s="27"/>
      <c r="K29" s="27"/>
      <c r="L29" s="27"/>
      <c r="M29" s="27"/>
      <c r="N29" s="27"/>
      <c r="O29" s="27"/>
      <c r="P29" s="27"/>
      <c r="Q29" s="27"/>
      <c r="R29" s="27"/>
      <c r="S29" s="27"/>
      <c r="T29" s="27"/>
      <c r="U29" s="27"/>
      <c r="V29" s="27"/>
      <c r="W29" s="27"/>
    </row>
    <row r="30" spans="1:23" ht="16.5" customHeight="1" x14ac:dyDescent="0.3">
      <c r="A30" s="27"/>
      <c r="B30" s="36" t="s">
        <v>89</v>
      </c>
      <c r="C30" s="37" t="s">
        <v>90</v>
      </c>
      <c r="D30" s="27"/>
      <c r="E30" s="27"/>
      <c r="F30" s="27"/>
      <c r="G30" s="27"/>
      <c r="H30" s="27"/>
      <c r="I30" s="27"/>
      <c r="J30" s="27"/>
      <c r="K30" s="27"/>
      <c r="L30" s="27"/>
      <c r="M30" s="27"/>
      <c r="N30" s="27"/>
      <c r="O30" s="27"/>
      <c r="P30" s="27"/>
      <c r="Q30" s="27"/>
      <c r="R30" s="27"/>
      <c r="S30" s="27"/>
      <c r="T30" s="27"/>
      <c r="U30" s="27"/>
      <c r="V30" s="27"/>
      <c r="W30" s="27"/>
    </row>
    <row r="31" spans="1:23" ht="16.5" customHeight="1" x14ac:dyDescent="0.3">
      <c r="A31" s="27"/>
      <c r="B31" s="36" t="s">
        <v>91</v>
      </c>
      <c r="C31" s="37" t="s">
        <v>92</v>
      </c>
      <c r="D31" s="27"/>
      <c r="E31" s="27"/>
      <c r="F31" s="27"/>
      <c r="G31" s="27"/>
      <c r="H31" s="27"/>
      <c r="I31" s="27"/>
      <c r="J31" s="27"/>
      <c r="K31" s="27"/>
      <c r="L31" s="27"/>
      <c r="M31" s="27"/>
      <c r="N31" s="27"/>
      <c r="O31" s="27"/>
      <c r="P31" s="27"/>
      <c r="Q31" s="27"/>
      <c r="R31" s="27"/>
      <c r="S31" s="27"/>
      <c r="T31" s="27"/>
      <c r="U31" s="27"/>
      <c r="V31" s="27"/>
      <c r="W31" s="27"/>
    </row>
    <row r="32" spans="1:23" ht="16.5" customHeight="1" x14ac:dyDescent="0.3">
      <c r="A32" s="27"/>
      <c r="B32" s="36" t="s">
        <v>93</v>
      </c>
      <c r="C32" s="37" t="s">
        <v>94</v>
      </c>
      <c r="D32" s="27"/>
      <c r="E32" s="27"/>
      <c r="F32" s="27"/>
      <c r="G32" s="27"/>
      <c r="H32" s="27"/>
      <c r="I32" s="27"/>
      <c r="J32" s="27"/>
      <c r="K32" s="27"/>
      <c r="L32" s="27"/>
      <c r="M32" s="27"/>
      <c r="N32" s="27"/>
      <c r="O32" s="27"/>
      <c r="P32" s="27"/>
      <c r="Q32" s="27"/>
      <c r="R32" s="27"/>
      <c r="S32" s="27"/>
      <c r="T32" s="27"/>
      <c r="U32" s="27"/>
      <c r="V32" s="27"/>
      <c r="W32" s="27"/>
    </row>
    <row r="33" spans="1:23" ht="16.5" customHeight="1" x14ac:dyDescent="0.3">
      <c r="A33" s="27"/>
      <c r="B33" s="36" t="s">
        <v>95</v>
      </c>
      <c r="C33" s="37" t="s">
        <v>96</v>
      </c>
      <c r="D33" s="27"/>
      <c r="E33" s="27"/>
      <c r="F33" s="27"/>
      <c r="G33" s="27"/>
      <c r="H33" s="27"/>
      <c r="I33" s="27"/>
      <c r="J33" s="27"/>
      <c r="K33" s="27"/>
      <c r="L33" s="27"/>
      <c r="M33" s="27"/>
      <c r="N33" s="27"/>
      <c r="O33" s="27"/>
      <c r="P33" s="27"/>
      <c r="Q33" s="27"/>
      <c r="R33" s="27"/>
      <c r="S33" s="27"/>
      <c r="T33" s="27"/>
      <c r="U33" s="27"/>
      <c r="V33" s="27"/>
      <c r="W33" s="27"/>
    </row>
    <row r="34" spans="1:23" ht="16.5" customHeight="1" x14ac:dyDescent="0.3">
      <c r="A34" s="27"/>
      <c r="B34" s="36" t="s">
        <v>97</v>
      </c>
      <c r="C34" s="37" t="s">
        <v>98</v>
      </c>
      <c r="D34" s="27"/>
      <c r="E34" s="27"/>
      <c r="F34" s="27"/>
      <c r="G34" s="27"/>
      <c r="H34" s="27"/>
      <c r="I34" s="27"/>
      <c r="J34" s="27"/>
      <c r="K34" s="27"/>
      <c r="L34" s="27"/>
      <c r="M34" s="27"/>
      <c r="N34" s="27"/>
      <c r="O34" s="27"/>
      <c r="P34" s="27"/>
      <c r="Q34" s="27"/>
      <c r="R34" s="27"/>
      <c r="S34" s="27"/>
      <c r="T34" s="27"/>
      <c r="U34" s="27"/>
      <c r="V34" s="27"/>
      <c r="W34" s="27"/>
    </row>
    <row r="35" spans="1:23" ht="16.5" customHeight="1" x14ac:dyDescent="0.3">
      <c r="A35" s="27"/>
      <c r="B35" s="36" t="s">
        <v>99</v>
      </c>
      <c r="C35" s="37" t="s">
        <v>100</v>
      </c>
      <c r="D35" s="27"/>
      <c r="E35" s="27"/>
      <c r="F35" s="27"/>
      <c r="G35" s="27"/>
      <c r="H35" s="27"/>
      <c r="I35" s="27"/>
      <c r="J35" s="27"/>
      <c r="K35" s="27"/>
      <c r="L35" s="27"/>
      <c r="M35" s="27"/>
      <c r="N35" s="27"/>
      <c r="O35" s="27"/>
      <c r="P35" s="27"/>
      <c r="Q35" s="27"/>
      <c r="R35" s="27"/>
      <c r="S35" s="27"/>
      <c r="T35" s="27"/>
      <c r="U35" s="27"/>
      <c r="V35" s="27"/>
      <c r="W35" s="27"/>
    </row>
    <row r="36" spans="1:23" ht="16.5" customHeight="1" x14ac:dyDescent="0.3">
      <c r="A36" s="27"/>
      <c r="B36" s="36" t="s">
        <v>101</v>
      </c>
      <c r="C36" s="37" t="s">
        <v>102</v>
      </c>
      <c r="D36" s="27"/>
      <c r="E36" s="27"/>
      <c r="F36" s="27"/>
      <c r="G36" s="27"/>
      <c r="H36" s="27"/>
      <c r="I36" s="27"/>
      <c r="J36" s="27"/>
      <c r="K36" s="27"/>
      <c r="L36" s="27"/>
      <c r="M36" s="27"/>
      <c r="N36" s="27"/>
      <c r="O36" s="27"/>
      <c r="P36" s="27"/>
      <c r="Q36" s="27"/>
      <c r="R36" s="27"/>
      <c r="S36" s="27"/>
      <c r="T36" s="27"/>
      <c r="U36" s="27"/>
      <c r="V36" s="27"/>
      <c r="W36" s="27"/>
    </row>
    <row r="37" spans="1:23" ht="16.5" customHeight="1" x14ac:dyDescent="0.3">
      <c r="A37" s="27"/>
      <c r="B37" s="36" t="s">
        <v>103</v>
      </c>
      <c r="C37" s="37" t="s">
        <v>104</v>
      </c>
      <c r="D37" s="27"/>
      <c r="E37" s="27"/>
      <c r="F37" s="27"/>
      <c r="G37" s="27"/>
      <c r="H37" s="27"/>
      <c r="I37" s="27"/>
      <c r="J37" s="27"/>
      <c r="K37" s="27"/>
      <c r="L37" s="27"/>
      <c r="M37" s="27"/>
      <c r="N37" s="27"/>
      <c r="O37" s="27"/>
      <c r="P37" s="27"/>
      <c r="Q37" s="27"/>
      <c r="R37" s="27"/>
      <c r="S37" s="27"/>
      <c r="T37" s="27"/>
      <c r="U37" s="27"/>
      <c r="V37" s="27"/>
      <c r="W37" s="27"/>
    </row>
    <row r="38" spans="1:23" ht="16.5" customHeight="1" x14ac:dyDescent="0.3">
      <c r="A38" s="27"/>
      <c r="B38" s="36" t="s">
        <v>105</v>
      </c>
      <c r="C38" s="37" t="s">
        <v>106</v>
      </c>
      <c r="D38" s="27"/>
      <c r="E38" s="27"/>
      <c r="F38" s="27"/>
      <c r="G38" s="27"/>
      <c r="H38" s="27"/>
      <c r="I38" s="27"/>
      <c r="J38" s="27"/>
      <c r="K38" s="27"/>
      <c r="L38" s="27"/>
      <c r="M38" s="27"/>
      <c r="N38" s="27"/>
      <c r="O38" s="27"/>
      <c r="P38" s="27"/>
      <c r="Q38" s="27"/>
      <c r="R38" s="27"/>
      <c r="S38" s="27"/>
      <c r="T38" s="27"/>
      <c r="U38" s="27"/>
      <c r="V38" s="27"/>
      <c r="W38" s="27"/>
    </row>
    <row r="39" spans="1:23" ht="82.5" customHeight="1" x14ac:dyDescent="0.3">
      <c r="A39" s="27"/>
      <c r="B39" s="36" t="s">
        <v>107</v>
      </c>
      <c r="C39" s="37" t="s">
        <v>108</v>
      </c>
      <c r="D39" s="27"/>
      <c r="E39" s="27"/>
      <c r="F39" s="27"/>
      <c r="G39" s="27"/>
      <c r="H39" s="27"/>
      <c r="I39" s="27"/>
      <c r="J39" s="27"/>
      <c r="K39" s="27"/>
      <c r="L39" s="27"/>
      <c r="M39" s="27"/>
      <c r="N39" s="27"/>
      <c r="O39" s="27"/>
      <c r="P39" s="27"/>
      <c r="Q39" s="27"/>
      <c r="R39" s="27"/>
      <c r="S39" s="27"/>
      <c r="T39" s="27"/>
      <c r="U39" s="27"/>
      <c r="V39" s="27"/>
      <c r="W39" s="27"/>
    </row>
    <row r="40" spans="1:23" ht="16.5" customHeight="1" x14ac:dyDescent="0.3">
      <c r="A40" s="27"/>
      <c r="B40" s="27"/>
      <c r="C40" s="28"/>
      <c r="D40" s="27"/>
      <c r="E40" s="27"/>
      <c r="F40" s="27"/>
      <c r="G40" s="27"/>
      <c r="H40" s="27"/>
      <c r="I40" s="27"/>
      <c r="J40" s="27"/>
      <c r="K40" s="27"/>
      <c r="L40" s="27"/>
      <c r="M40" s="27"/>
      <c r="N40" s="27"/>
      <c r="O40" s="27"/>
      <c r="P40" s="27"/>
      <c r="Q40" s="27"/>
      <c r="R40" s="27"/>
      <c r="S40" s="27"/>
      <c r="T40" s="27"/>
      <c r="U40" s="27"/>
      <c r="V40" s="27"/>
      <c r="W40" s="27"/>
    </row>
    <row r="41" spans="1:23" ht="16.5" customHeight="1" x14ac:dyDescent="0.3">
      <c r="A41" s="27"/>
      <c r="B41" s="27"/>
      <c r="C41" s="28"/>
      <c r="D41" s="27"/>
      <c r="E41" s="27"/>
      <c r="F41" s="27"/>
      <c r="G41" s="27"/>
      <c r="H41" s="27"/>
      <c r="I41" s="27"/>
      <c r="J41" s="27"/>
      <c r="K41" s="27"/>
      <c r="L41" s="27"/>
      <c r="M41" s="27"/>
      <c r="N41" s="27"/>
      <c r="O41" s="27"/>
      <c r="P41" s="27"/>
      <c r="Q41" s="27"/>
      <c r="R41" s="27"/>
      <c r="S41" s="27"/>
      <c r="T41" s="27"/>
      <c r="U41" s="27"/>
      <c r="V41" s="27"/>
      <c r="W41" s="27"/>
    </row>
    <row r="42" spans="1:23" ht="16.5" customHeight="1" x14ac:dyDescent="0.3">
      <c r="A42" s="27"/>
      <c r="B42" s="27"/>
      <c r="C42" s="28"/>
      <c r="D42" s="27"/>
      <c r="E42" s="27"/>
      <c r="F42" s="27"/>
      <c r="G42" s="27"/>
      <c r="H42" s="27"/>
      <c r="I42" s="27"/>
      <c r="J42" s="27"/>
      <c r="K42" s="27"/>
      <c r="L42" s="27"/>
      <c r="M42" s="27"/>
      <c r="N42" s="27"/>
      <c r="O42" s="27"/>
      <c r="P42" s="27"/>
      <c r="Q42" s="27"/>
      <c r="R42" s="27"/>
      <c r="S42" s="27"/>
      <c r="T42" s="27"/>
      <c r="U42" s="27"/>
      <c r="V42" s="27"/>
      <c r="W42" s="27"/>
    </row>
    <row r="43" spans="1:23" ht="16.5" customHeight="1" x14ac:dyDescent="0.3">
      <c r="A43" s="27"/>
      <c r="B43" s="27"/>
      <c r="C43" s="28"/>
      <c r="D43" s="27"/>
      <c r="E43" s="27"/>
      <c r="F43" s="27"/>
      <c r="G43" s="27"/>
      <c r="H43" s="27"/>
      <c r="I43" s="27"/>
      <c r="J43" s="27"/>
      <c r="K43" s="27"/>
      <c r="L43" s="27"/>
      <c r="M43" s="27"/>
      <c r="N43" s="27"/>
      <c r="O43" s="27"/>
      <c r="P43" s="27"/>
      <c r="Q43" s="27"/>
      <c r="R43" s="27"/>
      <c r="S43" s="27"/>
      <c r="T43" s="27"/>
      <c r="U43" s="27"/>
      <c r="V43" s="27"/>
      <c r="W43" s="27"/>
    </row>
    <row r="44" spans="1:23" ht="16.5" customHeight="1" x14ac:dyDescent="0.3">
      <c r="A44" s="27"/>
      <c r="B44" s="27"/>
      <c r="C44" s="28"/>
      <c r="D44" s="27"/>
      <c r="E44" s="27"/>
      <c r="F44" s="27"/>
      <c r="G44" s="27"/>
      <c r="H44" s="27"/>
      <c r="I44" s="27"/>
      <c r="J44" s="27"/>
      <c r="K44" s="27"/>
      <c r="L44" s="27"/>
      <c r="M44" s="27"/>
      <c r="N44" s="27"/>
      <c r="O44" s="27"/>
      <c r="P44" s="27"/>
      <c r="Q44" s="27"/>
      <c r="R44" s="27"/>
      <c r="S44" s="27"/>
      <c r="T44" s="27"/>
      <c r="U44" s="27"/>
      <c r="V44" s="27"/>
      <c r="W44" s="27"/>
    </row>
    <row r="45" spans="1:23" ht="16.5" customHeight="1" x14ac:dyDescent="0.3">
      <c r="A45" s="27"/>
      <c r="B45" s="27"/>
      <c r="C45" s="28"/>
      <c r="D45" s="27"/>
      <c r="E45" s="27"/>
      <c r="F45" s="27"/>
      <c r="G45" s="27"/>
      <c r="H45" s="27"/>
      <c r="I45" s="27"/>
      <c r="J45" s="27"/>
      <c r="K45" s="27"/>
      <c r="L45" s="27"/>
      <c r="M45" s="27"/>
      <c r="N45" s="27"/>
      <c r="O45" s="27"/>
      <c r="P45" s="27"/>
      <c r="Q45" s="27"/>
      <c r="R45" s="27"/>
      <c r="S45" s="27"/>
      <c r="T45" s="27"/>
      <c r="U45" s="27"/>
      <c r="V45" s="27"/>
      <c r="W45" s="27"/>
    </row>
    <row r="46" spans="1:23" ht="16.5" customHeight="1" x14ac:dyDescent="0.3">
      <c r="A46" s="27"/>
      <c r="B46" s="27"/>
      <c r="C46" s="28"/>
      <c r="D46" s="27"/>
      <c r="E46" s="27"/>
      <c r="F46" s="27"/>
      <c r="G46" s="27"/>
      <c r="H46" s="27"/>
      <c r="I46" s="27"/>
      <c r="J46" s="27"/>
      <c r="K46" s="27"/>
      <c r="L46" s="27"/>
      <c r="M46" s="27"/>
      <c r="N46" s="27"/>
      <c r="O46" s="27"/>
      <c r="P46" s="27"/>
      <c r="Q46" s="27"/>
      <c r="R46" s="27"/>
      <c r="S46" s="27"/>
      <c r="T46" s="27"/>
      <c r="U46" s="27"/>
      <c r="V46" s="27"/>
      <c r="W46" s="27"/>
    </row>
    <row r="47" spans="1:23" ht="16.5" customHeight="1" x14ac:dyDescent="0.3">
      <c r="A47" s="27"/>
      <c r="B47" s="27"/>
      <c r="C47" s="28"/>
      <c r="D47" s="27"/>
      <c r="E47" s="27"/>
      <c r="F47" s="27"/>
      <c r="G47" s="27"/>
      <c r="H47" s="27"/>
      <c r="I47" s="27"/>
      <c r="J47" s="27"/>
      <c r="K47" s="27"/>
      <c r="L47" s="27"/>
      <c r="M47" s="27"/>
      <c r="N47" s="27"/>
      <c r="O47" s="27"/>
      <c r="P47" s="27"/>
      <c r="Q47" s="27"/>
      <c r="R47" s="27"/>
      <c r="S47" s="27"/>
      <c r="T47" s="27"/>
      <c r="U47" s="27"/>
      <c r="V47" s="27"/>
      <c r="W47" s="27"/>
    </row>
    <row r="48" spans="1:23" ht="16.5" customHeight="1" x14ac:dyDescent="0.3">
      <c r="A48" s="27"/>
      <c r="B48" s="27"/>
      <c r="C48" s="28"/>
      <c r="D48" s="27"/>
      <c r="E48" s="27"/>
      <c r="F48" s="27"/>
      <c r="G48" s="27"/>
      <c r="H48" s="27"/>
      <c r="I48" s="27"/>
      <c r="J48" s="27"/>
      <c r="K48" s="27"/>
      <c r="L48" s="27"/>
      <c r="M48" s="27"/>
      <c r="N48" s="27"/>
      <c r="O48" s="27"/>
      <c r="P48" s="27"/>
      <c r="Q48" s="27"/>
      <c r="R48" s="27"/>
      <c r="S48" s="27"/>
      <c r="T48" s="27"/>
      <c r="U48" s="27"/>
      <c r="V48" s="27"/>
      <c r="W48" s="27"/>
    </row>
    <row r="49" spans="1:23" ht="16.5" customHeight="1" x14ac:dyDescent="0.3">
      <c r="A49" s="27"/>
      <c r="B49" s="27"/>
      <c r="C49" s="28"/>
      <c r="D49" s="27"/>
      <c r="E49" s="27"/>
      <c r="F49" s="27"/>
      <c r="G49" s="27"/>
      <c r="H49" s="27"/>
      <c r="I49" s="27"/>
      <c r="J49" s="27"/>
      <c r="K49" s="27"/>
      <c r="L49" s="27"/>
      <c r="M49" s="27"/>
      <c r="N49" s="27"/>
      <c r="O49" s="27"/>
      <c r="P49" s="27"/>
      <c r="Q49" s="27"/>
      <c r="R49" s="27"/>
      <c r="S49" s="27"/>
      <c r="T49" s="27"/>
      <c r="U49" s="27"/>
      <c r="V49" s="27"/>
      <c r="W49" s="27"/>
    </row>
    <row r="50" spans="1:23" ht="16.5" customHeight="1" x14ac:dyDescent="0.3">
      <c r="A50" s="27"/>
      <c r="B50" s="27"/>
      <c r="C50" s="28"/>
      <c r="D50" s="27"/>
      <c r="E50" s="27"/>
      <c r="F50" s="27"/>
      <c r="G50" s="27"/>
      <c r="H50" s="27"/>
      <c r="I50" s="27"/>
      <c r="J50" s="27"/>
      <c r="K50" s="27"/>
      <c r="L50" s="27"/>
      <c r="M50" s="27"/>
      <c r="N50" s="27"/>
      <c r="O50" s="27"/>
      <c r="P50" s="27"/>
      <c r="Q50" s="27"/>
      <c r="R50" s="27"/>
      <c r="S50" s="27"/>
      <c r="T50" s="27"/>
      <c r="U50" s="27"/>
      <c r="V50" s="27"/>
      <c r="W50" s="27"/>
    </row>
    <row r="51" spans="1:23" ht="16.5" customHeight="1" x14ac:dyDescent="0.3">
      <c r="A51" s="27"/>
      <c r="B51" s="27"/>
      <c r="C51" s="28"/>
      <c r="D51" s="27"/>
      <c r="E51" s="27"/>
      <c r="F51" s="27"/>
      <c r="G51" s="27"/>
      <c r="H51" s="27"/>
      <c r="I51" s="27"/>
      <c r="J51" s="27"/>
      <c r="K51" s="27"/>
      <c r="L51" s="27"/>
      <c r="M51" s="27"/>
      <c r="N51" s="27"/>
      <c r="O51" s="27"/>
      <c r="P51" s="27"/>
      <c r="Q51" s="27"/>
      <c r="R51" s="27"/>
      <c r="S51" s="27"/>
      <c r="T51" s="27"/>
      <c r="U51" s="27"/>
      <c r="V51" s="27"/>
      <c r="W51" s="27"/>
    </row>
    <row r="52" spans="1:23" ht="16.5" customHeight="1" x14ac:dyDescent="0.3">
      <c r="A52" s="27"/>
      <c r="B52" s="27"/>
      <c r="C52" s="28"/>
      <c r="D52" s="27"/>
      <c r="E52" s="27"/>
      <c r="F52" s="27"/>
      <c r="G52" s="27"/>
      <c r="H52" s="27"/>
      <c r="I52" s="27"/>
      <c r="J52" s="27"/>
      <c r="K52" s="27"/>
      <c r="L52" s="27"/>
      <c r="M52" s="27"/>
      <c r="N52" s="27"/>
      <c r="O52" s="27"/>
      <c r="P52" s="27"/>
      <c r="Q52" s="27"/>
      <c r="R52" s="27"/>
      <c r="S52" s="27"/>
      <c r="T52" s="27"/>
      <c r="U52" s="27"/>
      <c r="V52" s="27"/>
      <c r="W52" s="27"/>
    </row>
    <row r="53" spans="1:23" ht="16.5" customHeight="1" x14ac:dyDescent="0.3">
      <c r="A53" s="27"/>
      <c r="B53" s="27"/>
      <c r="C53" s="28"/>
      <c r="D53" s="27"/>
      <c r="E53" s="27"/>
      <c r="F53" s="27"/>
      <c r="G53" s="27"/>
      <c r="H53" s="27"/>
      <c r="I53" s="27"/>
      <c r="J53" s="27"/>
      <c r="K53" s="27"/>
      <c r="L53" s="27"/>
      <c r="M53" s="27"/>
      <c r="N53" s="27"/>
      <c r="O53" s="27"/>
      <c r="P53" s="27"/>
      <c r="Q53" s="27"/>
      <c r="R53" s="27"/>
      <c r="S53" s="27"/>
      <c r="T53" s="27"/>
      <c r="U53" s="27"/>
      <c r="V53" s="27"/>
      <c r="W53" s="27"/>
    </row>
    <row r="54" spans="1:23" ht="16.5" customHeight="1" x14ac:dyDescent="0.3">
      <c r="A54" s="27"/>
      <c r="B54" s="27"/>
      <c r="C54" s="28"/>
      <c r="D54" s="27"/>
      <c r="E54" s="27"/>
      <c r="F54" s="27"/>
      <c r="G54" s="27"/>
      <c r="H54" s="27"/>
      <c r="I54" s="27"/>
      <c r="J54" s="27"/>
      <c r="K54" s="27"/>
      <c r="L54" s="27"/>
      <c r="M54" s="27"/>
      <c r="N54" s="27"/>
      <c r="O54" s="27"/>
      <c r="P54" s="27"/>
      <c r="Q54" s="27"/>
      <c r="R54" s="27"/>
      <c r="S54" s="27"/>
      <c r="T54" s="27"/>
      <c r="U54" s="27"/>
      <c r="V54" s="27"/>
      <c r="W54" s="27"/>
    </row>
    <row r="55" spans="1:23" ht="16.5" customHeight="1" x14ac:dyDescent="0.3">
      <c r="A55" s="27"/>
      <c r="B55" s="27"/>
      <c r="C55" s="28"/>
      <c r="D55" s="27"/>
      <c r="E55" s="27"/>
      <c r="F55" s="27"/>
      <c r="G55" s="27"/>
      <c r="H55" s="27"/>
      <c r="I55" s="27"/>
      <c r="J55" s="27"/>
      <c r="K55" s="27"/>
      <c r="L55" s="27"/>
      <c r="M55" s="27"/>
      <c r="N55" s="27"/>
      <c r="O55" s="27"/>
      <c r="P55" s="27"/>
      <c r="Q55" s="27"/>
      <c r="R55" s="27"/>
      <c r="S55" s="27"/>
      <c r="T55" s="27"/>
      <c r="U55" s="27"/>
      <c r="V55" s="27"/>
      <c r="W55" s="27"/>
    </row>
    <row r="56" spans="1:23" ht="16.5" customHeight="1" x14ac:dyDescent="0.3">
      <c r="A56" s="27"/>
      <c r="B56" s="27"/>
      <c r="C56" s="28"/>
      <c r="D56" s="27"/>
      <c r="E56" s="27"/>
      <c r="F56" s="27"/>
      <c r="G56" s="27"/>
      <c r="H56" s="27"/>
      <c r="I56" s="27"/>
      <c r="J56" s="27"/>
      <c r="K56" s="27"/>
      <c r="L56" s="27"/>
      <c r="M56" s="27"/>
      <c r="N56" s="27"/>
      <c r="O56" s="27"/>
      <c r="P56" s="27"/>
      <c r="Q56" s="27"/>
      <c r="R56" s="27"/>
      <c r="S56" s="27"/>
      <c r="T56" s="27"/>
      <c r="U56" s="27"/>
      <c r="V56" s="27"/>
      <c r="W56" s="27"/>
    </row>
    <row r="57" spans="1:23" ht="16.5" customHeight="1" x14ac:dyDescent="0.3">
      <c r="A57" s="27"/>
      <c r="B57" s="27"/>
      <c r="C57" s="28"/>
      <c r="D57" s="27"/>
      <c r="E57" s="27"/>
      <c r="F57" s="27"/>
      <c r="G57" s="27"/>
      <c r="H57" s="27"/>
      <c r="I57" s="27"/>
      <c r="J57" s="27"/>
      <c r="K57" s="27"/>
      <c r="L57" s="27"/>
      <c r="M57" s="27"/>
      <c r="N57" s="27"/>
      <c r="O57" s="27"/>
      <c r="P57" s="27"/>
      <c r="Q57" s="27"/>
      <c r="R57" s="27"/>
      <c r="S57" s="27"/>
      <c r="T57" s="27"/>
      <c r="U57" s="27"/>
      <c r="V57" s="27"/>
      <c r="W57" s="27"/>
    </row>
    <row r="58" spans="1:23" ht="16.5" customHeight="1" x14ac:dyDescent="0.3">
      <c r="A58" s="27"/>
      <c r="B58" s="27"/>
      <c r="C58" s="28"/>
      <c r="D58" s="27"/>
      <c r="E58" s="27"/>
      <c r="F58" s="27"/>
      <c r="G58" s="27"/>
      <c r="H58" s="27"/>
      <c r="I58" s="27"/>
      <c r="J58" s="27"/>
      <c r="K58" s="27"/>
      <c r="L58" s="27"/>
      <c r="M58" s="27"/>
      <c r="N58" s="27"/>
      <c r="O58" s="27"/>
      <c r="P58" s="27"/>
      <c r="Q58" s="27"/>
      <c r="R58" s="27"/>
      <c r="S58" s="27"/>
      <c r="T58" s="27"/>
      <c r="U58" s="27"/>
      <c r="V58" s="27"/>
      <c r="W58" s="27"/>
    </row>
    <row r="59" spans="1:23" ht="16.5" customHeight="1" x14ac:dyDescent="0.3">
      <c r="A59" s="27"/>
      <c r="B59" s="27"/>
      <c r="C59" s="28"/>
      <c r="D59" s="27"/>
      <c r="E59" s="27"/>
      <c r="F59" s="27"/>
      <c r="G59" s="27"/>
      <c r="H59" s="27"/>
      <c r="I59" s="27"/>
      <c r="J59" s="27"/>
      <c r="K59" s="27"/>
      <c r="L59" s="27"/>
      <c r="M59" s="27"/>
      <c r="N59" s="27"/>
      <c r="O59" s="27"/>
      <c r="P59" s="27"/>
      <c r="Q59" s="27"/>
      <c r="R59" s="27"/>
      <c r="S59" s="27"/>
      <c r="T59" s="27"/>
      <c r="U59" s="27"/>
      <c r="V59" s="27"/>
      <c r="W59" s="27"/>
    </row>
    <row r="60" spans="1:23" ht="16.5" customHeight="1" x14ac:dyDescent="0.3">
      <c r="A60" s="27"/>
      <c r="B60" s="27"/>
      <c r="C60" s="28"/>
      <c r="D60" s="27"/>
      <c r="E60" s="27"/>
      <c r="F60" s="27"/>
      <c r="G60" s="27"/>
      <c r="H60" s="27"/>
      <c r="I60" s="27"/>
      <c r="J60" s="27"/>
      <c r="K60" s="27"/>
      <c r="L60" s="27"/>
      <c r="M60" s="27"/>
      <c r="N60" s="27"/>
      <c r="O60" s="27"/>
      <c r="P60" s="27"/>
      <c r="Q60" s="27"/>
      <c r="R60" s="27"/>
      <c r="S60" s="27"/>
      <c r="T60" s="27"/>
      <c r="U60" s="27"/>
      <c r="V60" s="27"/>
      <c r="W60" s="27"/>
    </row>
    <row r="61" spans="1:23" ht="16.5" customHeight="1" x14ac:dyDescent="0.3">
      <c r="A61" s="27"/>
      <c r="B61" s="27"/>
      <c r="C61" s="28"/>
      <c r="D61" s="27"/>
      <c r="E61" s="27"/>
      <c r="F61" s="27"/>
      <c r="G61" s="27"/>
      <c r="H61" s="27"/>
      <c r="I61" s="27"/>
      <c r="J61" s="27"/>
      <c r="K61" s="27"/>
      <c r="L61" s="27"/>
      <c r="M61" s="27"/>
      <c r="N61" s="27"/>
      <c r="O61" s="27"/>
      <c r="P61" s="27"/>
      <c r="Q61" s="27"/>
      <c r="R61" s="27"/>
      <c r="S61" s="27"/>
      <c r="T61" s="27"/>
      <c r="U61" s="27"/>
      <c r="V61" s="27"/>
      <c r="W61" s="27"/>
    </row>
    <row r="62" spans="1:23" ht="16.5" customHeight="1" x14ac:dyDescent="0.3">
      <c r="A62" s="27"/>
      <c r="B62" s="27"/>
      <c r="C62" s="28"/>
      <c r="D62" s="27"/>
      <c r="E62" s="27"/>
      <c r="F62" s="27"/>
      <c r="G62" s="27"/>
      <c r="H62" s="27"/>
      <c r="I62" s="27"/>
      <c r="J62" s="27"/>
      <c r="K62" s="27"/>
      <c r="L62" s="27"/>
      <c r="M62" s="27"/>
      <c r="N62" s="27"/>
      <c r="O62" s="27"/>
      <c r="P62" s="27"/>
      <c r="Q62" s="27"/>
      <c r="R62" s="27"/>
      <c r="S62" s="27"/>
      <c r="T62" s="27"/>
      <c r="U62" s="27"/>
      <c r="V62" s="27"/>
      <c r="W62" s="27"/>
    </row>
    <row r="63" spans="1:23" ht="16.5" customHeight="1" x14ac:dyDescent="0.3">
      <c r="A63" s="27"/>
      <c r="B63" s="27"/>
      <c r="C63" s="28"/>
      <c r="D63" s="27"/>
      <c r="E63" s="27"/>
      <c r="F63" s="27"/>
      <c r="G63" s="27"/>
      <c r="H63" s="27"/>
      <c r="I63" s="27"/>
      <c r="J63" s="27"/>
      <c r="K63" s="27"/>
      <c r="L63" s="27"/>
      <c r="M63" s="27"/>
      <c r="N63" s="27"/>
      <c r="O63" s="27"/>
      <c r="P63" s="27"/>
      <c r="Q63" s="27"/>
      <c r="R63" s="27"/>
      <c r="S63" s="27"/>
      <c r="T63" s="27"/>
      <c r="U63" s="27"/>
      <c r="V63" s="27"/>
      <c r="W63" s="27"/>
    </row>
    <row r="64" spans="1:23" ht="16.5" customHeight="1" x14ac:dyDescent="0.3">
      <c r="A64" s="27"/>
      <c r="B64" s="27"/>
      <c r="C64" s="28"/>
      <c r="D64" s="27"/>
      <c r="E64" s="27"/>
      <c r="F64" s="27"/>
      <c r="G64" s="27"/>
      <c r="H64" s="27"/>
      <c r="I64" s="27"/>
      <c r="J64" s="27"/>
      <c r="K64" s="27"/>
      <c r="L64" s="27"/>
      <c r="M64" s="27"/>
      <c r="N64" s="27"/>
      <c r="O64" s="27"/>
      <c r="P64" s="27"/>
      <c r="Q64" s="27"/>
      <c r="R64" s="27"/>
      <c r="S64" s="27"/>
      <c r="T64" s="27"/>
      <c r="U64" s="27"/>
      <c r="V64" s="27"/>
      <c r="W64" s="27"/>
    </row>
    <row r="65" spans="1:23" ht="16.5" customHeight="1" x14ac:dyDescent="0.3">
      <c r="A65" s="27"/>
      <c r="B65" s="27"/>
      <c r="C65" s="28"/>
      <c r="D65" s="27"/>
      <c r="E65" s="27"/>
      <c r="F65" s="27"/>
      <c r="G65" s="27"/>
      <c r="H65" s="27"/>
      <c r="I65" s="27"/>
      <c r="J65" s="27"/>
      <c r="K65" s="27"/>
      <c r="L65" s="27"/>
      <c r="M65" s="27"/>
      <c r="N65" s="27"/>
      <c r="O65" s="27"/>
      <c r="P65" s="27"/>
      <c r="Q65" s="27"/>
      <c r="R65" s="27"/>
      <c r="S65" s="27"/>
      <c r="T65" s="27"/>
      <c r="U65" s="27"/>
      <c r="V65" s="27"/>
      <c r="W65" s="27"/>
    </row>
    <row r="66" spans="1:23" ht="16.5" customHeight="1" x14ac:dyDescent="0.3">
      <c r="A66" s="27"/>
      <c r="B66" s="27"/>
      <c r="C66" s="28"/>
      <c r="D66" s="27"/>
      <c r="E66" s="27"/>
      <c r="F66" s="27"/>
      <c r="G66" s="27"/>
      <c r="H66" s="27"/>
      <c r="I66" s="27"/>
      <c r="J66" s="27"/>
      <c r="K66" s="27"/>
      <c r="L66" s="27"/>
      <c r="M66" s="27"/>
      <c r="N66" s="27"/>
      <c r="O66" s="27"/>
      <c r="P66" s="27"/>
      <c r="Q66" s="27"/>
      <c r="R66" s="27"/>
      <c r="S66" s="27"/>
      <c r="T66" s="27"/>
      <c r="U66" s="27"/>
      <c r="V66" s="27"/>
      <c r="W66" s="27"/>
    </row>
    <row r="67" spans="1:23" ht="16.5" customHeight="1" x14ac:dyDescent="0.3">
      <c r="A67" s="27"/>
      <c r="B67" s="27"/>
      <c r="C67" s="28"/>
      <c r="D67" s="27"/>
      <c r="E67" s="27"/>
      <c r="F67" s="27"/>
      <c r="G67" s="27"/>
      <c r="H67" s="27"/>
      <c r="I67" s="27"/>
      <c r="J67" s="27"/>
      <c r="K67" s="27"/>
      <c r="L67" s="27"/>
      <c r="M67" s="27"/>
      <c r="N67" s="27"/>
      <c r="O67" s="27"/>
      <c r="P67" s="27"/>
      <c r="Q67" s="27"/>
      <c r="R67" s="27"/>
      <c r="S67" s="27"/>
      <c r="T67" s="27"/>
      <c r="U67" s="27"/>
      <c r="V67" s="27"/>
      <c r="W67" s="27"/>
    </row>
    <row r="68" spans="1:23" ht="16.5" customHeight="1" x14ac:dyDescent="0.3">
      <c r="A68" s="27"/>
      <c r="B68" s="27"/>
      <c r="C68" s="28"/>
      <c r="D68" s="27"/>
      <c r="E68" s="27"/>
      <c r="F68" s="27"/>
      <c r="G68" s="27"/>
      <c r="H68" s="27"/>
      <c r="I68" s="27"/>
      <c r="J68" s="27"/>
      <c r="K68" s="27"/>
      <c r="L68" s="27"/>
      <c r="M68" s="27"/>
      <c r="N68" s="27"/>
      <c r="O68" s="27"/>
      <c r="P68" s="27"/>
      <c r="Q68" s="27"/>
      <c r="R68" s="27"/>
      <c r="S68" s="27"/>
      <c r="T68" s="27"/>
      <c r="U68" s="27"/>
      <c r="V68" s="27"/>
      <c r="W68" s="27"/>
    </row>
    <row r="69" spans="1:23" ht="16.5" customHeight="1" x14ac:dyDescent="0.3">
      <c r="A69" s="27"/>
      <c r="B69" s="27"/>
      <c r="C69" s="28"/>
      <c r="D69" s="27"/>
      <c r="E69" s="27"/>
      <c r="F69" s="27"/>
      <c r="G69" s="27"/>
      <c r="H69" s="27"/>
      <c r="I69" s="27"/>
      <c r="J69" s="27"/>
      <c r="K69" s="27"/>
      <c r="L69" s="27"/>
      <c r="M69" s="27"/>
      <c r="N69" s="27"/>
      <c r="O69" s="27"/>
      <c r="P69" s="27"/>
      <c r="Q69" s="27"/>
      <c r="R69" s="27"/>
      <c r="S69" s="27"/>
      <c r="T69" s="27"/>
      <c r="U69" s="27"/>
      <c r="V69" s="27"/>
      <c r="W69" s="27"/>
    </row>
    <row r="70" spans="1:23" ht="16.5" customHeight="1" x14ac:dyDescent="0.3">
      <c r="A70" s="27"/>
      <c r="B70" s="27"/>
      <c r="C70" s="28"/>
      <c r="D70" s="27"/>
      <c r="E70" s="27"/>
      <c r="F70" s="27"/>
      <c r="G70" s="27"/>
      <c r="H70" s="27"/>
      <c r="I70" s="27"/>
      <c r="J70" s="27"/>
      <c r="K70" s="27"/>
      <c r="L70" s="27"/>
      <c r="M70" s="27"/>
      <c r="N70" s="27"/>
      <c r="O70" s="27"/>
      <c r="P70" s="27"/>
      <c r="Q70" s="27"/>
      <c r="R70" s="27"/>
      <c r="S70" s="27"/>
      <c r="T70" s="27"/>
      <c r="U70" s="27"/>
      <c r="V70" s="27"/>
      <c r="W70" s="27"/>
    </row>
    <row r="71" spans="1:23" ht="16.5" customHeight="1" x14ac:dyDescent="0.3">
      <c r="A71" s="27"/>
      <c r="B71" s="27"/>
      <c r="C71" s="28"/>
      <c r="D71" s="27"/>
      <c r="E71" s="27"/>
      <c r="F71" s="27"/>
      <c r="G71" s="27"/>
      <c r="H71" s="27"/>
      <c r="I71" s="27"/>
      <c r="J71" s="27"/>
      <c r="K71" s="27"/>
      <c r="L71" s="27"/>
      <c r="M71" s="27"/>
      <c r="N71" s="27"/>
      <c r="O71" s="27"/>
      <c r="P71" s="27"/>
      <c r="Q71" s="27"/>
      <c r="R71" s="27"/>
      <c r="S71" s="27"/>
      <c r="T71" s="27"/>
      <c r="U71" s="27"/>
      <c r="V71" s="27"/>
      <c r="W71" s="27"/>
    </row>
    <row r="72" spans="1:23" ht="16.5" customHeight="1" x14ac:dyDescent="0.3">
      <c r="A72" s="27"/>
      <c r="B72" s="27"/>
      <c r="C72" s="28"/>
      <c r="D72" s="27"/>
      <c r="E72" s="27"/>
      <c r="F72" s="27"/>
      <c r="G72" s="27"/>
      <c r="H72" s="27"/>
      <c r="I72" s="27"/>
      <c r="J72" s="27"/>
      <c r="K72" s="27"/>
      <c r="L72" s="27"/>
      <c r="M72" s="27"/>
      <c r="N72" s="27"/>
      <c r="O72" s="27"/>
      <c r="P72" s="27"/>
      <c r="Q72" s="27"/>
      <c r="R72" s="27"/>
      <c r="S72" s="27"/>
      <c r="T72" s="27"/>
      <c r="U72" s="27"/>
      <c r="V72" s="27"/>
      <c r="W72" s="27"/>
    </row>
    <row r="73" spans="1:23" ht="16.5" customHeight="1" x14ac:dyDescent="0.3">
      <c r="A73" s="27"/>
      <c r="B73" s="27"/>
      <c r="C73" s="28"/>
      <c r="D73" s="27"/>
      <c r="E73" s="27"/>
      <c r="F73" s="27"/>
      <c r="G73" s="27"/>
      <c r="H73" s="27"/>
      <c r="I73" s="27"/>
      <c r="J73" s="27"/>
      <c r="K73" s="27"/>
      <c r="L73" s="27"/>
      <c r="M73" s="27"/>
      <c r="N73" s="27"/>
      <c r="O73" s="27"/>
      <c r="P73" s="27"/>
      <c r="Q73" s="27"/>
      <c r="R73" s="27"/>
      <c r="S73" s="27"/>
      <c r="T73" s="27"/>
      <c r="U73" s="27"/>
      <c r="V73" s="27"/>
      <c r="W73" s="27"/>
    </row>
    <row r="74" spans="1:23" ht="16.5" customHeight="1" x14ac:dyDescent="0.3">
      <c r="A74" s="27"/>
      <c r="B74" s="27"/>
      <c r="C74" s="28"/>
      <c r="D74" s="27"/>
      <c r="E74" s="27"/>
      <c r="F74" s="27"/>
      <c r="G74" s="27"/>
      <c r="H74" s="27"/>
      <c r="I74" s="27"/>
      <c r="J74" s="27"/>
      <c r="K74" s="27"/>
      <c r="L74" s="27"/>
      <c r="M74" s="27"/>
      <c r="N74" s="27"/>
      <c r="O74" s="27"/>
      <c r="P74" s="27"/>
      <c r="Q74" s="27"/>
      <c r="R74" s="27"/>
      <c r="S74" s="27"/>
      <c r="T74" s="27"/>
      <c r="U74" s="27"/>
      <c r="V74" s="27"/>
      <c r="W74" s="27"/>
    </row>
    <row r="75" spans="1:23" ht="16.5" customHeight="1" x14ac:dyDescent="0.3">
      <c r="A75" s="27"/>
      <c r="B75" s="27"/>
      <c r="C75" s="28"/>
      <c r="D75" s="27"/>
      <c r="E75" s="27"/>
      <c r="F75" s="27"/>
      <c r="G75" s="27"/>
      <c r="H75" s="27"/>
      <c r="I75" s="27"/>
      <c r="J75" s="27"/>
      <c r="K75" s="27"/>
      <c r="L75" s="27"/>
      <c r="M75" s="27"/>
      <c r="N75" s="27"/>
      <c r="O75" s="27"/>
      <c r="P75" s="27"/>
      <c r="Q75" s="27"/>
      <c r="R75" s="27"/>
      <c r="S75" s="27"/>
      <c r="T75" s="27"/>
      <c r="U75" s="27"/>
      <c r="V75" s="27"/>
      <c r="W75" s="27"/>
    </row>
    <row r="76" spans="1:23" ht="16.5" customHeight="1" x14ac:dyDescent="0.3">
      <c r="A76" s="27"/>
      <c r="B76" s="27"/>
      <c r="C76" s="28"/>
      <c r="D76" s="27"/>
      <c r="E76" s="27"/>
      <c r="F76" s="27"/>
      <c r="G76" s="27"/>
      <c r="H76" s="27"/>
      <c r="I76" s="27"/>
      <c r="J76" s="27"/>
      <c r="K76" s="27"/>
      <c r="L76" s="27"/>
      <c r="M76" s="27"/>
      <c r="N76" s="27"/>
      <c r="O76" s="27"/>
      <c r="P76" s="27"/>
      <c r="Q76" s="27"/>
      <c r="R76" s="27"/>
      <c r="S76" s="27"/>
      <c r="T76" s="27"/>
      <c r="U76" s="27"/>
      <c r="V76" s="27"/>
      <c r="W76" s="27"/>
    </row>
    <row r="77" spans="1:23" ht="16.5" customHeight="1" x14ac:dyDescent="0.3">
      <c r="A77" s="27"/>
      <c r="B77" s="27"/>
      <c r="C77" s="28"/>
      <c r="D77" s="27"/>
      <c r="E77" s="27"/>
      <c r="F77" s="27"/>
      <c r="G77" s="27"/>
      <c r="H77" s="27"/>
      <c r="I77" s="27"/>
      <c r="J77" s="27"/>
      <c r="K77" s="27"/>
      <c r="L77" s="27"/>
      <c r="M77" s="27"/>
      <c r="N77" s="27"/>
      <c r="O77" s="27"/>
      <c r="P77" s="27"/>
      <c r="Q77" s="27"/>
      <c r="R77" s="27"/>
      <c r="S77" s="27"/>
      <c r="T77" s="27"/>
      <c r="U77" s="27"/>
      <c r="V77" s="27"/>
      <c r="W77" s="27"/>
    </row>
    <row r="78" spans="1:23" ht="16.5" customHeight="1" x14ac:dyDescent="0.3">
      <c r="A78" s="27"/>
      <c r="B78" s="27"/>
      <c r="C78" s="28"/>
      <c r="D78" s="27"/>
      <c r="E78" s="27"/>
      <c r="F78" s="27"/>
      <c r="G78" s="27"/>
      <c r="H78" s="27"/>
      <c r="I78" s="27"/>
      <c r="J78" s="27"/>
      <c r="K78" s="27"/>
      <c r="L78" s="27"/>
      <c r="M78" s="27"/>
      <c r="N78" s="27"/>
      <c r="O78" s="27"/>
      <c r="P78" s="27"/>
      <c r="Q78" s="27"/>
      <c r="R78" s="27"/>
      <c r="S78" s="27"/>
      <c r="T78" s="27"/>
      <c r="U78" s="27"/>
      <c r="V78" s="27"/>
      <c r="W78" s="27"/>
    </row>
    <row r="79" spans="1:23" ht="16.5" customHeight="1" x14ac:dyDescent="0.3">
      <c r="A79" s="27"/>
      <c r="B79" s="27"/>
      <c r="C79" s="28"/>
      <c r="D79" s="27"/>
      <c r="E79" s="27"/>
      <c r="F79" s="27"/>
      <c r="G79" s="27"/>
      <c r="H79" s="27"/>
      <c r="I79" s="27"/>
      <c r="J79" s="27"/>
      <c r="K79" s="27"/>
      <c r="L79" s="27"/>
      <c r="M79" s="27"/>
      <c r="N79" s="27"/>
      <c r="O79" s="27"/>
      <c r="P79" s="27"/>
      <c r="Q79" s="27"/>
      <c r="R79" s="27"/>
      <c r="S79" s="27"/>
      <c r="T79" s="27"/>
      <c r="U79" s="27"/>
      <c r="V79" s="27"/>
      <c r="W79" s="27"/>
    </row>
    <row r="80" spans="1:23" ht="16.5" customHeight="1" x14ac:dyDescent="0.3">
      <c r="A80" s="27"/>
      <c r="B80" s="27"/>
      <c r="C80" s="28"/>
      <c r="D80" s="27"/>
      <c r="E80" s="27"/>
      <c r="F80" s="27"/>
      <c r="G80" s="27"/>
      <c r="H80" s="27"/>
      <c r="I80" s="27"/>
      <c r="J80" s="27"/>
      <c r="K80" s="27"/>
      <c r="L80" s="27"/>
      <c r="M80" s="27"/>
      <c r="N80" s="27"/>
      <c r="O80" s="27"/>
      <c r="P80" s="27"/>
      <c r="Q80" s="27"/>
      <c r="R80" s="27"/>
      <c r="S80" s="27"/>
      <c r="T80" s="27"/>
      <c r="U80" s="27"/>
      <c r="V80" s="27"/>
      <c r="W80" s="27"/>
    </row>
    <row r="81" spans="1:23" ht="16.5" customHeight="1" x14ac:dyDescent="0.3">
      <c r="A81" s="27"/>
      <c r="B81" s="27"/>
      <c r="C81" s="28"/>
      <c r="D81" s="27"/>
      <c r="E81" s="27"/>
      <c r="F81" s="27"/>
      <c r="G81" s="27"/>
      <c r="H81" s="27"/>
      <c r="I81" s="27"/>
      <c r="J81" s="27"/>
      <c r="K81" s="27"/>
      <c r="L81" s="27"/>
      <c r="M81" s="27"/>
      <c r="N81" s="27"/>
      <c r="O81" s="27"/>
      <c r="P81" s="27"/>
      <c r="Q81" s="27"/>
      <c r="R81" s="27"/>
      <c r="S81" s="27"/>
      <c r="T81" s="27"/>
      <c r="U81" s="27"/>
      <c r="V81" s="27"/>
      <c r="W81" s="27"/>
    </row>
    <row r="82" spans="1:23" ht="16.5" customHeight="1" x14ac:dyDescent="0.3">
      <c r="A82" s="27"/>
      <c r="B82" s="27"/>
      <c r="C82" s="28"/>
      <c r="D82" s="27"/>
      <c r="E82" s="27"/>
      <c r="F82" s="27"/>
      <c r="G82" s="27"/>
      <c r="H82" s="27"/>
      <c r="I82" s="27"/>
      <c r="J82" s="27"/>
      <c r="K82" s="27"/>
      <c r="L82" s="27"/>
      <c r="M82" s="27"/>
      <c r="N82" s="27"/>
      <c r="O82" s="27"/>
      <c r="P82" s="27"/>
      <c r="Q82" s="27"/>
      <c r="R82" s="27"/>
      <c r="S82" s="27"/>
      <c r="T82" s="27"/>
      <c r="U82" s="27"/>
      <c r="V82" s="27"/>
      <c r="W82" s="27"/>
    </row>
    <row r="83" spans="1:23" ht="16.5" customHeight="1" x14ac:dyDescent="0.3">
      <c r="A83" s="27"/>
      <c r="B83" s="27"/>
      <c r="C83" s="28"/>
      <c r="D83" s="27"/>
      <c r="E83" s="27"/>
      <c r="F83" s="27"/>
      <c r="G83" s="27"/>
      <c r="H83" s="27"/>
      <c r="I83" s="27"/>
      <c r="J83" s="27"/>
      <c r="K83" s="27"/>
      <c r="L83" s="27"/>
      <c r="M83" s="27"/>
      <c r="N83" s="27"/>
      <c r="O83" s="27"/>
      <c r="P83" s="27"/>
      <c r="Q83" s="27"/>
      <c r="R83" s="27"/>
      <c r="S83" s="27"/>
      <c r="T83" s="27"/>
      <c r="U83" s="27"/>
      <c r="V83" s="27"/>
      <c r="W83" s="27"/>
    </row>
    <row r="84" spans="1:23" ht="16.5" customHeight="1" x14ac:dyDescent="0.3">
      <c r="A84" s="27"/>
      <c r="B84" s="27"/>
      <c r="C84" s="28"/>
      <c r="D84" s="27"/>
      <c r="E84" s="27"/>
      <c r="F84" s="27"/>
      <c r="G84" s="27"/>
      <c r="H84" s="27"/>
      <c r="I84" s="27"/>
      <c r="J84" s="27"/>
      <c r="K84" s="27"/>
      <c r="L84" s="27"/>
      <c r="M84" s="27"/>
      <c r="N84" s="27"/>
      <c r="O84" s="27"/>
      <c r="P84" s="27"/>
      <c r="Q84" s="27"/>
      <c r="R84" s="27"/>
      <c r="S84" s="27"/>
      <c r="T84" s="27"/>
      <c r="U84" s="27"/>
      <c r="V84" s="27"/>
      <c r="W84" s="27"/>
    </row>
    <row r="85" spans="1:23" ht="16.5" customHeight="1" x14ac:dyDescent="0.3">
      <c r="A85" s="27"/>
      <c r="B85" s="27"/>
      <c r="C85" s="28"/>
      <c r="D85" s="27"/>
      <c r="E85" s="27"/>
      <c r="F85" s="27"/>
      <c r="G85" s="27"/>
      <c r="H85" s="27"/>
      <c r="I85" s="27"/>
      <c r="J85" s="27"/>
      <c r="K85" s="27"/>
      <c r="L85" s="27"/>
      <c r="M85" s="27"/>
      <c r="N85" s="27"/>
      <c r="O85" s="27"/>
      <c r="P85" s="27"/>
      <c r="Q85" s="27"/>
      <c r="R85" s="27"/>
      <c r="S85" s="27"/>
      <c r="T85" s="27"/>
      <c r="U85" s="27"/>
      <c r="V85" s="27"/>
      <c r="W85" s="27"/>
    </row>
    <row r="86" spans="1:23" ht="16.5" customHeight="1" x14ac:dyDescent="0.3">
      <c r="A86" s="27"/>
      <c r="B86" s="27"/>
      <c r="C86" s="28"/>
      <c r="D86" s="27"/>
      <c r="E86" s="27"/>
      <c r="F86" s="27"/>
      <c r="G86" s="27"/>
      <c r="H86" s="27"/>
      <c r="I86" s="27"/>
      <c r="J86" s="27"/>
      <c r="K86" s="27"/>
      <c r="L86" s="27"/>
      <c r="M86" s="27"/>
      <c r="N86" s="27"/>
      <c r="O86" s="27"/>
      <c r="P86" s="27"/>
      <c r="Q86" s="27"/>
      <c r="R86" s="27"/>
      <c r="S86" s="27"/>
      <c r="T86" s="27"/>
      <c r="U86" s="27"/>
      <c r="V86" s="27"/>
      <c r="W86" s="27"/>
    </row>
    <row r="87" spans="1:23" ht="16.5" customHeight="1" x14ac:dyDescent="0.3">
      <c r="A87" s="27"/>
      <c r="B87" s="27"/>
      <c r="C87" s="28"/>
      <c r="D87" s="27"/>
      <c r="E87" s="27"/>
      <c r="F87" s="27"/>
      <c r="G87" s="27"/>
      <c r="H87" s="27"/>
      <c r="I87" s="27"/>
      <c r="J87" s="27"/>
      <c r="K87" s="27"/>
      <c r="L87" s="27"/>
      <c r="M87" s="27"/>
      <c r="N87" s="27"/>
      <c r="O87" s="27"/>
      <c r="P87" s="27"/>
      <c r="Q87" s="27"/>
      <c r="R87" s="27"/>
      <c r="S87" s="27"/>
      <c r="T87" s="27"/>
      <c r="U87" s="27"/>
      <c r="V87" s="27"/>
      <c r="W87" s="27"/>
    </row>
    <row r="88" spans="1:23" ht="16.5" customHeight="1" x14ac:dyDescent="0.3">
      <c r="A88" s="27"/>
      <c r="B88" s="27"/>
      <c r="C88" s="28"/>
      <c r="D88" s="27"/>
      <c r="E88" s="27"/>
      <c r="F88" s="27"/>
      <c r="G88" s="27"/>
      <c r="H88" s="27"/>
      <c r="I88" s="27"/>
      <c r="J88" s="27"/>
      <c r="K88" s="27"/>
      <c r="L88" s="27"/>
      <c r="M88" s="27"/>
      <c r="N88" s="27"/>
      <c r="O88" s="27"/>
      <c r="P88" s="27"/>
      <c r="Q88" s="27"/>
      <c r="R88" s="27"/>
      <c r="S88" s="27"/>
      <c r="T88" s="27"/>
      <c r="U88" s="27"/>
      <c r="V88" s="27"/>
      <c r="W88" s="27"/>
    </row>
    <row r="89" spans="1:23" ht="16.5" customHeight="1" x14ac:dyDescent="0.3">
      <c r="A89" s="27"/>
      <c r="B89" s="27"/>
      <c r="C89" s="28"/>
      <c r="D89" s="27"/>
      <c r="E89" s="27"/>
      <c r="F89" s="27"/>
      <c r="G89" s="27"/>
      <c r="H89" s="27"/>
      <c r="I89" s="27"/>
      <c r="J89" s="27"/>
      <c r="K89" s="27"/>
      <c r="L89" s="27"/>
      <c r="M89" s="27"/>
      <c r="N89" s="27"/>
      <c r="O89" s="27"/>
      <c r="P89" s="27"/>
      <c r="Q89" s="27"/>
      <c r="R89" s="27"/>
      <c r="S89" s="27"/>
      <c r="T89" s="27"/>
      <c r="U89" s="27"/>
      <c r="V89" s="27"/>
      <c r="W89" s="27"/>
    </row>
    <row r="90" spans="1:23" ht="16.5" customHeight="1" x14ac:dyDescent="0.3">
      <c r="A90" s="27"/>
      <c r="B90" s="27"/>
      <c r="C90" s="28"/>
      <c r="D90" s="27"/>
      <c r="E90" s="27"/>
      <c r="F90" s="27"/>
      <c r="G90" s="27"/>
      <c r="H90" s="27"/>
      <c r="I90" s="27"/>
      <c r="J90" s="27"/>
      <c r="K90" s="27"/>
      <c r="L90" s="27"/>
      <c r="M90" s="27"/>
      <c r="N90" s="27"/>
      <c r="O90" s="27"/>
      <c r="P90" s="27"/>
      <c r="Q90" s="27"/>
      <c r="R90" s="27"/>
      <c r="S90" s="27"/>
      <c r="T90" s="27"/>
      <c r="U90" s="27"/>
      <c r="V90" s="27"/>
      <c r="W90" s="27"/>
    </row>
    <row r="91" spans="1:23" ht="16.5" customHeight="1" x14ac:dyDescent="0.3">
      <c r="A91" s="27"/>
      <c r="B91" s="27"/>
      <c r="C91" s="28"/>
      <c r="D91" s="27"/>
      <c r="E91" s="27"/>
      <c r="F91" s="27"/>
      <c r="G91" s="27"/>
      <c r="H91" s="27"/>
      <c r="I91" s="27"/>
      <c r="J91" s="27"/>
      <c r="K91" s="27"/>
      <c r="L91" s="27"/>
      <c r="M91" s="27"/>
      <c r="N91" s="27"/>
      <c r="O91" s="27"/>
      <c r="P91" s="27"/>
      <c r="Q91" s="27"/>
      <c r="R91" s="27"/>
      <c r="S91" s="27"/>
      <c r="T91" s="27"/>
      <c r="U91" s="27"/>
      <c r="V91" s="27"/>
      <c r="W91" s="27"/>
    </row>
    <row r="92" spans="1:23" ht="16.5" customHeight="1" x14ac:dyDescent="0.3">
      <c r="A92" s="27"/>
      <c r="B92" s="27"/>
      <c r="C92" s="28"/>
      <c r="D92" s="27"/>
      <c r="E92" s="27"/>
      <c r="F92" s="27"/>
      <c r="G92" s="27"/>
      <c r="H92" s="27"/>
      <c r="I92" s="27"/>
      <c r="J92" s="27"/>
      <c r="K92" s="27"/>
      <c r="L92" s="27"/>
      <c r="M92" s="27"/>
      <c r="N92" s="27"/>
      <c r="O92" s="27"/>
      <c r="P92" s="27"/>
      <c r="Q92" s="27"/>
      <c r="R92" s="27"/>
      <c r="S92" s="27"/>
      <c r="T92" s="27"/>
      <c r="U92" s="27"/>
      <c r="V92" s="27"/>
      <c r="W92" s="27"/>
    </row>
    <row r="93" spans="1:23" ht="16.5" customHeight="1" x14ac:dyDescent="0.3">
      <c r="A93" s="27"/>
      <c r="B93" s="27"/>
      <c r="C93" s="28"/>
      <c r="D93" s="27"/>
      <c r="E93" s="27"/>
      <c r="F93" s="27"/>
      <c r="G93" s="27"/>
      <c r="H93" s="27"/>
      <c r="I93" s="27"/>
      <c r="J93" s="27"/>
      <c r="K93" s="27"/>
      <c r="L93" s="27"/>
      <c r="M93" s="27"/>
      <c r="N93" s="27"/>
      <c r="O93" s="27"/>
      <c r="P93" s="27"/>
      <c r="Q93" s="27"/>
      <c r="R93" s="27"/>
      <c r="S93" s="27"/>
      <c r="T93" s="27"/>
      <c r="U93" s="27"/>
      <c r="V93" s="27"/>
      <c r="W93" s="27"/>
    </row>
    <row r="94" spans="1:23" ht="16.5" customHeight="1" x14ac:dyDescent="0.3">
      <c r="A94" s="27"/>
      <c r="B94" s="27"/>
      <c r="C94" s="28"/>
      <c r="D94" s="27"/>
      <c r="E94" s="27"/>
      <c r="F94" s="27"/>
      <c r="G94" s="27"/>
      <c r="H94" s="27"/>
      <c r="I94" s="27"/>
      <c r="J94" s="27"/>
      <c r="K94" s="27"/>
      <c r="L94" s="27"/>
      <c r="M94" s="27"/>
      <c r="N94" s="27"/>
      <c r="O94" s="27"/>
      <c r="P94" s="27"/>
      <c r="Q94" s="27"/>
      <c r="R94" s="27"/>
      <c r="S94" s="27"/>
      <c r="T94" s="27"/>
      <c r="U94" s="27"/>
      <c r="V94" s="27"/>
      <c r="W94" s="27"/>
    </row>
    <row r="95" spans="1:23" ht="16.5" customHeight="1" x14ac:dyDescent="0.3">
      <c r="A95" s="27"/>
      <c r="B95" s="27"/>
      <c r="C95" s="28"/>
      <c r="D95" s="27"/>
      <c r="E95" s="27"/>
      <c r="F95" s="27"/>
      <c r="G95" s="27"/>
      <c r="H95" s="27"/>
      <c r="I95" s="27"/>
      <c r="J95" s="27"/>
      <c r="K95" s="27"/>
      <c r="L95" s="27"/>
      <c r="M95" s="27"/>
      <c r="N95" s="27"/>
      <c r="O95" s="27"/>
      <c r="P95" s="27"/>
      <c r="Q95" s="27"/>
      <c r="R95" s="27"/>
      <c r="S95" s="27"/>
      <c r="T95" s="27"/>
      <c r="U95" s="27"/>
      <c r="V95" s="27"/>
      <c r="W95" s="27"/>
    </row>
    <row r="96" spans="1:23" ht="16.5" customHeight="1" x14ac:dyDescent="0.3">
      <c r="A96" s="27"/>
      <c r="B96" s="27"/>
      <c r="C96" s="28"/>
      <c r="D96" s="27"/>
      <c r="E96" s="27"/>
      <c r="F96" s="27"/>
      <c r="G96" s="27"/>
      <c r="H96" s="27"/>
      <c r="I96" s="27"/>
      <c r="J96" s="27"/>
      <c r="K96" s="27"/>
      <c r="L96" s="27"/>
      <c r="M96" s="27"/>
      <c r="N96" s="27"/>
      <c r="O96" s="27"/>
      <c r="P96" s="27"/>
      <c r="Q96" s="27"/>
      <c r="R96" s="27"/>
      <c r="S96" s="27"/>
      <c r="T96" s="27"/>
      <c r="U96" s="27"/>
      <c r="V96" s="27"/>
      <c r="W96" s="27"/>
    </row>
    <row r="97" spans="1:23" ht="16.5" customHeight="1" x14ac:dyDescent="0.3">
      <c r="A97" s="27"/>
      <c r="B97" s="27"/>
      <c r="C97" s="28"/>
      <c r="D97" s="27"/>
      <c r="E97" s="27"/>
      <c r="F97" s="27"/>
      <c r="G97" s="27"/>
      <c r="H97" s="27"/>
      <c r="I97" s="27"/>
      <c r="J97" s="27"/>
      <c r="K97" s="27"/>
      <c r="L97" s="27"/>
      <c r="M97" s="27"/>
      <c r="N97" s="27"/>
      <c r="O97" s="27"/>
      <c r="P97" s="27"/>
      <c r="Q97" s="27"/>
      <c r="R97" s="27"/>
      <c r="S97" s="27"/>
      <c r="T97" s="27"/>
      <c r="U97" s="27"/>
      <c r="V97" s="27"/>
      <c r="W97" s="27"/>
    </row>
    <row r="98" spans="1:23" ht="16.5" customHeight="1" x14ac:dyDescent="0.3">
      <c r="A98" s="27"/>
      <c r="B98" s="27"/>
      <c r="C98" s="28"/>
      <c r="D98" s="27"/>
      <c r="E98" s="27"/>
      <c r="F98" s="27"/>
      <c r="G98" s="27"/>
      <c r="H98" s="27"/>
      <c r="I98" s="27"/>
      <c r="J98" s="27"/>
      <c r="K98" s="27"/>
      <c r="L98" s="27"/>
      <c r="M98" s="27"/>
      <c r="N98" s="27"/>
      <c r="O98" s="27"/>
      <c r="P98" s="27"/>
      <c r="Q98" s="27"/>
      <c r="R98" s="27"/>
      <c r="S98" s="27"/>
      <c r="T98" s="27"/>
      <c r="U98" s="27"/>
      <c r="V98" s="27"/>
      <c r="W98" s="27"/>
    </row>
    <row r="99" spans="1:23" ht="16.5" customHeight="1" x14ac:dyDescent="0.3">
      <c r="A99" s="27"/>
      <c r="B99" s="27"/>
      <c r="C99" s="28"/>
      <c r="D99" s="27"/>
      <c r="E99" s="27"/>
      <c r="F99" s="27"/>
      <c r="G99" s="27"/>
      <c r="H99" s="27"/>
      <c r="I99" s="27"/>
      <c r="J99" s="27"/>
      <c r="K99" s="27"/>
      <c r="L99" s="27"/>
      <c r="M99" s="27"/>
      <c r="N99" s="27"/>
      <c r="O99" s="27"/>
      <c r="P99" s="27"/>
      <c r="Q99" s="27"/>
      <c r="R99" s="27"/>
      <c r="S99" s="27"/>
      <c r="T99" s="27"/>
      <c r="U99" s="27"/>
      <c r="V99" s="27"/>
      <c r="W99" s="27"/>
    </row>
    <row r="100" spans="1:23" ht="16.5" customHeight="1" x14ac:dyDescent="0.3">
      <c r="A100" s="27"/>
      <c r="B100" s="27"/>
      <c r="C100" s="28"/>
      <c r="D100" s="27"/>
      <c r="E100" s="27"/>
      <c r="F100" s="27"/>
      <c r="G100" s="27"/>
      <c r="H100" s="27"/>
      <c r="I100" s="27"/>
      <c r="J100" s="27"/>
      <c r="K100" s="27"/>
      <c r="L100" s="27"/>
      <c r="M100" s="27"/>
      <c r="N100" s="27"/>
      <c r="O100" s="27"/>
      <c r="P100" s="27"/>
      <c r="Q100" s="27"/>
      <c r="R100" s="27"/>
      <c r="S100" s="27"/>
      <c r="T100" s="27"/>
      <c r="U100" s="27"/>
      <c r="V100" s="27"/>
      <c r="W100" s="27"/>
    </row>
    <row r="101" spans="1:23" ht="16.5" customHeight="1" x14ac:dyDescent="0.3">
      <c r="A101" s="27"/>
      <c r="B101" s="27"/>
      <c r="C101" s="28"/>
      <c r="D101" s="27"/>
      <c r="E101" s="27"/>
      <c r="F101" s="27"/>
      <c r="G101" s="27"/>
      <c r="H101" s="27"/>
      <c r="I101" s="27"/>
      <c r="J101" s="27"/>
      <c r="K101" s="27"/>
      <c r="L101" s="27"/>
      <c r="M101" s="27"/>
      <c r="N101" s="27"/>
      <c r="O101" s="27"/>
      <c r="P101" s="27"/>
      <c r="Q101" s="27"/>
      <c r="R101" s="27"/>
      <c r="S101" s="27"/>
      <c r="T101" s="27"/>
      <c r="U101" s="27"/>
      <c r="V101" s="27"/>
      <c r="W101" s="27"/>
    </row>
    <row r="102" spans="1:23" ht="16.5" customHeight="1" x14ac:dyDescent="0.3">
      <c r="A102" s="27"/>
      <c r="B102" s="27"/>
      <c r="C102" s="28"/>
      <c r="D102" s="27"/>
      <c r="E102" s="27"/>
      <c r="F102" s="27"/>
      <c r="G102" s="27"/>
      <c r="H102" s="27"/>
      <c r="I102" s="27"/>
      <c r="J102" s="27"/>
      <c r="K102" s="27"/>
      <c r="L102" s="27"/>
      <c r="M102" s="27"/>
      <c r="N102" s="27"/>
      <c r="O102" s="27"/>
      <c r="P102" s="27"/>
      <c r="Q102" s="27"/>
      <c r="R102" s="27"/>
      <c r="S102" s="27"/>
      <c r="T102" s="27"/>
      <c r="U102" s="27"/>
      <c r="V102" s="27"/>
      <c r="W102" s="27"/>
    </row>
    <row r="103" spans="1:23" ht="16.5" customHeight="1" x14ac:dyDescent="0.3">
      <c r="A103" s="27"/>
      <c r="B103" s="27"/>
      <c r="C103" s="28"/>
      <c r="D103" s="27"/>
      <c r="E103" s="27"/>
      <c r="F103" s="27"/>
      <c r="G103" s="27"/>
      <c r="H103" s="27"/>
      <c r="I103" s="27"/>
      <c r="J103" s="27"/>
      <c r="K103" s="27"/>
      <c r="L103" s="27"/>
      <c r="M103" s="27"/>
      <c r="N103" s="27"/>
      <c r="O103" s="27"/>
      <c r="P103" s="27"/>
      <c r="Q103" s="27"/>
      <c r="R103" s="27"/>
      <c r="S103" s="27"/>
      <c r="T103" s="27"/>
      <c r="U103" s="27"/>
      <c r="V103" s="27"/>
      <c r="W103" s="27"/>
    </row>
    <row r="104" spans="1:23" ht="16.5" customHeight="1" x14ac:dyDescent="0.3">
      <c r="A104" s="27"/>
      <c r="B104" s="27"/>
      <c r="C104" s="28"/>
      <c r="D104" s="27"/>
      <c r="E104" s="27"/>
      <c r="F104" s="27"/>
      <c r="G104" s="27"/>
      <c r="H104" s="27"/>
      <c r="I104" s="27"/>
      <c r="J104" s="27"/>
      <c r="K104" s="27"/>
      <c r="L104" s="27"/>
      <c r="M104" s="27"/>
      <c r="N104" s="27"/>
      <c r="O104" s="27"/>
      <c r="P104" s="27"/>
      <c r="Q104" s="27"/>
      <c r="R104" s="27"/>
      <c r="S104" s="27"/>
      <c r="T104" s="27"/>
      <c r="U104" s="27"/>
      <c r="V104" s="27"/>
      <c r="W104" s="27"/>
    </row>
    <row r="105" spans="1:23" ht="16.5" customHeight="1" x14ac:dyDescent="0.3">
      <c r="A105" s="27"/>
      <c r="B105" s="27"/>
      <c r="C105" s="28"/>
      <c r="D105" s="27"/>
      <c r="E105" s="27"/>
      <c r="F105" s="27"/>
      <c r="G105" s="27"/>
      <c r="H105" s="27"/>
      <c r="I105" s="27"/>
      <c r="J105" s="27"/>
      <c r="K105" s="27"/>
      <c r="L105" s="27"/>
      <c r="M105" s="27"/>
      <c r="N105" s="27"/>
      <c r="O105" s="27"/>
      <c r="P105" s="27"/>
      <c r="Q105" s="27"/>
      <c r="R105" s="27"/>
      <c r="S105" s="27"/>
      <c r="T105" s="27"/>
      <c r="U105" s="27"/>
      <c r="V105" s="27"/>
      <c r="W105" s="27"/>
    </row>
    <row r="106" spans="1:23" ht="16.5" customHeight="1" x14ac:dyDescent="0.3">
      <c r="A106" s="27"/>
      <c r="B106" s="27"/>
      <c r="C106" s="28"/>
      <c r="D106" s="27"/>
      <c r="E106" s="27"/>
      <c r="F106" s="27"/>
      <c r="G106" s="27"/>
      <c r="H106" s="27"/>
      <c r="I106" s="27"/>
      <c r="J106" s="27"/>
      <c r="K106" s="27"/>
      <c r="L106" s="27"/>
      <c r="M106" s="27"/>
      <c r="N106" s="27"/>
      <c r="O106" s="27"/>
      <c r="P106" s="27"/>
      <c r="Q106" s="27"/>
      <c r="R106" s="27"/>
      <c r="S106" s="27"/>
      <c r="T106" s="27"/>
      <c r="U106" s="27"/>
      <c r="V106" s="27"/>
      <c r="W106" s="27"/>
    </row>
    <row r="107" spans="1:23" ht="16.5" customHeight="1" x14ac:dyDescent="0.3">
      <c r="A107" s="27"/>
      <c r="B107" s="27"/>
      <c r="C107" s="28"/>
      <c r="D107" s="27"/>
      <c r="E107" s="27"/>
      <c r="F107" s="27"/>
      <c r="G107" s="27"/>
      <c r="H107" s="27"/>
      <c r="I107" s="27"/>
      <c r="J107" s="27"/>
      <c r="K107" s="27"/>
      <c r="L107" s="27"/>
      <c r="M107" s="27"/>
      <c r="N107" s="27"/>
      <c r="O107" s="27"/>
      <c r="P107" s="27"/>
      <c r="Q107" s="27"/>
      <c r="R107" s="27"/>
      <c r="S107" s="27"/>
      <c r="T107" s="27"/>
      <c r="U107" s="27"/>
      <c r="V107" s="27"/>
      <c r="W107" s="27"/>
    </row>
    <row r="108" spans="1:23" ht="16.5" customHeight="1" x14ac:dyDescent="0.3">
      <c r="A108" s="27"/>
      <c r="B108" s="27"/>
      <c r="C108" s="28"/>
      <c r="D108" s="27"/>
      <c r="E108" s="27"/>
      <c r="F108" s="27"/>
      <c r="G108" s="27"/>
      <c r="H108" s="27"/>
      <c r="I108" s="27"/>
      <c r="J108" s="27"/>
      <c r="K108" s="27"/>
      <c r="L108" s="27"/>
      <c r="M108" s="27"/>
      <c r="N108" s="27"/>
      <c r="O108" s="27"/>
      <c r="P108" s="27"/>
      <c r="Q108" s="27"/>
      <c r="R108" s="27"/>
      <c r="S108" s="27"/>
      <c r="T108" s="27"/>
      <c r="U108" s="27"/>
      <c r="V108" s="27"/>
      <c r="W108" s="27"/>
    </row>
    <row r="109" spans="1:23" ht="16.5" customHeight="1" x14ac:dyDescent="0.3">
      <c r="A109" s="27"/>
      <c r="B109" s="27"/>
      <c r="C109" s="28"/>
      <c r="D109" s="27"/>
      <c r="E109" s="27"/>
      <c r="F109" s="27"/>
      <c r="G109" s="27"/>
      <c r="H109" s="27"/>
      <c r="I109" s="27"/>
      <c r="J109" s="27"/>
      <c r="K109" s="27"/>
      <c r="L109" s="27"/>
      <c r="M109" s="27"/>
      <c r="N109" s="27"/>
      <c r="O109" s="27"/>
      <c r="P109" s="27"/>
      <c r="Q109" s="27"/>
      <c r="R109" s="27"/>
      <c r="S109" s="27"/>
      <c r="T109" s="27"/>
      <c r="U109" s="27"/>
      <c r="V109" s="27"/>
      <c r="W109" s="27"/>
    </row>
    <row r="110" spans="1:23" ht="16.5" customHeight="1" x14ac:dyDescent="0.3">
      <c r="A110" s="27"/>
      <c r="B110" s="27"/>
      <c r="C110" s="28"/>
      <c r="D110" s="27"/>
      <c r="E110" s="27"/>
      <c r="F110" s="27"/>
      <c r="G110" s="27"/>
      <c r="H110" s="27"/>
      <c r="I110" s="27"/>
      <c r="J110" s="27"/>
      <c r="K110" s="27"/>
      <c r="L110" s="27"/>
      <c r="M110" s="27"/>
      <c r="N110" s="27"/>
      <c r="O110" s="27"/>
      <c r="P110" s="27"/>
      <c r="Q110" s="27"/>
      <c r="R110" s="27"/>
      <c r="S110" s="27"/>
      <c r="T110" s="27"/>
      <c r="U110" s="27"/>
      <c r="V110" s="27"/>
      <c r="W110" s="27"/>
    </row>
    <row r="111" spans="1:23" ht="16.5" customHeight="1" x14ac:dyDescent="0.3">
      <c r="A111" s="27"/>
      <c r="B111" s="27"/>
      <c r="C111" s="28"/>
      <c r="D111" s="27"/>
      <c r="E111" s="27"/>
      <c r="F111" s="27"/>
      <c r="G111" s="27"/>
      <c r="H111" s="27"/>
      <c r="I111" s="27"/>
      <c r="J111" s="27"/>
      <c r="K111" s="27"/>
      <c r="L111" s="27"/>
      <c r="M111" s="27"/>
      <c r="N111" s="27"/>
      <c r="O111" s="27"/>
      <c r="P111" s="27"/>
      <c r="Q111" s="27"/>
      <c r="R111" s="27"/>
      <c r="S111" s="27"/>
      <c r="T111" s="27"/>
      <c r="U111" s="27"/>
      <c r="V111" s="27"/>
      <c r="W111" s="27"/>
    </row>
    <row r="112" spans="1:23" ht="16.5" customHeight="1" x14ac:dyDescent="0.3">
      <c r="A112" s="27"/>
      <c r="B112" s="27"/>
      <c r="C112" s="28"/>
      <c r="D112" s="27"/>
      <c r="E112" s="27"/>
      <c r="F112" s="27"/>
      <c r="G112" s="27"/>
      <c r="H112" s="27"/>
      <c r="I112" s="27"/>
      <c r="J112" s="27"/>
      <c r="K112" s="27"/>
      <c r="L112" s="27"/>
      <c r="M112" s="27"/>
      <c r="N112" s="27"/>
      <c r="O112" s="27"/>
      <c r="P112" s="27"/>
      <c r="Q112" s="27"/>
      <c r="R112" s="27"/>
      <c r="S112" s="27"/>
      <c r="T112" s="27"/>
      <c r="U112" s="27"/>
      <c r="V112" s="27"/>
      <c r="W112" s="27"/>
    </row>
    <row r="113" spans="1:23" ht="16.5" customHeight="1" x14ac:dyDescent="0.3">
      <c r="A113" s="27"/>
      <c r="B113" s="27"/>
      <c r="C113" s="28"/>
      <c r="D113" s="27"/>
      <c r="E113" s="27"/>
      <c r="F113" s="27"/>
      <c r="G113" s="27"/>
      <c r="H113" s="27"/>
      <c r="I113" s="27"/>
      <c r="J113" s="27"/>
      <c r="K113" s="27"/>
      <c r="L113" s="27"/>
      <c r="M113" s="27"/>
      <c r="N113" s="27"/>
      <c r="O113" s="27"/>
      <c r="P113" s="27"/>
      <c r="Q113" s="27"/>
      <c r="R113" s="27"/>
      <c r="S113" s="27"/>
      <c r="T113" s="27"/>
      <c r="U113" s="27"/>
      <c r="V113" s="27"/>
      <c r="W113" s="27"/>
    </row>
    <row r="114" spans="1:23" ht="16.5" customHeight="1" x14ac:dyDescent="0.3">
      <c r="A114" s="27"/>
      <c r="B114" s="27"/>
      <c r="C114" s="28"/>
      <c r="D114" s="27"/>
      <c r="E114" s="27"/>
      <c r="F114" s="27"/>
      <c r="G114" s="27"/>
      <c r="H114" s="27"/>
      <c r="I114" s="27"/>
      <c r="J114" s="27"/>
      <c r="K114" s="27"/>
      <c r="L114" s="27"/>
      <c r="M114" s="27"/>
      <c r="N114" s="27"/>
      <c r="O114" s="27"/>
      <c r="P114" s="27"/>
      <c r="Q114" s="27"/>
      <c r="R114" s="27"/>
      <c r="S114" s="27"/>
      <c r="T114" s="27"/>
      <c r="U114" s="27"/>
      <c r="V114" s="27"/>
      <c r="W114" s="27"/>
    </row>
    <row r="115" spans="1:23" ht="16.5" customHeight="1" x14ac:dyDescent="0.3">
      <c r="A115" s="27"/>
      <c r="B115" s="27"/>
      <c r="C115" s="28"/>
      <c r="D115" s="27"/>
      <c r="E115" s="27"/>
      <c r="F115" s="27"/>
      <c r="G115" s="27"/>
      <c r="H115" s="27"/>
      <c r="I115" s="27"/>
      <c r="J115" s="27"/>
      <c r="K115" s="27"/>
      <c r="L115" s="27"/>
      <c r="M115" s="27"/>
      <c r="N115" s="27"/>
      <c r="O115" s="27"/>
      <c r="P115" s="27"/>
      <c r="Q115" s="27"/>
      <c r="R115" s="27"/>
      <c r="S115" s="27"/>
      <c r="T115" s="27"/>
      <c r="U115" s="27"/>
      <c r="V115" s="27"/>
      <c r="W115" s="27"/>
    </row>
    <row r="116" spans="1:23" ht="16.5" customHeight="1" x14ac:dyDescent="0.3">
      <c r="A116" s="27"/>
      <c r="B116" s="27"/>
      <c r="C116" s="28"/>
      <c r="D116" s="27"/>
      <c r="E116" s="27"/>
      <c r="F116" s="27"/>
      <c r="G116" s="27"/>
      <c r="H116" s="27"/>
      <c r="I116" s="27"/>
      <c r="J116" s="27"/>
      <c r="K116" s="27"/>
      <c r="L116" s="27"/>
      <c r="M116" s="27"/>
      <c r="N116" s="27"/>
      <c r="O116" s="27"/>
      <c r="P116" s="27"/>
      <c r="Q116" s="27"/>
      <c r="R116" s="27"/>
      <c r="S116" s="27"/>
      <c r="T116" s="27"/>
      <c r="U116" s="27"/>
      <c r="V116" s="27"/>
      <c r="W116" s="27"/>
    </row>
    <row r="117" spans="1:23" ht="16.5" customHeight="1" x14ac:dyDescent="0.3">
      <c r="A117" s="27"/>
      <c r="B117" s="27"/>
      <c r="C117" s="28"/>
      <c r="D117" s="27"/>
      <c r="E117" s="27"/>
      <c r="F117" s="27"/>
      <c r="G117" s="27"/>
      <c r="H117" s="27"/>
      <c r="I117" s="27"/>
      <c r="J117" s="27"/>
      <c r="K117" s="27"/>
      <c r="L117" s="27"/>
      <c r="M117" s="27"/>
      <c r="N117" s="27"/>
      <c r="O117" s="27"/>
      <c r="P117" s="27"/>
      <c r="Q117" s="27"/>
      <c r="R117" s="27"/>
      <c r="S117" s="27"/>
      <c r="T117" s="27"/>
      <c r="U117" s="27"/>
      <c r="V117" s="27"/>
      <c r="W117" s="27"/>
    </row>
    <row r="118" spans="1:23" ht="16.5" customHeight="1" x14ac:dyDescent="0.3">
      <c r="A118" s="27"/>
      <c r="B118" s="27"/>
      <c r="C118" s="28"/>
      <c r="D118" s="27"/>
      <c r="E118" s="27"/>
      <c r="F118" s="27"/>
      <c r="G118" s="27"/>
      <c r="H118" s="27"/>
      <c r="I118" s="27"/>
      <c r="J118" s="27"/>
      <c r="K118" s="27"/>
      <c r="L118" s="27"/>
      <c r="M118" s="27"/>
      <c r="N118" s="27"/>
      <c r="O118" s="27"/>
      <c r="P118" s="27"/>
      <c r="Q118" s="27"/>
      <c r="R118" s="27"/>
      <c r="S118" s="27"/>
      <c r="T118" s="27"/>
      <c r="U118" s="27"/>
      <c r="V118" s="27"/>
      <c r="W118" s="27"/>
    </row>
    <row r="119" spans="1:23" ht="16.5" customHeight="1" x14ac:dyDescent="0.3">
      <c r="A119" s="27"/>
      <c r="B119" s="27"/>
      <c r="C119" s="28"/>
      <c r="D119" s="27"/>
      <c r="E119" s="27"/>
      <c r="F119" s="27"/>
      <c r="G119" s="27"/>
      <c r="H119" s="27"/>
      <c r="I119" s="27"/>
      <c r="J119" s="27"/>
      <c r="K119" s="27"/>
      <c r="L119" s="27"/>
      <c r="M119" s="27"/>
      <c r="N119" s="27"/>
      <c r="O119" s="27"/>
      <c r="P119" s="27"/>
      <c r="Q119" s="27"/>
      <c r="R119" s="27"/>
      <c r="S119" s="27"/>
      <c r="T119" s="27"/>
      <c r="U119" s="27"/>
      <c r="V119" s="27"/>
      <c r="W119" s="27"/>
    </row>
    <row r="120" spans="1:23" ht="16.5" customHeight="1" x14ac:dyDescent="0.3">
      <c r="A120" s="27"/>
      <c r="B120" s="27"/>
      <c r="C120" s="28"/>
      <c r="D120" s="27"/>
      <c r="E120" s="27"/>
      <c r="F120" s="27"/>
      <c r="G120" s="27"/>
      <c r="H120" s="27"/>
      <c r="I120" s="27"/>
      <c r="J120" s="27"/>
      <c r="K120" s="27"/>
      <c r="L120" s="27"/>
      <c r="M120" s="27"/>
      <c r="N120" s="27"/>
      <c r="O120" s="27"/>
      <c r="P120" s="27"/>
      <c r="Q120" s="27"/>
      <c r="R120" s="27"/>
      <c r="S120" s="27"/>
      <c r="T120" s="27"/>
      <c r="U120" s="27"/>
      <c r="V120" s="27"/>
      <c r="W120" s="27"/>
    </row>
    <row r="121" spans="1:23" ht="16.5" customHeight="1" x14ac:dyDescent="0.3">
      <c r="A121" s="27"/>
      <c r="B121" s="27"/>
      <c r="C121" s="28"/>
      <c r="D121" s="27"/>
      <c r="E121" s="27"/>
      <c r="F121" s="27"/>
      <c r="G121" s="27"/>
      <c r="H121" s="27"/>
      <c r="I121" s="27"/>
      <c r="J121" s="27"/>
      <c r="K121" s="27"/>
      <c r="L121" s="27"/>
      <c r="M121" s="27"/>
      <c r="N121" s="27"/>
      <c r="O121" s="27"/>
      <c r="P121" s="27"/>
      <c r="Q121" s="27"/>
      <c r="R121" s="27"/>
      <c r="S121" s="27"/>
      <c r="T121" s="27"/>
      <c r="U121" s="27"/>
      <c r="V121" s="27"/>
      <c r="W121" s="27"/>
    </row>
    <row r="122" spans="1:23" ht="16.5" customHeight="1" x14ac:dyDescent="0.3">
      <c r="A122" s="27"/>
      <c r="B122" s="27"/>
      <c r="C122" s="28"/>
      <c r="D122" s="27"/>
      <c r="E122" s="27"/>
      <c r="F122" s="27"/>
      <c r="G122" s="27"/>
      <c r="H122" s="27"/>
      <c r="I122" s="27"/>
      <c r="J122" s="27"/>
      <c r="K122" s="27"/>
      <c r="L122" s="27"/>
      <c r="M122" s="27"/>
      <c r="N122" s="27"/>
      <c r="O122" s="27"/>
      <c r="P122" s="27"/>
      <c r="Q122" s="27"/>
      <c r="R122" s="27"/>
      <c r="S122" s="27"/>
      <c r="T122" s="27"/>
      <c r="U122" s="27"/>
      <c r="V122" s="27"/>
      <c r="W122" s="27"/>
    </row>
    <row r="123" spans="1:23" ht="16.5" customHeight="1" x14ac:dyDescent="0.3">
      <c r="A123" s="27"/>
      <c r="B123" s="27"/>
      <c r="C123" s="28"/>
      <c r="D123" s="27"/>
      <c r="E123" s="27"/>
      <c r="F123" s="27"/>
      <c r="G123" s="27"/>
      <c r="H123" s="27"/>
      <c r="I123" s="27"/>
      <c r="J123" s="27"/>
      <c r="K123" s="27"/>
      <c r="L123" s="27"/>
      <c r="M123" s="27"/>
      <c r="N123" s="27"/>
      <c r="O123" s="27"/>
      <c r="P123" s="27"/>
      <c r="Q123" s="27"/>
      <c r="R123" s="27"/>
      <c r="S123" s="27"/>
      <c r="T123" s="27"/>
      <c r="U123" s="27"/>
      <c r="V123" s="27"/>
      <c r="W123" s="27"/>
    </row>
    <row r="124" spans="1:23" ht="16.5" customHeight="1" x14ac:dyDescent="0.3">
      <c r="A124" s="27"/>
      <c r="B124" s="27"/>
      <c r="C124" s="28"/>
      <c r="D124" s="27"/>
      <c r="E124" s="27"/>
      <c r="F124" s="27"/>
      <c r="G124" s="27"/>
      <c r="H124" s="27"/>
      <c r="I124" s="27"/>
      <c r="J124" s="27"/>
      <c r="K124" s="27"/>
      <c r="L124" s="27"/>
      <c r="M124" s="27"/>
      <c r="N124" s="27"/>
      <c r="O124" s="27"/>
      <c r="P124" s="27"/>
      <c r="Q124" s="27"/>
      <c r="R124" s="27"/>
      <c r="S124" s="27"/>
      <c r="T124" s="27"/>
      <c r="U124" s="27"/>
      <c r="V124" s="27"/>
      <c r="W124" s="27"/>
    </row>
    <row r="125" spans="1:23" ht="16.5" customHeight="1" x14ac:dyDescent="0.3">
      <c r="A125" s="27"/>
      <c r="B125" s="27"/>
      <c r="C125" s="28"/>
      <c r="D125" s="27"/>
      <c r="E125" s="27"/>
      <c r="F125" s="27"/>
      <c r="G125" s="27"/>
      <c r="H125" s="27"/>
      <c r="I125" s="27"/>
      <c r="J125" s="27"/>
      <c r="K125" s="27"/>
      <c r="L125" s="27"/>
      <c r="M125" s="27"/>
      <c r="N125" s="27"/>
      <c r="O125" s="27"/>
      <c r="P125" s="27"/>
      <c r="Q125" s="27"/>
      <c r="R125" s="27"/>
      <c r="S125" s="27"/>
      <c r="T125" s="27"/>
      <c r="U125" s="27"/>
      <c r="V125" s="27"/>
      <c r="W125" s="27"/>
    </row>
    <row r="126" spans="1:23" ht="16.5" customHeight="1" x14ac:dyDescent="0.3">
      <c r="A126" s="27"/>
      <c r="B126" s="27"/>
      <c r="C126" s="28"/>
      <c r="D126" s="27"/>
      <c r="E126" s="27"/>
      <c r="F126" s="27"/>
      <c r="G126" s="27"/>
      <c r="H126" s="27"/>
      <c r="I126" s="27"/>
      <c r="J126" s="27"/>
      <c r="K126" s="27"/>
      <c r="L126" s="27"/>
      <c r="M126" s="27"/>
      <c r="N126" s="27"/>
      <c r="O126" s="27"/>
      <c r="P126" s="27"/>
      <c r="Q126" s="27"/>
      <c r="R126" s="27"/>
      <c r="S126" s="27"/>
      <c r="T126" s="27"/>
      <c r="U126" s="27"/>
      <c r="V126" s="27"/>
      <c r="W126" s="27"/>
    </row>
    <row r="127" spans="1:23" ht="16.5" customHeight="1" x14ac:dyDescent="0.3">
      <c r="A127" s="27"/>
      <c r="B127" s="27"/>
      <c r="C127" s="28"/>
      <c r="D127" s="27"/>
      <c r="E127" s="27"/>
      <c r="F127" s="27"/>
      <c r="G127" s="27"/>
      <c r="H127" s="27"/>
      <c r="I127" s="27"/>
      <c r="J127" s="27"/>
      <c r="K127" s="27"/>
      <c r="L127" s="27"/>
      <c r="M127" s="27"/>
      <c r="N127" s="27"/>
      <c r="O127" s="27"/>
      <c r="P127" s="27"/>
      <c r="Q127" s="27"/>
      <c r="R127" s="27"/>
      <c r="S127" s="27"/>
      <c r="T127" s="27"/>
      <c r="U127" s="27"/>
      <c r="V127" s="27"/>
      <c r="W127" s="27"/>
    </row>
    <row r="128" spans="1:23" ht="16.5" customHeight="1" x14ac:dyDescent="0.3">
      <c r="A128" s="27"/>
      <c r="B128" s="27"/>
      <c r="C128" s="28"/>
      <c r="D128" s="27"/>
      <c r="E128" s="27"/>
      <c r="F128" s="27"/>
      <c r="G128" s="27"/>
      <c r="H128" s="27"/>
      <c r="I128" s="27"/>
      <c r="J128" s="27"/>
      <c r="K128" s="27"/>
      <c r="L128" s="27"/>
      <c r="M128" s="27"/>
      <c r="N128" s="27"/>
      <c r="O128" s="27"/>
      <c r="P128" s="27"/>
      <c r="Q128" s="27"/>
      <c r="R128" s="27"/>
      <c r="S128" s="27"/>
      <c r="T128" s="27"/>
      <c r="U128" s="27"/>
      <c r="V128" s="27"/>
      <c r="W128" s="27"/>
    </row>
    <row r="129" spans="1:23" ht="16.5" customHeight="1" x14ac:dyDescent="0.3">
      <c r="A129" s="27"/>
      <c r="B129" s="27"/>
      <c r="C129" s="28"/>
      <c r="D129" s="27"/>
      <c r="E129" s="27"/>
      <c r="F129" s="27"/>
      <c r="G129" s="27"/>
      <c r="H129" s="27"/>
      <c r="I129" s="27"/>
      <c r="J129" s="27"/>
      <c r="K129" s="27"/>
      <c r="L129" s="27"/>
      <c r="M129" s="27"/>
      <c r="N129" s="27"/>
      <c r="O129" s="27"/>
      <c r="P129" s="27"/>
      <c r="Q129" s="27"/>
      <c r="R129" s="27"/>
      <c r="S129" s="27"/>
      <c r="T129" s="27"/>
      <c r="U129" s="27"/>
      <c r="V129" s="27"/>
      <c r="W129" s="27"/>
    </row>
    <row r="130" spans="1:23" ht="16.5" customHeight="1" x14ac:dyDescent="0.3">
      <c r="A130" s="27"/>
      <c r="B130" s="27"/>
      <c r="C130" s="28"/>
      <c r="D130" s="27"/>
      <c r="E130" s="27"/>
      <c r="F130" s="27"/>
      <c r="G130" s="27"/>
      <c r="H130" s="27"/>
      <c r="I130" s="27"/>
      <c r="J130" s="27"/>
      <c r="K130" s="27"/>
      <c r="L130" s="27"/>
      <c r="M130" s="27"/>
      <c r="N130" s="27"/>
      <c r="O130" s="27"/>
      <c r="P130" s="27"/>
      <c r="Q130" s="27"/>
      <c r="R130" s="27"/>
      <c r="S130" s="27"/>
      <c r="T130" s="27"/>
      <c r="U130" s="27"/>
      <c r="V130" s="27"/>
      <c r="W130" s="27"/>
    </row>
    <row r="131" spans="1:23" ht="16.5" customHeight="1" x14ac:dyDescent="0.3">
      <c r="A131" s="27"/>
      <c r="B131" s="27"/>
      <c r="C131" s="28"/>
      <c r="D131" s="27"/>
      <c r="E131" s="27"/>
      <c r="F131" s="27"/>
      <c r="G131" s="27"/>
      <c r="H131" s="27"/>
      <c r="I131" s="27"/>
      <c r="J131" s="27"/>
      <c r="K131" s="27"/>
      <c r="L131" s="27"/>
      <c r="M131" s="27"/>
      <c r="N131" s="27"/>
      <c r="O131" s="27"/>
      <c r="P131" s="27"/>
      <c r="Q131" s="27"/>
      <c r="R131" s="27"/>
      <c r="S131" s="27"/>
      <c r="T131" s="27"/>
      <c r="U131" s="27"/>
      <c r="V131" s="27"/>
      <c r="W131" s="27"/>
    </row>
    <row r="132" spans="1:23" ht="16.5" customHeight="1" x14ac:dyDescent="0.3">
      <c r="A132" s="27"/>
      <c r="B132" s="27"/>
      <c r="C132" s="28"/>
      <c r="D132" s="27"/>
      <c r="E132" s="27"/>
      <c r="F132" s="27"/>
      <c r="G132" s="27"/>
      <c r="H132" s="27"/>
      <c r="I132" s="27"/>
      <c r="J132" s="27"/>
      <c r="K132" s="27"/>
      <c r="L132" s="27"/>
      <c r="M132" s="27"/>
      <c r="N132" s="27"/>
      <c r="O132" s="27"/>
      <c r="P132" s="27"/>
      <c r="Q132" s="27"/>
      <c r="R132" s="27"/>
      <c r="S132" s="27"/>
      <c r="T132" s="27"/>
      <c r="U132" s="27"/>
      <c r="V132" s="27"/>
      <c r="W132" s="27"/>
    </row>
    <row r="133" spans="1:23" ht="16.5" customHeight="1" x14ac:dyDescent="0.3">
      <c r="A133" s="27"/>
      <c r="B133" s="27"/>
      <c r="C133" s="28"/>
      <c r="D133" s="27"/>
      <c r="E133" s="27"/>
      <c r="F133" s="27"/>
      <c r="G133" s="27"/>
      <c r="H133" s="27"/>
      <c r="I133" s="27"/>
      <c r="J133" s="27"/>
      <c r="K133" s="27"/>
      <c r="L133" s="27"/>
      <c r="M133" s="27"/>
      <c r="N133" s="27"/>
      <c r="O133" s="27"/>
      <c r="P133" s="27"/>
      <c r="Q133" s="27"/>
      <c r="R133" s="27"/>
      <c r="S133" s="27"/>
      <c r="T133" s="27"/>
      <c r="U133" s="27"/>
      <c r="V133" s="27"/>
      <c r="W133" s="27"/>
    </row>
    <row r="134" spans="1:23" ht="16.5" customHeight="1" x14ac:dyDescent="0.3">
      <c r="A134" s="27"/>
      <c r="B134" s="27"/>
      <c r="C134" s="28"/>
      <c r="D134" s="27"/>
      <c r="E134" s="27"/>
      <c r="F134" s="27"/>
      <c r="G134" s="27"/>
      <c r="H134" s="27"/>
      <c r="I134" s="27"/>
      <c r="J134" s="27"/>
      <c r="K134" s="27"/>
      <c r="L134" s="27"/>
      <c r="M134" s="27"/>
      <c r="N134" s="27"/>
      <c r="O134" s="27"/>
      <c r="P134" s="27"/>
      <c r="Q134" s="27"/>
      <c r="R134" s="27"/>
      <c r="S134" s="27"/>
      <c r="T134" s="27"/>
      <c r="U134" s="27"/>
      <c r="V134" s="27"/>
      <c r="W134" s="27"/>
    </row>
    <row r="135" spans="1:23" ht="16.5" customHeight="1" x14ac:dyDescent="0.3">
      <c r="A135" s="27"/>
      <c r="B135" s="27"/>
      <c r="C135" s="28"/>
      <c r="D135" s="27"/>
      <c r="E135" s="27"/>
      <c r="F135" s="27"/>
      <c r="G135" s="27"/>
      <c r="H135" s="27"/>
      <c r="I135" s="27"/>
      <c r="J135" s="27"/>
      <c r="K135" s="27"/>
      <c r="L135" s="27"/>
      <c r="M135" s="27"/>
      <c r="N135" s="27"/>
      <c r="O135" s="27"/>
      <c r="P135" s="27"/>
      <c r="Q135" s="27"/>
      <c r="R135" s="27"/>
      <c r="S135" s="27"/>
      <c r="T135" s="27"/>
      <c r="U135" s="27"/>
      <c r="V135" s="27"/>
      <c r="W135" s="27"/>
    </row>
    <row r="136" spans="1:23" ht="16.5" customHeight="1" x14ac:dyDescent="0.3">
      <c r="A136" s="27"/>
      <c r="B136" s="27"/>
      <c r="C136" s="28"/>
      <c r="D136" s="27"/>
      <c r="E136" s="27"/>
      <c r="F136" s="27"/>
      <c r="G136" s="27"/>
      <c r="H136" s="27"/>
      <c r="I136" s="27"/>
      <c r="J136" s="27"/>
      <c r="K136" s="27"/>
      <c r="L136" s="27"/>
      <c r="M136" s="27"/>
      <c r="N136" s="27"/>
      <c r="O136" s="27"/>
      <c r="P136" s="27"/>
      <c r="Q136" s="27"/>
      <c r="R136" s="27"/>
      <c r="S136" s="27"/>
      <c r="T136" s="27"/>
      <c r="U136" s="27"/>
      <c r="V136" s="27"/>
      <c r="W136" s="27"/>
    </row>
    <row r="137" spans="1:23" ht="16.5" customHeight="1" x14ac:dyDescent="0.3">
      <c r="A137" s="27"/>
      <c r="B137" s="27"/>
      <c r="C137" s="28"/>
      <c r="D137" s="27"/>
      <c r="E137" s="27"/>
      <c r="F137" s="27"/>
      <c r="G137" s="27"/>
      <c r="H137" s="27"/>
      <c r="I137" s="27"/>
      <c r="J137" s="27"/>
      <c r="K137" s="27"/>
      <c r="L137" s="27"/>
      <c r="M137" s="27"/>
      <c r="N137" s="27"/>
      <c r="O137" s="27"/>
      <c r="P137" s="27"/>
      <c r="Q137" s="27"/>
      <c r="R137" s="27"/>
      <c r="S137" s="27"/>
      <c r="T137" s="27"/>
      <c r="U137" s="27"/>
      <c r="V137" s="27"/>
      <c r="W137" s="27"/>
    </row>
    <row r="138" spans="1:23" ht="16.5" customHeight="1" x14ac:dyDescent="0.3">
      <c r="A138" s="27"/>
      <c r="B138" s="27"/>
      <c r="C138" s="28"/>
      <c r="D138" s="27"/>
      <c r="E138" s="27"/>
      <c r="F138" s="27"/>
      <c r="G138" s="27"/>
      <c r="H138" s="27"/>
      <c r="I138" s="27"/>
      <c r="J138" s="27"/>
      <c r="K138" s="27"/>
      <c r="L138" s="27"/>
      <c r="M138" s="27"/>
      <c r="N138" s="27"/>
      <c r="O138" s="27"/>
      <c r="P138" s="27"/>
      <c r="Q138" s="27"/>
      <c r="R138" s="27"/>
      <c r="S138" s="27"/>
      <c r="T138" s="27"/>
      <c r="U138" s="27"/>
      <c r="V138" s="27"/>
      <c r="W138" s="27"/>
    </row>
    <row r="139" spans="1:23" ht="16.5" customHeight="1" x14ac:dyDescent="0.3">
      <c r="A139" s="27"/>
      <c r="B139" s="27"/>
      <c r="C139" s="28"/>
      <c r="D139" s="27"/>
      <c r="E139" s="27"/>
      <c r="F139" s="27"/>
      <c r="G139" s="27"/>
      <c r="H139" s="27"/>
      <c r="I139" s="27"/>
      <c r="J139" s="27"/>
      <c r="K139" s="27"/>
      <c r="L139" s="27"/>
      <c r="M139" s="27"/>
      <c r="N139" s="27"/>
      <c r="O139" s="27"/>
      <c r="P139" s="27"/>
      <c r="Q139" s="27"/>
      <c r="R139" s="27"/>
      <c r="S139" s="27"/>
      <c r="T139" s="27"/>
      <c r="U139" s="27"/>
      <c r="V139" s="27"/>
      <c r="W139" s="27"/>
    </row>
    <row r="140" spans="1:23" ht="16.5" customHeight="1" x14ac:dyDescent="0.3">
      <c r="A140" s="27"/>
      <c r="B140" s="27"/>
      <c r="C140" s="28"/>
      <c r="D140" s="27"/>
      <c r="E140" s="27"/>
      <c r="F140" s="27"/>
      <c r="G140" s="27"/>
      <c r="H140" s="27"/>
      <c r="I140" s="27"/>
      <c r="J140" s="27"/>
      <c r="K140" s="27"/>
      <c r="L140" s="27"/>
      <c r="M140" s="27"/>
      <c r="N140" s="27"/>
      <c r="O140" s="27"/>
      <c r="P140" s="27"/>
      <c r="Q140" s="27"/>
      <c r="R140" s="27"/>
      <c r="S140" s="27"/>
      <c r="T140" s="27"/>
      <c r="U140" s="27"/>
      <c r="V140" s="27"/>
      <c r="W140" s="27"/>
    </row>
    <row r="141" spans="1:23" ht="16.5" customHeight="1" x14ac:dyDescent="0.3">
      <c r="A141" s="27"/>
      <c r="B141" s="27"/>
      <c r="C141" s="28"/>
      <c r="D141" s="27"/>
      <c r="E141" s="27"/>
      <c r="F141" s="27"/>
      <c r="G141" s="27"/>
      <c r="H141" s="27"/>
      <c r="I141" s="27"/>
      <c r="J141" s="27"/>
      <c r="K141" s="27"/>
      <c r="L141" s="27"/>
      <c r="M141" s="27"/>
      <c r="N141" s="27"/>
      <c r="O141" s="27"/>
      <c r="P141" s="27"/>
      <c r="Q141" s="27"/>
      <c r="R141" s="27"/>
      <c r="S141" s="27"/>
      <c r="T141" s="27"/>
      <c r="U141" s="27"/>
      <c r="V141" s="27"/>
      <c r="W141" s="27"/>
    </row>
    <row r="142" spans="1:23" ht="16.5" customHeight="1" x14ac:dyDescent="0.3">
      <c r="A142" s="27"/>
      <c r="B142" s="27"/>
      <c r="C142" s="28"/>
      <c r="D142" s="27"/>
      <c r="E142" s="27"/>
      <c r="F142" s="27"/>
      <c r="G142" s="27"/>
      <c r="H142" s="27"/>
      <c r="I142" s="27"/>
      <c r="J142" s="27"/>
      <c r="K142" s="27"/>
      <c r="L142" s="27"/>
      <c r="M142" s="27"/>
      <c r="N142" s="27"/>
      <c r="O142" s="27"/>
      <c r="P142" s="27"/>
      <c r="Q142" s="27"/>
      <c r="R142" s="27"/>
      <c r="S142" s="27"/>
      <c r="T142" s="27"/>
      <c r="U142" s="27"/>
      <c r="V142" s="27"/>
      <c r="W142" s="27"/>
    </row>
    <row r="143" spans="1:23" ht="16.5" customHeight="1" x14ac:dyDescent="0.3">
      <c r="A143" s="27"/>
      <c r="B143" s="27"/>
      <c r="C143" s="28"/>
      <c r="D143" s="27"/>
      <c r="E143" s="27"/>
      <c r="F143" s="27"/>
      <c r="G143" s="27"/>
      <c r="H143" s="27"/>
      <c r="I143" s="27"/>
      <c r="J143" s="27"/>
      <c r="K143" s="27"/>
      <c r="L143" s="27"/>
      <c r="M143" s="27"/>
      <c r="N143" s="27"/>
      <c r="O143" s="27"/>
      <c r="P143" s="27"/>
      <c r="Q143" s="27"/>
      <c r="R143" s="27"/>
      <c r="S143" s="27"/>
      <c r="T143" s="27"/>
      <c r="U143" s="27"/>
      <c r="V143" s="27"/>
      <c r="W143" s="27"/>
    </row>
    <row r="144" spans="1:23" ht="16.5" customHeight="1" x14ac:dyDescent="0.3">
      <c r="A144" s="27"/>
      <c r="B144" s="27"/>
      <c r="C144" s="28"/>
      <c r="D144" s="27"/>
      <c r="E144" s="27"/>
      <c r="F144" s="27"/>
      <c r="G144" s="27"/>
      <c r="H144" s="27"/>
      <c r="I144" s="27"/>
      <c r="J144" s="27"/>
      <c r="K144" s="27"/>
      <c r="L144" s="27"/>
      <c r="M144" s="27"/>
      <c r="N144" s="27"/>
      <c r="O144" s="27"/>
      <c r="P144" s="27"/>
      <c r="Q144" s="27"/>
      <c r="R144" s="27"/>
      <c r="S144" s="27"/>
      <c r="T144" s="27"/>
      <c r="U144" s="27"/>
      <c r="V144" s="27"/>
      <c r="W144" s="27"/>
    </row>
    <row r="145" spans="1:23" ht="16.5" customHeight="1" x14ac:dyDescent="0.3">
      <c r="A145" s="27"/>
      <c r="B145" s="27"/>
      <c r="C145" s="28"/>
      <c r="D145" s="27"/>
      <c r="E145" s="27"/>
      <c r="F145" s="27"/>
      <c r="G145" s="27"/>
      <c r="H145" s="27"/>
      <c r="I145" s="27"/>
      <c r="J145" s="27"/>
      <c r="K145" s="27"/>
      <c r="L145" s="27"/>
      <c r="M145" s="27"/>
      <c r="N145" s="27"/>
      <c r="O145" s="27"/>
      <c r="P145" s="27"/>
      <c r="Q145" s="27"/>
      <c r="R145" s="27"/>
      <c r="S145" s="27"/>
      <c r="T145" s="27"/>
      <c r="U145" s="27"/>
      <c r="V145" s="27"/>
      <c r="W145" s="27"/>
    </row>
    <row r="146" spans="1:23" ht="16.5" customHeight="1" x14ac:dyDescent="0.3">
      <c r="A146" s="27"/>
      <c r="B146" s="27"/>
      <c r="C146" s="28"/>
      <c r="D146" s="27"/>
      <c r="E146" s="27"/>
      <c r="F146" s="27"/>
      <c r="G146" s="27"/>
      <c r="H146" s="27"/>
      <c r="I146" s="27"/>
      <c r="J146" s="27"/>
      <c r="K146" s="27"/>
      <c r="L146" s="27"/>
      <c r="M146" s="27"/>
      <c r="N146" s="27"/>
      <c r="O146" s="27"/>
      <c r="P146" s="27"/>
      <c r="Q146" s="27"/>
      <c r="R146" s="27"/>
      <c r="S146" s="27"/>
      <c r="T146" s="27"/>
      <c r="U146" s="27"/>
      <c r="V146" s="27"/>
      <c r="W146" s="27"/>
    </row>
    <row r="147" spans="1:23" ht="16.5" customHeight="1" x14ac:dyDescent="0.3">
      <c r="A147" s="27"/>
      <c r="B147" s="27"/>
      <c r="C147" s="28"/>
      <c r="D147" s="27"/>
      <c r="E147" s="27"/>
      <c r="F147" s="27"/>
      <c r="G147" s="27"/>
      <c r="H147" s="27"/>
      <c r="I147" s="27"/>
      <c r="J147" s="27"/>
      <c r="K147" s="27"/>
      <c r="L147" s="27"/>
      <c r="M147" s="27"/>
      <c r="N147" s="27"/>
      <c r="O147" s="27"/>
      <c r="P147" s="27"/>
      <c r="Q147" s="27"/>
      <c r="R147" s="27"/>
      <c r="S147" s="27"/>
      <c r="T147" s="27"/>
      <c r="U147" s="27"/>
      <c r="V147" s="27"/>
      <c r="W147" s="27"/>
    </row>
    <row r="148" spans="1:23" ht="16.5" customHeight="1" x14ac:dyDescent="0.3">
      <c r="A148" s="27"/>
      <c r="B148" s="27"/>
      <c r="C148" s="28"/>
      <c r="D148" s="27"/>
      <c r="E148" s="27"/>
      <c r="F148" s="27"/>
      <c r="G148" s="27"/>
      <c r="H148" s="27"/>
      <c r="I148" s="27"/>
      <c r="J148" s="27"/>
      <c r="K148" s="27"/>
      <c r="L148" s="27"/>
      <c r="M148" s="27"/>
      <c r="N148" s="27"/>
      <c r="O148" s="27"/>
      <c r="P148" s="27"/>
      <c r="Q148" s="27"/>
      <c r="R148" s="27"/>
      <c r="S148" s="27"/>
      <c r="T148" s="27"/>
      <c r="U148" s="27"/>
      <c r="V148" s="27"/>
      <c r="W148" s="27"/>
    </row>
    <row r="149" spans="1:23" ht="16.5" customHeight="1" x14ac:dyDescent="0.3">
      <c r="A149" s="27"/>
      <c r="B149" s="27"/>
      <c r="C149" s="28"/>
      <c r="D149" s="27"/>
      <c r="E149" s="27"/>
      <c r="F149" s="27"/>
      <c r="G149" s="27"/>
      <c r="H149" s="27"/>
      <c r="I149" s="27"/>
      <c r="J149" s="27"/>
      <c r="K149" s="27"/>
      <c r="L149" s="27"/>
      <c r="M149" s="27"/>
      <c r="N149" s="27"/>
      <c r="O149" s="27"/>
      <c r="P149" s="27"/>
      <c r="Q149" s="27"/>
      <c r="R149" s="27"/>
      <c r="S149" s="27"/>
      <c r="T149" s="27"/>
      <c r="U149" s="27"/>
      <c r="V149" s="27"/>
      <c r="W149" s="27"/>
    </row>
    <row r="150" spans="1:23" ht="16.5" customHeight="1" x14ac:dyDescent="0.3">
      <c r="A150" s="27"/>
      <c r="B150" s="27"/>
      <c r="C150" s="28"/>
      <c r="D150" s="27"/>
      <c r="E150" s="27"/>
      <c r="F150" s="27"/>
      <c r="G150" s="27"/>
      <c r="H150" s="27"/>
      <c r="I150" s="27"/>
      <c r="J150" s="27"/>
      <c r="K150" s="27"/>
      <c r="L150" s="27"/>
      <c r="M150" s="27"/>
      <c r="N150" s="27"/>
      <c r="O150" s="27"/>
      <c r="P150" s="27"/>
      <c r="Q150" s="27"/>
      <c r="R150" s="27"/>
      <c r="S150" s="27"/>
      <c r="T150" s="27"/>
      <c r="U150" s="27"/>
      <c r="V150" s="27"/>
      <c r="W150" s="27"/>
    </row>
    <row r="151" spans="1:23" ht="16.5" customHeight="1" x14ac:dyDescent="0.3">
      <c r="A151" s="27"/>
      <c r="B151" s="27"/>
      <c r="C151" s="28"/>
      <c r="D151" s="27"/>
      <c r="E151" s="27"/>
      <c r="F151" s="27"/>
      <c r="G151" s="27"/>
      <c r="H151" s="27"/>
      <c r="I151" s="27"/>
      <c r="J151" s="27"/>
      <c r="K151" s="27"/>
      <c r="L151" s="27"/>
      <c r="M151" s="27"/>
      <c r="N151" s="27"/>
      <c r="O151" s="27"/>
      <c r="P151" s="27"/>
      <c r="Q151" s="27"/>
      <c r="R151" s="27"/>
      <c r="S151" s="27"/>
      <c r="T151" s="27"/>
      <c r="U151" s="27"/>
      <c r="V151" s="27"/>
      <c r="W151" s="27"/>
    </row>
    <row r="152" spans="1:23" ht="16.5" customHeight="1" x14ac:dyDescent="0.3">
      <c r="A152" s="27"/>
      <c r="B152" s="27"/>
      <c r="C152" s="28"/>
      <c r="D152" s="27"/>
      <c r="E152" s="27"/>
      <c r="F152" s="27"/>
      <c r="G152" s="27"/>
      <c r="H152" s="27"/>
      <c r="I152" s="27"/>
      <c r="J152" s="27"/>
      <c r="K152" s="27"/>
      <c r="L152" s="27"/>
      <c r="M152" s="27"/>
      <c r="N152" s="27"/>
      <c r="O152" s="27"/>
      <c r="P152" s="27"/>
      <c r="Q152" s="27"/>
      <c r="R152" s="27"/>
      <c r="S152" s="27"/>
      <c r="T152" s="27"/>
      <c r="U152" s="27"/>
      <c r="V152" s="27"/>
      <c r="W152" s="27"/>
    </row>
    <row r="153" spans="1:23" ht="16.5" customHeight="1" x14ac:dyDescent="0.3">
      <c r="A153" s="27"/>
      <c r="B153" s="27"/>
      <c r="C153" s="28"/>
      <c r="D153" s="27"/>
      <c r="E153" s="27"/>
      <c r="F153" s="27"/>
      <c r="G153" s="27"/>
      <c r="H153" s="27"/>
      <c r="I153" s="27"/>
      <c r="J153" s="27"/>
      <c r="K153" s="27"/>
      <c r="L153" s="27"/>
      <c r="M153" s="27"/>
      <c r="N153" s="27"/>
      <c r="O153" s="27"/>
      <c r="P153" s="27"/>
      <c r="Q153" s="27"/>
      <c r="R153" s="27"/>
      <c r="S153" s="27"/>
      <c r="T153" s="27"/>
      <c r="U153" s="27"/>
      <c r="V153" s="27"/>
      <c r="W153" s="27"/>
    </row>
    <row r="154" spans="1:23" ht="16.5" customHeight="1" x14ac:dyDescent="0.3">
      <c r="A154" s="27"/>
      <c r="B154" s="27"/>
      <c r="C154" s="28"/>
      <c r="D154" s="27"/>
      <c r="E154" s="27"/>
      <c r="F154" s="27"/>
      <c r="G154" s="27"/>
      <c r="H154" s="27"/>
      <c r="I154" s="27"/>
      <c r="J154" s="27"/>
      <c r="K154" s="27"/>
      <c r="L154" s="27"/>
      <c r="M154" s="27"/>
      <c r="N154" s="27"/>
      <c r="O154" s="27"/>
      <c r="P154" s="27"/>
      <c r="Q154" s="27"/>
      <c r="R154" s="27"/>
      <c r="S154" s="27"/>
      <c r="T154" s="27"/>
      <c r="U154" s="27"/>
      <c r="V154" s="27"/>
      <c r="W154" s="27"/>
    </row>
    <row r="155" spans="1:23" ht="16.5" customHeight="1" x14ac:dyDescent="0.3">
      <c r="A155" s="27"/>
      <c r="B155" s="27"/>
      <c r="C155" s="28"/>
      <c r="D155" s="27"/>
      <c r="E155" s="27"/>
      <c r="F155" s="27"/>
      <c r="G155" s="27"/>
      <c r="H155" s="27"/>
      <c r="I155" s="27"/>
      <c r="J155" s="27"/>
      <c r="K155" s="27"/>
      <c r="L155" s="27"/>
      <c r="M155" s="27"/>
      <c r="N155" s="27"/>
      <c r="O155" s="27"/>
      <c r="P155" s="27"/>
      <c r="Q155" s="27"/>
      <c r="R155" s="27"/>
      <c r="S155" s="27"/>
      <c r="T155" s="27"/>
      <c r="U155" s="27"/>
      <c r="V155" s="27"/>
      <c r="W155" s="27"/>
    </row>
    <row r="156" spans="1:23" ht="16.5" customHeight="1" x14ac:dyDescent="0.3">
      <c r="A156" s="27"/>
      <c r="B156" s="27"/>
      <c r="C156" s="28"/>
      <c r="D156" s="27"/>
      <c r="E156" s="27"/>
      <c r="F156" s="27"/>
      <c r="G156" s="27"/>
      <c r="H156" s="27"/>
      <c r="I156" s="27"/>
      <c r="J156" s="27"/>
      <c r="K156" s="27"/>
      <c r="L156" s="27"/>
      <c r="M156" s="27"/>
      <c r="N156" s="27"/>
      <c r="O156" s="27"/>
      <c r="P156" s="27"/>
      <c r="Q156" s="27"/>
      <c r="R156" s="27"/>
      <c r="S156" s="27"/>
      <c r="T156" s="27"/>
      <c r="U156" s="27"/>
      <c r="V156" s="27"/>
      <c r="W156" s="27"/>
    </row>
    <row r="157" spans="1:23" ht="16.5" customHeight="1" x14ac:dyDescent="0.3">
      <c r="A157" s="27"/>
      <c r="B157" s="27"/>
      <c r="C157" s="28"/>
      <c r="D157" s="27"/>
      <c r="E157" s="27"/>
      <c r="F157" s="27"/>
      <c r="G157" s="27"/>
      <c r="H157" s="27"/>
      <c r="I157" s="27"/>
      <c r="J157" s="27"/>
      <c r="K157" s="27"/>
      <c r="L157" s="27"/>
      <c r="M157" s="27"/>
      <c r="N157" s="27"/>
      <c r="O157" s="27"/>
      <c r="P157" s="27"/>
      <c r="Q157" s="27"/>
      <c r="R157" s="27"/>
      <c r="S157" s="27"/>
      <c r="T157" s="27"/>
      <c r="U157" s="27"/>
      <c r="V157" s="27"/>
      <c r="W157" s="27"/>
    </row>
    <row r="158" spans="1:23" ht="16.5" customHeight="1" x14ac:dyDescent="0.3">
      <c r="A158" s="27"/>
      <c r="B158" s="27"/>
      <c r="C158" s="28"/>
      <c r="D158" s="27"/>
      <c r="E158" s="27"/>
      <c r="F158" s="27"/>
      <c r="G158" s="27"/>
      <c r="H158" s="27"/>
      <c r="I158" s="27"/>
      <c r="J158" s="27"/>
      <c r="K158" s="27"/>
      <c r="L158" s="27"/>
      <c r="M158" s="27"/>
      <c r="N158" s="27"/>
      <c r="O158" s="27"/>
      <c r="P158" s="27"/>
      <c r="Q158" s="27"/>
      <c r="R158" s="27"/>
      <c r="S158" s="27"/>
      <c r="T158" s="27"/>
      <c r="U158" s="27"/>
      <c r="V158" s="27"/>
      <c r="W158" s="27"/>
    </row>
    <row r="159" spans="1:23" ht="16.5" customHeight="1" x14ac:dyDescent="0.3">
      <c r="A159" s="27"/>
      <c r="B159" s="27"/>
      <c r="C159" s="28"/>
      <c r="D159" s="27"/>
      <c r="E159" s="27"/>
      <c r="F159" s="27"/>
      <c r="G159" s="27"/>
      <c r="H159" s="27"/>
      <c r="I159" s="27"/>
      <c r="J159" s="27"/>
      <c r="K159" s="27"/>
      <c r="L159" s="27"/>
      <c r="M159" s="27"/>
      <c r="N159" s="27"/>
      <c r="O159" s="27"/>
      <c r="P159" s="27"/>
      <c r="Q159" s="27"/>
      <c r="R159" s="27"/>
      <c r="S159" s="27"/>
      <c r="T159" s="27"/>
      <c r="U159" s="27"/>
      <c r="V159" s="27"/>
      <c r="W159" s="27"/>
    </row>
    <row r="160" spans="1:23" ht="16.5" customHeight="1" x14ac:dyDescent="0.3">
      <c r="A160" s="27"/>
      <c r="B160" s="27"/>
      <c r="C160" s="28"/>
      <c r="D160" s="27"/>
      <c r="E160" s="27"/>
      <c r="F160" s="27"/>
      <c r="G160" s="27"/>
      <c r="H160" s="27"/>
      <c r="I160" s="27"/>
      <c r="J160" s="27"/>
      <c r="K160" s="27"/>
      <c r="L160" s="27"/>
      <c r="M160" s="27"/>
      <c r="N160" s="27"/>
      <c r="O160" s="27"/>
      <c r="P160" s="27"/>
      <c r="Q160" s="27"/>
      <c r="R160" s="27"/>
      <c r="S160" s="27"/>
      <c r="T160" s="27"/>
      <c r="U160" s="27"/>
      <c r="V160" s="27"/>
      <c r="W160" s="27"/>
    </row>
    <row r="161" spans="1:23" ht="16.5" customHeight="1" x14ac:dyDescent="0.3">
      <c r="A161" s="27"/>
      <c r="B161" s="27"/>
      <c r="C161" s="28"/>
      <c r="D161" s="27"/>
      <c r="E161" s="27"/>
      <c r="F161" s="27"/>
      <c r="G161" s="27"/>
      <c r="H161" s="27"/>
      <c r="I161" s="27"/>
      <c r="J161" s="27"/>
      <c r="K161" s="27"/>
      <c r="L161" s="27"/>
      <c r="M161" s="27"/>
      <c r="N161" s="27"/>
      <c r="O161" s="27"/>
      <c r="P161" s="27"/>
      <c r="Q161" s="27"/>
      <c r="R161" s="27"/>
      <c r="S161" s="27"/>
      <c r="T161" s="27"/>
      <c r="U161" s="27"/>
      <c r="V161" s="27"/>
      <c r="W161" s="27"/>
    </row>
    <row r="162" spans="1:23" ht="16.5" customHeight="1" x14ac:dyDescent="0.3">
      <c r="A162" s="27"/>
      <c r="B162" s="27"/>
      <c r="C162" s="28"/>
      <c r="D162" s="27"/>
      <c r="E162" s="27"/>
      <c r="F162" s="27"/>
      <c r="G162" s="27"/>
      <c r="H162" s="27"/>
      <c r="I162" s="27"/>
      <c r="J162" s="27"/>
      <c r="K162" s="27"/>
      <c r="L162" s="27"/>
      <c r="M162" s="27"/>
      <c r="N162" s="27"/>
      <c r="O162" s="27"/>
      <c r="P162" s="27"/>
      <c r="Q162" s="27"/>
      <c r="R162" s="27"/>
      <c r="S162" s="27"/>
      <c r="T162" s="27"/>
      <c r="U162" s="27"/>
      <c r="V162" s="27"/>
      <c r="W162" s="27"/>
    </row>
    <row r="163" spans="1:23" ht="16.5" customHeight="1" x14ac:dyDescent="0.3">
      <c r="A163" s="27"/>
      <c r="B163" s="27"/>
      <c r="C163" s="28"/>
      <c r="D163" s="27"/>
      <c r="E163" s="27"/>
      <c r="F163" s="27"/>
      <c r="G163" s="27"/>
      <c r="H163" s="27"/>
      <c r="I163" s="27"/>
      <c r="J163" s="27"/>
      <c r="K163" s="27"/>
      <c r="L163" s="27"/>
      <c r="M163" s="27"/>
      <c r="N163" s="27"/>
      <c r="O163" s="27"/>
      <c r="P163" s="27"/>
      <c r="Q163" s="27"/>
      <c r="R163" s="27"/>
      <c r="S163" s="27"/>
      <c r="T163" s="27"/>
      <c r="U163" s="27"/>
      <c r="V163" s="27"/>
      <c r="W163" s="27"/>
    </row>
    <row r="164" spans="1:23" ht="16.5" customHeight="1" x14ac:dyDescent="0.3">
      <c r="A164" s="27"/>
      <c r="B164" s="27"/>
      <c r="C164" s="28"/>
      <c r="D164" s="27"/>
      <c r="E164" s="27"/>
      <c r="F164" s="27"/>
      <c r="G164" s="27"/>
      <c r="H164" s="27"/>
      <c r="I164" s="27"/>
      <c r="J164" s="27"/>
      <c r="K164" s="27"/>
      <c r="L164" s="27"/>
      <c r="M164" s="27"/>
      <c r="N164" s="27"/>
      <c r="O164" s="27"/>
      <c r="P164" s="27"/>
      <c r="Q164" s="27"/>
      <c r="R164" s="27"/>
      <c r="S164" s="27"/>
      <c r="T164" s="27"/>
      <c r="U164" s="27"/>
      <c r="V164" s="27"/>
      <c r="W164" s="27"/>
    </row>
    <row r="165" spans="1:23" ht="16.5" customHeight="1" x14ac:dyDescent="0.3">
      <c r="A165" s="27"/>
      <c r="B165" s="27"/>
      <c r="C165" s="28"/>
      <c r="D165" s="27"/>
      <c r="E165" s="27"/>
      <c r="F165" s="27"/>
      <c r="G165" s="27"/>
      <c r="H165" s="27"/>
      <c r="I165" s="27"/>
      <c r="J165" s="27"/>
      <c r="K165" s="27"/>
      <c r="L165" s="27"/>
      <c r="M165" s="27"/>
      <c r="N165" s="27"/>
      <c r="O165" s="27"/>
      <c r="P165" s="27"/>
      <c r="Q165" s="27"/>
      <c r="R165" s="27"/>
      <c r="S165" s="27"/>
      <c r="T165" s="27"/>
      <c r="U165" s="27"/>
      <c r="V165" s="27"/>
      <c r="W165" s="27"/>
    </row>
    <row r="166" spans="1:23" ht="16.5" customHeight="1" x14ac:dyDescent="0.3">
      <c r="A166" s="27"/>
      <c r="B166" s="27"/>
      <c r="C166" s="28"/>
      <c r="D166" s="27"/>
      <c r="E166" s="27"/>
      <c r="F166" s="27"/>
      <c r="G166" s="27"/>
      <c r="H166" s="27"/>
      <c r="I166" s="27"/>
      <c r="J166" s="27"/>
      <c r="K166" s="27"/>
      <c r="L166" s="27"/>
      <c r="M166" s="27"/>
      <c r="N166" s="27"/>
      <c r="O166" s="27"/>
      <c r="P166" s="27"/>
      <c r="Q166" s="27"/>
      <c r="R166" s="27"/>
      <c r="S166" s="27"/>
      <c r="T166" s="27"/>
      <c r="U166" s="27"/>
      <c r="V166" s="27"/>
      <c r="W166" s="27"/>
    </row>
    <row r="167" spans="1:23" ht="16.5" customHeight="1" x14ac:dyDescent="0.3">
      <c r="A167" s="27"/>
      <c r="B167" s="27"/>
      <c r="C167" s="28"/>
      <c r="D167" s="27"/>
      <c r="E167" s="27"/>
      <c r="F167" s="27"/>
      <c r="G167" s="27"/>
      <c r="H167" s="27"/>
      <c r="I167" s="27"/>
      <c r="J167" s="27"/>
      <c r="K167" s="27"/>
      <c r="L167" s="27"/>
      <c r="M167" s="27"/>
      <c r="N167" s="27"/>
      <c r="O167" s="27"/>
      <c r="P167" s="27"/>
      <c r="Q167" s="27"/>
      <c r="R167" s="27"/>
      <c r="S167" s="27"/>
      <c r="T167" s="27"/>
      <c r="U167" s="27"/>
      <c r="V167" s="27"/>
      <c r="W167" s="27"/>
    </row>
    <row r="168" spans="1:23" ht="16.5" customHeight="1" x14ac:dyDescent="0.3">
      <c r="A168" s="27"/>
      <c r="B168" s="27"/>
      <c r="C168" s="28"/>
      <c r="D168" s="27"/>
      <c r="E168" s="27"/>
      <c r="F168" s="27"/>
      <c r="G168" s="27"/>
      <c r="H168" s="27"/>
      <c r="I168" s="27"/>
      <c r="J168" s="27"/>
      <c r="K168" s="27"/>
      <c r="L168" s="27"/>
      <c r="M168" s="27"/>
      <c r="N168" s="27"/>
      <c r="O168" s="27"/>
      <c r="P168" s="27"/>
      <c r="Q168" s="27"/>
      <c r="R168" s="27"/>
      <c r="S168" s="27"/>
      <c r="T168" s="27"/>
      <c r="U168" s="27"/>
      <c r="V168" s="27"/>
      <c r="W168" s="27"/>
    </row>
    <row r="169" spans="1:23" ht="16.5" customHeight="1" x14ac:dyDescent="0.3">
      <c r="A169" s="27"/>
      <c r="B169" s="27"/>
      <c r="C169" s="28"/>
      <c r="D169" s="27"/>
      <c r="E169" s="27"/>
      <c r="F169" s="27"/>
      <c r="G169" s="27"/>
      <c r="H169" s="27"/>
      <c r="I169" s="27"/>
      <c r="J169" s="27"/>
      <c r="K169" s="27"/>
      <c r="L169" s="27"/>
      <c r="M169" s="27"/>
      <c r="N169" s="27"/>
      <c r="O169" s="27"/>
      <c r="P169" s="27"/>
      <c r="Q169" s="27"/>
      <c r="R169" s="27"/>
      <c r="S169" s="27"/>
      <c r="T169" s="27"/>
      <c r="U169" s="27"/>
      <c r="V169" s="27"/>
      <c r="W169" s="27"/>
    </row>
    <row r="170" spans="1:23" ht="16.5" customHeight="1" x14ac:dyDescent="0.3">
      <c r="A170" s="27"/>
      <c r="B170" s="27"/>
      <c r="C170" s="28"/>
      <c r="D170" s="27"/>
      <c r="E170" s="27"/>
      <c r="F170" s="27"/>
      <c r="G170" s="27"/>
      <c r="H170" s="27"/>
      <c r="I170" s="27"/>
      <c r="J170" s="27"/>
      <c r="K170" s="27"/>
      <c r="L170" s="27"/>
      <c r="M170" s="27"/>
      <c r="N170" s="27"/>
      <c r="O170" s="27"/>
      <c r="P170" s="27"/>
      <c r="Q170" s="27"/>
      <c r="R170" s="27"/>
      <c r="S170" s="27"/>
      <c r="T170" s="27"/>
      <c r="U170" s="27"/>
      <c r="V170" s="27"/>
      <c r="W170" s="27"/>
    </row>
    <row r="171" spans="1:23" ht="16.5" customHeight="1" x14ac:dyDescent="0.3">
      <c r="A171" s="27"/>
      <c r="B171" s="27"/>
      <c r="C171" s="28"/>
      <c r="D171" s="27"/>
      <c r="E171" s="27"/>
      <c r="F171" s="27"/>
      <c r="G171" s="27"/>
      <c r="H171" s="27"/>
      <c r="I171" s="27"/>
      <c r="J171" s="27"/>
      <c r="K171" s="27"/>
      <c r="L171" s="27"/>
      <c r="M171" s="27"/>
      <c r="N171" s="27"/>
      <c r="O171" s="27"/>
      <c r="P171" s="27"/>
      <c r="Q171" s="27"/>
      <c r="R171" s="27"/>
      <c r="S171" s="27"/>
      <c r="T171" s="27"/>
      <c r="U171" s="27"/>
      <c r="V171" s="27"/>
      <c r="W171" s="27"/>
    </row>
    <row r="172" spans="1:23" ht="16.5" customHeight="1" x14ac:dyDescent="0.3">
      <c r="A172" s="27"/>
      <c r="B172" s="27"/>
      <c r="C172" s="28"/>
      <c r="D172" s="27"/>
      <c r="E172" s="27"/>
      <c r="F172" s="27"/>
      <c r="G172" s="27"/>
      <c r="H172" s="27"/>
      <c r="I172" s="27"/>
      <c r="J172" s="27"/>
      <c r="K172" s="27"/>
      <c r="L172" s="27"/>
      <c r="M172" s="27"/>
      <c r="N172" s="27"/>
      <c r="O172" s="27"/>
      <c r="P172" s="27"/>
      <c r="Q172" s="27"/>
      <c r="R172" s="27"/>
      <c r="S172" s="27"/>
      <c r="T172" s="27"/>
      <c r="U172" s="27"/>
      <c r="V172" s="27"/>
      <c r="W172" s="27"/>
    </row>
    <row r="173" spans="1:23" ht="16.5" customHeight="1" x14ac:dyDescent="0.3">
      <c r="A173" s="27"/>
      <c r="B173" s="27"/>
      <c r="C173" s="28"/>
      <c r="D173" s="27"/>
      <c r="E173" s="27"/>
      <c r="F173" s="27"/>
      <c r="G173" s="27"/>
      <c r="H173" s="27"/>
      <c r="I173" s="27"/>
      <c r="J173" s="27"/>
      <c r="K173" s="27"/>
      <c r="L173" s="27"/>
      <c r="M173" s="27"/>
      <c r="N173" s="27"/>
      <c r="O173" s="27"/>
      <c r="P173" s="27"/>
      <c r="Q173" s="27"/>
      <c r="R173" s="27"/>
      <c r="S173" s="27"/>
      <c r="T173" s="27"/>
      <c r="U173" s="27"/>
      <c r="V173" s="27"/>
      <c r="W173" s="27"/>
    </row>
    <row r="174" spans="1:23" ht="16.5" customHeight="1" x14ac:dyDescent="0.3">
      <c r="A174" s="27"/>
      <c r="B174" s="27"/>
      <c r="C174" s="28"/>
      <c r="D174" s="27"/>
      <c r="E174" s="27"/>
      <c r="F174" s="27"/>
      <c r="G174" s="27"/>
      <c r="H174" s="27"/>
      <c r="I174" s="27"/>
      <c r="J174" s="27"/>
      <c r="K174" s="27"/>
      <c r="L174" s="27"/>
      <c r="M174" s="27"/>
      <c r="N174" s="27"/>
      <c r="O174" s="27"/>
      <c r="P174" s="27"/>
      <c r="Q174" s="27"/>
      <c r="R174" s="27"/>
      <c r="S174" s="27"/>
      <c r="T174" s="27"/>
      <c r="U174" s="27"/>
      <c r="V174" s="27"/>
      <c r="W174" s="27"/>
    </row>
    <row r="175" spans="1:23" ht="16.5" customHeight="1" x14ac:dyDescent="0.3">
      <c r="A175" s="27"/>
      <c r="B175" s="27"/>
      <c r="C175" s="28"/>
      <c r="D175" s="27"/>
      <c r="E175" s="27"/>
      <c r="F175" s="27"/>
      <c r="G175" s="27"/>
      <c r="H175" s="27"/>
      <c r="I175" s="27"/>
      <c r="J175" s="27"/>
      <c r="K175" s="27"/>
      <c r="L175" s="27"/>
      <c r="M175" s="27"/>
      <c r="N175" s="27"/>
      <c r="O175" s="27"/>
      <c r="P175" s="27"/>
      <c r="Q175" s="27"/>
      <c r="R175" s="27"/>
      <c r="S175" s="27"/>
      <c r="T175" s="27"/>
      <c r="U175" s="27"/>
      <c r="V175" s="27"/>
      <c r="W175" s="27"/>
    </row>
    <row r="176" spans="1:23" ht="16.5" customHeight="1" x14ac:dyDescent="0.3">
      <c r="A176" s="27"/>
      <c r="B176" s="27"/>
      <c r="C176" s="28"/>
      <c r="D176" s="27"/>
      <c r="E176" s="27"/>
      <c r="F176" s="27"/>
      <c r="G176" s="27"/>
      <c r="H176" s="27"/>
      <c r="I176" s="27"/>
      <c r="J176" s="27"/>
      <c r="K176" s="27"/>
      <c r="L176" s="27"/>
      <c r="M176" s="27"/>
      <c r="N176" s="27"/>
      <c r="O176" s="27"/>
      <c r="P176" s="27"/>
      <c r="Q176" s="27"/>
      <c r="R176" s="27"/>
      <c r="S176" s="27"/>
      <c r="T176" s="27"/>
      <c r="U176" s="27"/>
      <c r="V176" s="27"/>
      <c r="W176" s="27"/>
    </row>
    <row r="177" spans="1:23" ht="16.5" customHeight="1" x14ac:dyDescent="0.3">
      <c r="A177" s="27"/>
      <c r="B177" s="27"/>
      <c r="C177" s="28"/>
      <c r="D177" s="27"/>
      <c r="E177" s="27"/>
      <c r="F177" s="27"/>
      <c r="G177" s="27"/>
      <c r="H177" s="27"/>
      <c r="I177" s="27"/>
      <c r="J177" s="27"/>
      <c r="K177" s="27"/>
      <c r="L177" s="27"/>
      <c r="M177" s="27"/>
      <c r="N177" s="27"/>
      <c r="O177" s="27"/>
      <c r="P177" s="27"/>
      <c r="Q177" s="27"/>
      <c r="R177" s="27"/>
      <c r="S177" s="27"/>
      <c r="T177" s="27"/>
      <c r="U177" s="27"/>
      <c r="V177" s="27"/>
      <c r="W177" s="27"/>
    </row>
    <row r="178" spans="1:23" ht="16.5" customHeight="1" x14ac:dyDescent="0.3">
      <c r="A178" s="27"/>
      <c r="B178" s="27"/>
      <c r="C178" s="28"/>
      <c r="D178" s="27"/>
      <c r="E178" s="27"/>
      <c r="F178" s="27"/>
      <c r="G178" s="27"/>
      <c r="H178" s="27"/>
      <c r="I178" s="27"/>
      <c r="J178" s="27"/>
      <c r="K178" s="27"/>
      <c r="L178" s="27"/>
      <c r="M178" s="27"/>
      <c r="N178" s="27"/>
      <c r="O178" s="27"/>
      <c r="P178" s="27"/>
      <c r="Q178" s="27"/>
      <c r="R178" s="27"/>
      <c r="S178" s="27"/>
      <c r="T178" s="27"/>
      <c r="U178" s="27"/>
      <c r="V178" s="27"/>
      <c r="W178" s="27"/>
    </row>
    <row r="179" spans="1:23" ht="16.5" customHeight="1" x14ac:dyDescent="0.3">
      <c r="A179" s="27"/>
      <c r="B179" s="27"/>
      <c r="C179" s="28"/>
      <c r="D179" s="27"/>
      <c r="E179" s="27"/>
      <c r="F179" s="27"/>
      <c r="G179" s="27"/>
      <c r="H179" s="27"/>
      <c r="I179" s="27"/>
      <c r="J179" s="27"/>
      <c r="K179" s="27"/>
      <c r="L179" s="27"/>
      <c r="M179" s="27"/>
      <c r="N179" s="27"/>
      <c r="O179" s="27"/>
      <c r="P179" s="27"/>
      <c r="Q179" s="27"/>
      <c r="R179" s="27"/>
      <c r="S179" s="27"/>
      <c r="T179" s="27"/>
      <c r="U179" s="27"/>
      <c r="V179" s="27"/>
      <c r="W179" s="27"/>
    </row>
    <row r="180" spans="1:23" ht="16.5" customHeight="1" x14ac:dyDescent="0.3">
      <c r="A180" s="27"/>
      <c r="B180" s="27"/>
      <c r="C180" s="28"/>
      <c r="D180" s="27"/>
      <c r="E180" s="27"/>
      <c r="F180" s="27"/>
      <c r="G180" s="27"/>
      <c r="H180" s="27"/>
      <c r="I180" s="27"/>
      <c r="J180" s="27"/>
      <c r="K180" s="27"/>
      <c r="L180" s="27"/>
      <c r="M180" s="27"/>
      <c r="N180" s="27"/>
      <c r="O180" s="27"/>
      <c r="P180" s="27"/>
      <c r="Q180" s="27"/>
      <c r="R180" s="27"/>
      <c r="S180" s="27"/>
      <c r="T180" s="27"/>
      <c r="U180" s="27"/>
      <c r="V180" s="27"/>
      <c r="W180" s="27"/>
    </row>
    <row r="181" spans="1:23" ht="16.5" customHeight="1" x14ac:dyDescent="0.3">
      <c r="A181" s="27"/>
      <c r="B181" s="27"/>
      <c r="C181" s="28"/>
      <c r="D181" s="27"/>
      <c r="E181" s="27"/>
      <c r="F181" s="27"/>
      <c r="G181" s="27"/>
      <c r="H181" s="27"/>
      <c r="I181" s="27"/>
      <c r="J181" s="27"/>
      <c r="K181" s="27"/>
      <c r="L181" s="27"/>
      <c r="M181" s="27"/>
      <c r="N181" s="27"/>
      <c r="O181" s="27"/>
      <c r="P181" s="27"/>
      <c r="Q181" s="27"/>
      <c r="R181" s="27"/>
      <c r="S181" s="27"/>
      <c r="T181" s="27"/>
      <c r="U181" s="27"/>
      <c r="V181" s="27"/>
      <c r="W181" s="27"/>
    </row>
    <row r="182" spans="1:23" ht="16.5" customHeight="1" x14ac:dyDescent="0.3">
      <c r="A182" s="27"/>
      <c r="B182" s="27"/>
      <c r="C182" s="28"/>
      <c r="D182" s="27"/>
      <c r="E182" s="27"/>
      <c r="F182" s="27"/>
      <c r="G182" s="27"/>
      <c r="H182" s="27"/>
      <c r="I182" s="27"/>
      <c r="J182" s="27"/>
      <c r="K182" s="27"/>
      <c r="L182" s="27"/>
      <c r="M182" s="27"/>
      <c r="N182" s="27"/>
      <c r="O182" s="27"/>
      <c r="P182" s="27"/>
      <c r="Q182" s="27"/>
      <c r="R182" s="27"/>
      <c r="S182" s="27"/>
      <c r="T182" s="27"/>
      <c r="U182" s="27"/>
      <c r="V182" s="27"/>
      <c r="W182" s="27"/>
    </row>
    <row r="183" spans="1:23" ht="16.5" customHeight="1" x14ac:dyDescent="0.3">
      <c r="A183" s="27"/>
      <c r="B183" s="27"/>
      <c r="C183" s="28"/>
      <c r="D183" s="27"/>
      <c r="E183" s="27"/>
      <c r="F183" s="27"/>
      <c r="G183" s="27"/>
      <c r="H183" s="27"/>
      <c r="I183" s="27"/>
      <c r="J183" s="27"/>
      <c r="K183" s="27"/>
      <c r="L183" s="27"/>
      <c r="M183" s="27"/>
      <c r="N183" s="27"/>
      <c r="O183" s="27"/>
      <c r="P183" s="27"/>
      <c r="Q183" s="27"/>
      <c r="R183" s="27"/>
      <c r="S183" s="27"/>
      <c r="T183" s="27"/>
      <c r="U183" s="27"/>
      <c r="V183" s="27"/>
      <c r="W183" s="27"/>
    </row>
    <row r="184" spans="1:23" ht="16.5" customHeight="1" x14ac:dyDescent="0.3">
      <c r="A184" s="27"/>
      <c r="B184" s="27"/>
      <c r="C184" s="28"/>
      <c r="D184" s="27"/>
      <c r="E184" s="27"/>
      <c r="F184" s="27"/>
      <c r="G184" s="27"/>
      <c r="H184" s="27"/>
      <c r="I184" s="27"/>
      <c r="J184" s="27"/>
      <c r="K184" s="27"/>
      <c r="L184" s="27"/>
      <c r="M184" s="27"/>
      <c r="N184" s="27"/>
      <c r="O184" s="27"/>
      <c r="P184" s="27"/>
      <c r="Q184" s="27"/>
      <c r="R184" s="27"/>
      <c r="S184" s="27"/>
      <c r="T184" s="27"/>
      <c r="U184" s="27"/>
      <c r="V184" s="27"/>
      <c r="W184" s="27"/>
    </row>
    <row r="185" spans="1:23" ht="16.5" customHeight="1" x14ac:dyDescent="0.3">
      <c r="A185" s="27"/>
      <c r="B185" s="27"/>
      <c r="C185" s="28"/>
      <c r="D185" s="27"/>
      <c r="E185" s="27"/>
      <c r="F185" s="27"/>
      <c r="G185" s="27"/>
      <c r="H185" s="27"/>
      <c r="I185" s="27"/>
      <c r="J185" s="27"/>
      <c r="K185" s="27"/>
      <c r="L185" s="27"/>
      <c r="M185" s="27"/>
      <c r="N185" s="27"/>
      <c r="O185" s="27"/>
      <c r="P185" s="27"/>
      <c r="Q185" s="27"/>
      <c r="R185" s="27"/>
      <c r="S185" s="27"/>
      <c r="T185" s="27"/>
      <c r="U185" s="27"/>
      <c r="V185" s="27"/>
      <c r="W185" s="27"/>
    </row>
    <row r="186" spans="1:23" ht="16.5" customHeight="1" x14ac:dyDescent="0.3">
      <c r="A186" s="27"/>
      <c r="B186" s="27"/>
      <c r="C186" s="28"/>
      <c r="D186" s="27"/>
      <c r="E186" s="27"/>
      <c r="F186" s="27"/>
      <c r="G186" s="27"/>
      <c r="H186" s="27"/>
      <c r="I186" s="27"/>
      <c r="J186" s="27"/>
      <c r="K186" s="27"/>
      <c r="L186" s="27"/>
      <c r="M186" s="27"/>
      <c r="N186" s="27"/>
      <c r="O186" s="27"/>
      <c r="P186" s="27"/>
      <c r="Q186" s="27"/>
      <c r="R186" s="27"/>
      <c r="S186" s="27"/>
      <c r="T186" s="27"/>
      <c r="U186" s="27"/>
      <c r="V186" s="27"/>
      <c r="W186" s="27"/>
    </row>
    <row r="187" spans="1:23" ht="16.5" customHeight="1" x14ac:dyDescent="0.3">
      <c r="A187" s="27"/>
      <c r="B187" s="27"/>
      <c r="C187" s="28"/>
      <c r="D187" s="27"/>
      <c r="E187" s="27"/>
      <c r="F187" s="27"/>
      <c r="G187" s="27"/>
      <c r="H187" s="27"/>
      <c r="I187" s="27"/>
      <c r="J187" s="27"/>
      <c r="K187" s="27"/>
      <c r="L187" s="27"/>
      <c r="M187" s="27"/>
      <c r="N187" s="27"/>
      <c r="O187" s="27"/>
      <c r="P187" s="27"/>
      <c r="Q187" s="27"/>
      <c r="R187" s="27"/>
      <c r="S187" s="27"/>
      <c r="T187" s="27"/>
      <c r="U187" s="27"/>
      <c r="V187" s="27"/>
      <c r="W187" s="27"/>
    </row>
    <row r="188" spans="1:23" ht="16.5" customHeight="1" x14ac:dyDescent="0.3">
      <c r="A188" s="27"/>
      <c r="B188" s="27"/>
      <c r="C188" s="28"/>
      <c r="D188" s="27"/>
      <c r="E188" s="27"/>
      <c r="F188" s="27"/>
      <c r="G188" s="27"/>
      <c r="H188" s="27"/>
      <c r="I188" s="27"/>
      <c r="J188" s="27"/>
      <c r="K188" s="27"/>
      <c r="L188" s="27"/>
      <c r="M188" s="27"/>
      <c r="N188" s="27"/>
      <c r="O188" s="27"/>
      <c r="P188" s="27"/>
      <c r="Q188" s="27"/>
      <c r="R188" s="27"/>
      <c r="S188" s="27"/>
      <c r="T188" s="27"/>
      <c r="U188" s="27"/>
      <c r="V188" s="27"/>
      <c r="W188" s="27"/>
    </row>
    <row r="189" spans="1:23" ht="16.5" customHeight="1" x14ac:dyDescent="0.3">
      <c r="A189" s="27"/>
      <c r="B189" s="27"/>
      <c r="C189" s="28"/>
      <c r="D189" s="27"/>
      <c r="E189" s="27"/>
      <c r="F189" s="27"/>
      <c r="G189" s="27"/>
      <c r="H189" s="27"/>
      <c r="I189" s="27"/>
      <c r="J189" s="27"/>
      <c r="K189" s="27"/>
      <c r="L189" s="27"/>
      <c r="M189" s="27"/>
      <c r="N189" s="27"/>
      <c r="O189" s="27"/>
      <c r="P189" s="27"/>
      <c r="Q189" s="27"/>
      <c r="R189" s="27"/>
      <c r="S189" s="27"/>
      <c r="T189" s="27"/>
      <c r="U189" s="27"/>
      <c r="V189" s="27"/>
      <c r="W189" s="27"/>
    </row>
    <row r="190" spans="1:23" ht="16.5" customHeight="1" x14ac:dyDescent="0.3">
      <c r="A190" s="27"/>
      <c r="B190" s="27"/>
      <c r="C190" s="28"/>
      <c r="D190" s="27"/>
      <c r="E190" s="27"/>
      <c r="F190" s="27"/>
      <c r="G190" s="27"/>
      <c r="H190" s="27"/>
      <c r="I190" s="27"/>
      <c r="J190" s="27"/>
      <c r="K190" s="27"/>
      <c r="L190" s="27"/>
      <c r="M190" s="27"/>
      <c r="N190" s="27"/>
      <c r="O190" s="27"/>
      <c r="P190" s="27"/>
      <c r="Q190" s="27"/>
      <c r="R190" s="27"/>
      <c r="S190" s="27"/>
      <c r="T190" s="27"/>
      <c r="U190" s="27"/>
      <c r="V190" s="27"/>
      <c r="W190" s="27"/>
    </row>
    <row r="191" spans="1:23" ht="16.5" customHeight="1" x14ac:dyDescent="0.3">
      <c r="A191" s="27"/>
      <c r="B191" s="27"/>
      <c r="C191" s="28"/>
      <c r="D191" s="27"/>
      <c r="E191" s="27"/>
      <c r="F191" s="27"/>
      <c r="G191" s="27"/>
      <c r="H191" s="27"/>
      <c r="I191" s="27"/>
      <c r="J191" s="27"/>
      <c r="K191" s="27"/>
      <c r="L191" s="27"/>
      <c r="M191" s="27"/>
      <c r="N191" s="27"/>
      <c r="O191" s="27"/>
      <c r="P191" s="27"/>
      <c r="Q191" s="27"/>
      <c r="R191" s="27"/>
      <c r="S191" s="27"/>
      <c r="T191" s="27"/>
      <c r="U191" s="27"/>
      <c r="V191" s="27"/>
      <c r="W191" s="27"/>
    </row>
    <row r="192" spans="1:23" ht="16.5" customHeight="1" x14ac:dyDescent="0.3">
      <c r="A192" s="27"/>
      <c r="B192" s="27"/>
      <c r="C192" s="28"/>
      <c r="D192" s="27"/>
      <c r="E192" s="27"/>
      <c r="F192" s="27"/>
      <c r="G192" s="27"/>
      <c r="H192" s="27"/>
      <c r="I192" s="27"/>
      <c r="J192" s="27"/>
      <c r="K192" s="27"/>
      <c r="L192" s="27"/>
      <c r="M192" s="27"/>
      <c r="N192" s="27"/>
      <c r="O192" s="27"/>
      <c r="P192" s="27"/>
      <c r="Q192" s="27"/>
      <c r="R192" s="27"/>
      <c r="S192" s="27"/>
      <c r="T192" s="27"/>
      <c r="U192" s="27"/>
      <c r="V192" s="27"/>
      <c r="W192" s="27"/>
    </row>
    <row r="193" spans="1:23" ht="16.5" customHeight="1" x14ac:dyDescent="0.3">
      <c r="A193" s="27"/>
      <c r="B193" s="27"/>
      <c r="C193" s="28"/>
      <c r="D193" s="27"/>
      <c r="E193" s="27"/>
      <c r="F193" s="27"/>
      <c r="G193" s="27"/>
      <c r="H193" s="27"/>
      <c r="I193" s="27"/>
      <c r="J193" s="27"/>
      <c r="K193" s="27"/>
      <c r="L193" s="27"/>
      <c r="M193" s="27"/>
      <c r="N193" s="27"/>
      <c r="O193" s="27"/>
      <c r="P193" s="27"/>
      <c r="Q193" s="27"/>
      <c r="R193" s="27"/>
      <c r="S193" s="27"/>
      <c r="T193" s="27"/>
      <c r="U193" s="27"/>
      <c r="V193" s="27"/>
      <c r="W193" s="27"/>
    </row>
    <row r="194" spans="1:23" ht="16.5" customHeight="1" x14ac:dyDescent="0.3">
      <c r="A194" s="27"/>
      <c r="B194" s="27"/>
      <c r="C194" s="28"/>
      <c r="D194" s="27"/>
      <c r="E194" s="27"/>
      <c r="F194" s="27"/>
      <c r="G194" s="27"/>
      <c r="H194" s="27"/>
      <c r="I194" s="27"/>
      <c r="J194" s="27"/>
      <c r="K194" s="27"/>
      <c r="L194" s="27"/>
      <c r="M194" s="27"/>
      <c r="N194" s="27"/>
      <c r="O194" s="27"/>
      <c r="P194" s="27"/>
      <c r="Q194" s="27"/>
      <c r="R194" s="27"/>
      <c r="S194" s="27"/>
      <c r="T194" s="27"/>
      <c r="U194" s="27"/>
      <c r="V194" s="27"/>
      <c r="W194" s="27"/>
    </row>
    <row r="195" spans="1:23" ht="16.5" customHeight="1" x14ac:dyDescent="0.3">
      <c r="A195" s="27"/>
      <c r="B195" s="27"/>
      <c r="C195" s="28"/>
      <c r="D195" s="27"/>
      <c r="E195" s="27"/>
      <c r="F195" s="27"/>
      <c r="G195" s="27"/>
      <c r="H195" s="27"/>
      <c r="I195" s="27"/>
      <c r="J195" s="27"/>
      <c r="K195" s="27"/>
      <c r="L195" s="27"/>
      <c r="M195" s="27"/>
      <c r="N195" s="27"/>
      <c r="O195" s="27"/>
      <c r="P195" s="27"/>
      <c r="Q195" s="27"/>
      <c r="R195" s="27"/>
      <c r="S195" s="27"/>
      <c r="T195" s="27"/>
      <c r="U195" s="27"/>
      <c r="V195" s="27"/>
      <c r="W195" s="27"/>
    </row>
    <row r="196" spans="1:23" ht="16.5" customHeight="1" x14ac:dyDescent="0.3">
      <c r="A196" s="27"/>
      <c r="B196" s="27"/>
      <c r="C196" s="28"/>
      <c r="D196" s="27"/>
      <c r="E196" s="27"/>
      <c r="F196" s="27"/>
      <c r="G196" s="27"/>
      <c r="H196" s="27"/>
      <c r="I196" s="27"/>
      <c r="J196" s="27"/>
      <c r="K196" s="27"/>
      <c r="L196" s="27"/>
      <c r="M196" s="27"/>
      <c r="N196" s="27"/>
      <c r="O196" s="27"/>
      <c r="P196" s="27"/>
      <c r="Q196" s="27"/>
      <c r="R196" s="27"/>
      <c r="S196" s="27"/>
      <c r="T196" s="27"/>
      <c r="U196" s="27"/>
      <c r="V196" s="27"/>
      <c r="W196" s="27"/>
    </row>
    <row r="197" spans="1:23" ht="16.5" customHeight="1" x14ac:dyDescent="0.3">
      <c r="A197" s="27"/>
      <c r="B197" s="27"/>
      <c r="C197" s="28"/>
      <c r="D197" s="27"/>
      <c r="E197" s="27"/>
      <c r="F197" s="27"/>
      <c r="G197" s="27"/>
      <c r="H197" s="27"/>
      <c r="I197" s="27"/>
      <c r="J197" s="27"/>
      <c r="K197" s="27"/>
      <c r="L197" s="27"/>
      <c r="M197" s="27"/>
      <c r="N197" s="27"/>
      <c r="O197" s="27"/>
      <c r="P197" s="27"/>
      <c r="Q197" s="27"/>
      <c r="R197" s="27"/>
      <c r="S197" s="27"/>
      <c r="T197" s="27"/>
      <c r="U197" s="27"/>
      <c r="V197" s="27"/>
      <c r="W197" s="27"/>
    </row>
    <row r="198" spans="1:23" ht="16.5" customHeight="1" x14ac:dyDescent="0.3">
      <c r="A198" s="27"/>
      <c r="B198" s="27"/>
      <c r="C198" s="28"/>
      <c r="D198" s="27"/>
      <c r="E198" s="27"/>
      <c r="F198" s="27"/>
      <c r="G198" s="27"/>
      <c r="H198" s="27"/>
      <c r="I198" s="27"/>
      <c r="J198" s="27"/>
      <c r="K198" s="27"/>
      <c r="L198" s="27"/>
      <c r="M198" s="27"/>
      <c r="N198" s="27"/>
      <c r="O198" s="27"/>
      <c r="P198" s="27"/>
      <c r="Q198" s="27"/>
      <c r="R198" s="27"/>
      <c r="S198" s="27"/>
      <c r="T198" s="27"/>
      <c r="U198" s="27"/>
      <c r="V198" s="27"/>
      <c r="W198" s="27"/>
    </row>
    <row r="199" spans="1:23" ht="16.5" customHeight="1" x14ac:dyDescent="0.3">
      <c r="A199" s="27"/>
      <c r="B199" s="27"/>
      <c r="C199" s="28"/>
      <c r="D199" s="27"/>
      <c r="E199" s="27"/>
      <c r="F199" s="27"/>
      <c r="G199" s="27"/>
      <c r="H199" s="27"/>
      <c r="I199" s="27"/>
      <c r="J199" s="27"/>
      <c r="K199" s="27"/>
      <c r="L199" s="27"/>
      <c r="M199" s="27"/>
      <c r="N199" s="27"/>
      <c r="O199" s="27"/>
      <c r="P199" s="27"/>
      <c r="Q199" s="27"/>
      <c r="R199" s="27"/>
      <c r="S199" s="27"/>
      <c r="T199" s="27"/>
      <c r="U199" s="27"/>
      <c r="V199" s="27"/>
      <c r="W199" s="27"/>
    </row>
    <row r="200" spans="1:23" ht="16.5" customHeight="1" x14ac:dyDescent="0.3">
      <c r="A200" s="27"/>
      <c r="B200" s="27"/>
      <c r="C200" s="28"/>
      <c r="D200" s="27"/>
      <c r="E200" s="27"/>
      <c r="F200" s="27"/>
      <c r="G200" s="27"/>
      <c r="H200" s="27"/>
      <c r="I200" s="27"/>
      <c r="J200" s="27"/>
      <c r="K200" s="27"/>
      <c r="L200" s="27"/>
      <c r="M200" s="27"/>
      <c r="N200" s="27"/>
      <c r="O200" s="27"/>
      <c r="P200" s="27"/>
      <c r="Q200" s="27"/>
      <c r="R200" s="27"/>
      <c r="S200" s="27"/>
      <c r="T200" s="27"/>
      <c r="U200" s="27"/>
      <c r="V200" s="27"/>
      <c r="W200" s="27"/>
    </row>
    <row r="201" spans="1:23" ht="16.5" customHeight="1" x14ac:dyDescent="0.3">
      <c r="A201" s="27"/>
      <c r="B201" s="27"/>
      <c r="C201" s="28"/>
      <c r="D201" s="27"/>
      <c r="E201" s="27"/>
      <c r="F201" s="27"/>
      <c r="G201" s="27"/>
      <c r="H201" s="27"/>
      <c r="I201" s="27"/>
      <c r="J201" s="27"/>
      <c r="K201" s="27"/>
      <c r="L201" s="27"/>
      <c r="M201" s="27"/>
      <c r="N201" s="27"/>
      <c r="O201" s="27"/>
      <c r="P201" s="27"/>
      <c r="Q201" s="27"/>
      <c r="R201" s="27"/>
      <c r="S201" s="27"/>
      <c r="T201" s="27"/>
      <c r="U201" s="27"/>
      <c r="V201" s="27"/>
      <c r="W201" s="27"/>
    </row>
    <row r="202" spans="1:23" ht="16.5" customHeight="1" x14ac:dyDescent="0.3">
      <c r="A202" s="27"/>
      <c r="B202" s="27"/>
      <c r="C202" s="28"/>
      <c r="D202" s="27"/>
      <c r="E202" s="27"/>
      <c r="F202" s="27"/>
      <c r="G202" s="27"/>
      <c r="H202" s="27"/>
      <c r="I202" s="27"/>
      <c r="J202" s="27"/>
      <c r="K202" s="27"/>
      <c r="L202" s="27"/>
      <c r="M202" s="27"/>
      <c r="N202" s="27"/>
      <c r="O202" s="27"/>
      <c r="P202" s="27"/>
      <c r="Q202" s="27"/>
      <c r="R202" s="27"/>
      <c r="S202" s="27"/>
      <c r="T202" s="27"/>
      <c r="U202" s="27"/>
      <c r="V202" s="27"/>
      <c r="W202" s="27"/>
    </row>
    <row r="203" spans="1:23" ht="16.5" customHeight="1" x14ac:dyDescent="0.3">
      <c r="A203" s="27"/>
      <c r="B203" s="27"/>
      <c r="C203" s="28"/>
      <c r="D203" s="27"/>
      <c r="E203" s="27"/>
      <c r="F203" s="27"/>
      <c r="G203" s="27"/>
      <c r="H203" s="27"/>
      <c r="I203" s="27"/>
      <c r="J203" s="27"/>
      <c r="K203" s="27"/>
      <c r="L203" s="27"/>
      <c r="M203" s="27"/>
      <c r="N203" s="27"/>
      <c r="O203" s="27"/>
      <c r="P203" s="27"/>
      <c r="Q203" s="27"/>
      <c r="R203" s="27"/>
      <c r="S203" s="27"/>
      <c r="T203" s="27"/>
      <c r="U203" s="27"/>
      <c r="V203" s="27"/>
      <c r="W203" s="27"/>
    </row>
    <row r="204" spans="1:23" ht="16.5" customHeight="1" x14ac:dyDescent="0.3">
      <c r="A204" s="27"/>
      <c r="B204" s="27"/>
      <c r="C204" s="28"/>
      <c r="D204" s="27"/>
      <c r="E204" s="27"/>
      <c r="F204" s="27"/>
      <c r="G204" s="27"/>
      <c r="H204" s="27"/>
      <c r="I204" s="27"/>
      <c r="J204" s="27"/>
      <c r="K204" s="27"/>
      <c r="L204" s="27"/>
      <c r="M204" s="27"/>
      <c r="N204" s="27"/>
      <c r="O204" s="27"/>
      <c r="P204" s="27"/>
      <c r="Q204" s="27"/>
      <c r="R204" s="27"/>
      <c r="S204" s="27"/>
      <c r="T204" s="27"/>
      <c r="U204" s="27"/>
      <c r="V204" s="27"/>
      <c r="W204" s="27"/>
    </row>
    <row r="205" spans="1:23" ht="16.5" customHeight="1" x14ac:dyDescent="0.3">
      <c r="A205" s="27"/>
      <c r="B205" s="27"/>
      <c r="C205" s="28"/>
      <c r="D205" s="27"/>
      <c r="E205" s="27"/>
      <c r="F205" s="27"/>
      <c r="G205" s="27"/>
      <c r="H205" s="27"/>
      <c r="I205" s="27"/>
      <c r="J205" s="27"/>
      <c r="K205" s="27"/>
      <c r="L205" s="27"/>
      <c r="M205" s="27"/>
      <c r="N205" s="27"/>
      <c r="O205" s="27"/>
      <c r="P205" s="27"/>
      <c r="Q205" s="27"/>
      <c r="R205" s="27"/>
      <c r="S205" s="27"/>
      <c r="T205" s="27"/>
      <c r="U205" s="27"/>
      <c r="V205" s="27"/>
      <c r="W205" s="27"/>
    </row>
    <row r="206" spans="1:23" ht="16.5" customHeight="1" x14ac:dyDescent="0.3">
      <c r="A206" s="27"/>
      <c r="B206" s="27"/>
      <c r="C206" s="28"/>
      <c r="D206" s="27"/>
      <c r="E206" s="27"/>
      <c r="F206" s="27"/>
      <c r="G206" s="27"/>
      <c r="H206" s="27"/>
      <c r="I206" s="27"/>
      <c r="J206" s="27"/>
      <c r="K206" s="27"/>
      <c r="L206" s="27"/>
      <c r="M206" s="27"/>
      <c r="N206" s="27"/>
      <c r="O206" s="27"/>
      <c r="P206" s="27"/>
      <c r="Q206" s="27"/>
      <c r="R206" s="27"/>
      <c r="S206" s="27"/>
      <c r="T206" s="27"/>
      <c r="U206" s="27"/>
      <c r="V206" s="27"/>
      <c r="W206" s="27"/>
    </row>
    <row r="207" spans="1:23" ht="16.5" customHeight="1" x14ac:dyDescent="0.3">
      <c r="A207" s="27"/>
      <c r="B207" s="27"/>
      <c r="C207" s="28"/>
      <c r="D207" s="27"/>
      <c r="E207" s="27"/>
      <c r="F207" s="27"/>
      <c r="G207" s="27"/>
      <c r="H207" s="27"/>
      <c r="I207" s="27"/>
      <c r="J207" s="27"/>
      <c r="K207" s="27"/>
      <c r="L207" s="27"/>
      <c r="M207" s="27"/>
      <c r="N207" s="27"/>
      <c r="O207" s="27"/>
      <c r="P207" s="27"/>
      <c r="Q207" s="27"/>
      <c r="R207" s="27"/>
      <c r="S207" s="27"/>
      <c r="T207" s="27"/>
      <c r="U207" s="27"/>
      <c r="V207" s="27"/>
      <c r="W207" s="27"/>
    </row>
    <row r="208" spans="1:23" ht="16.5" customHeight="1" x14ac:dyDescent="0.3">
      <c r="A208" s="27"/>
      <c r="B208" s="27"/>
      <c r="C208" s="28"/>
      <c r="D208" s="27"/>
      <c r="E208" s="27"/>
      <c r="F208" s="27"/>
      <c r="G208" s="27"/>
      <c r="H208" s="27"/>
      <c r="I208" s="27"/>
      <c r="J208" s="27"/>
      <c r="K208" s="27"/>
      <c r="L208" s="27"/>
      <c r="M208" s="27"/>
      <c r="N208" s="27"/>
      <c r="O208" s="27"/>
      <c r="P208" s="27"/>
      <c r="Q208" s="27"/>
      <c r="R208" s="27"/>
      <c r="S208" s="27"/>
      <c r="T208" s="27"/>
      <c r="U208" s="27"/>
      <c r="V208" s="27"/>
      <c r="W208" s="27"/>
    </row>
    <row r="209" spans="1:23" ht="16.5" customHeight="1" x14ac:dyDescent="0.3">
      <c r="A209" s="27"/>
      <c r="B209" s="27"/>
      <c r="C209" s="28"/>
      <c r="D209" s="27"/>
      <c r="E209" s="27"/>
      <c r="F209" s="27"/>
      <c r="G209" s="27"/>
      <c r="H209" s="27"/>
      <c r="I209" s="27"/>
      <c r="J209" s="27"/>
      <c r="K209" s="27"/>
      <c r="L209" s="27"/>
      <c r="M209" s="27"/>
      <c r="N209" s="27"/>
      <c r="O209" s="27"/>
      <c r="P209" s="27"/>
      <c r="Q209" s="27"/>
      <c r="R209" s="27"/>
      <c r="S209" s="27"/>
      <c r="T209" s="27"/>
      <c r="U209" s="27"/>
      <c r="V209" s="27"/>
      <c r="W209" s="27"/>
    </row>
    <row r="210" spans="1:23" ht="16.5" customHeight="1" x14ac:dyDescent="0.3">
      <c r="A210" s="27"/>
      <c r="B210" s="27"/>
      <c r="C210" s="28"/>
      <c r="D210" s="27"/>
      <c r="E210" s="27"/>
      <c r="F210" s="27"/>
      <c r="G210" s="27"/>
      <c r="H210" s="27"/>
      <c r="I210" s="27"/>
      <c r="J210" s="27"/>
      <c r="K210" s="27"/>
      <c r="L210" s="27"/>
      <c r="M210" s="27"/>
      <c r="N210" s="27"/>
      <c r="O210" s="27"/>
      <c r="P210" s="27"/>
      <c r="Q210" s="27"/>
      <c r="R210" s="27"/>
      <c r="S210" s="27"/>
      <c r="T210" s="27"/>
      <c r="U210" s="27"/>
      <c r="V210" s="27"/>
      <c r="W210" s="27"/>
    </row>
    <row r="211" spans="1:23" ht="16.5" customHeight="1" x14ac:dyDescent="0.3">
      <c r="A211" s="27"/>
      <c r="B211" s="27"/>
      <c r="C211" s="28"/>
      <c r="D211" s="27"/>
      <c r="E211" s="27"/>
      <c r="F211" s="27"/>
      <c r="G211" s="27"/>
      <c r="H211" s="27"/>
      <c r="I211" s="27"/>
      <c r="J211" s="27"/>
      <c r="K211" s="27"/>
      <c r="L211" s="27"/>
      <c r="M211" s="27"/>
      <c r="N211" s="27"/>
      <c r="O211" s="27"/>
      <c r="P211" s="27"/>
      <c r="Q211" s="27"/>
      <c r="R211" s="27"/>
      <c r="S211" s="27"/>
      <c r="T211" s="27"/>
      <c r="U211" s="27"/>
      <c r="V211" s="27"/>
      <c r="W211" s="27"/>
    </row>
    <row r="212" spans="1:23" ht="16.5" customHeight="1" x14ac:dyDescent="0.3">
      <c r="A212" s="27"/>
      <c r="B212" s="27"/>
      <c r="C212" s="28"/>
      <c r="D212" s="27"/>
      <c r="E212" s="27"/>
      <c r="F212" s="27"/>
      <c r="G212" s="27"/>
      <c r="H212" s="27"/>
      <c r="I212" s="27"/>
      <c r="J212" s="27"/>
      <c r="K212" s="27"/>
      <c r="L212" s="27"/>
      <c r="M212" s="27"/>
      <c r="N212" s="27"/>
      <c r="O212" s="27"/>
      <c r="P212" s="27"/>
      <c r="Q212" s="27"/>
      <c r="R212" s="27"/>
      <c r="S212" s="27"/>
      <c r="T212" s="27"/>
      <c r="U212" s="27"/>
      <c r="V212" s="27"/>
      <c r="W212" s="27"/>
    </row>
    <row r="213" spans="1:23" ht="16.5" customHeight="1" x14ac:dyDescent="0.3">
      <c r="A213" s="27"/>
      <c r="B213" s="27"/>
      <c r="C213" s="28"/>
      <c r="D213" s="27"/>
      <c r="E213" s="27"/>
      <c r="F213" s="27"/>
      <c r="G213" s="27"/>
      <c r="H213" s="27"/>
      <c r="I213" s="27"/>
      <c r="J213" s="27"/>
      <c r="K213" s="27"/>
      <c r="L213" s="27"/>
      <c r="M213" s="27"/>
      <c r="N213" s="27"/>
      <c r="O213" s="27"/>
      <c r="P213" s="27"/>
      <c r="Q213" s="27"/>
      <c r="R213" s="27"/>
      <c r="S213" s="27"/>
      <c r="T213" s="27"/>
      <c r="U213" s="27"/>
      <c r="V213" s="27"/>
      <c r="W213" s="27"/>
    </row>
    <row r="214" spans="1:23" ht="16.5" customHeight="1" x14ac:dyDescent="0.3">
      <c r="A214" s="27"/>
      <c r="B214" s="27"/>
      <c r="C214" s="28"/>
      <c r="D214" s="27"/>
      <c r="E214" s="27"/>
      <c r="F214" s="27"/>
      <c r="G214" s="27"/>
      <c r="H214" s="27"/>
      <c r="I214" s="27"/>
      <c r="J214" s="27"/>
      <c r="K214" s="27"/>
      <c r="L214" s="27"/>
      <c r="M214" s="27"/>
      <c r="N214" s="27"/>
      <c r="O214" s="27"/>
      <c r="P214" s="27"/>
      <c r="Q214" s="27"/>
      <c r="R214" s="27"/>
      <c r="S214" s="27"/>
      <c r="T214" s="27"/>
      <c r="U214" s="27"/>
      <c r="V214" s="27"/>
      <c r="W214" s="27"/>
    </row>
    <row r="215" spans="1:23" ht="16.5" customHeight="1" x14ac:dyDescent="0.3">
      <c r="A215" s="27"/>
      <c r="B215" s="27"/>
      <c r="C215" s="28"/>
      <c r="D215" s="27"/>
      <c r="E215" s="27"/>
      <c r="F215" s="27"/>
      <c r="G215" s="27"/>
      <c r="H215" s="27"/>
      <c r="I215" s="27"/>
      <c r="J215" s="27"/>
      <c r="K215" s="27"/>
      <c r="L215" s="27"/>
      <c r="M215" s="27"/>
      <c r="N215" s="27"/>
      <c r="O215" s="27"/>
      <c r="P215" s="27"/>
      <c r="Q215" s="27"/>
      <c r="R215" s="27"/>
      <c r="S215" s="27"/>
      <c r="T215" s="27"/>
      <c r="U215" s="27"/>
      <c r="V215" s="27"/>
      <c r="W215" s="27"/>
    </row>
    <row r="216" spans="1:23" ht="16.5" customHeight="1" x14ac:dyDescent="0.3">
      <c r="A216" s="27"/>
      <c r="B216" s="27"/>
      <c r="C216" s="28"/>
      <c r="D216" s="27"/>
      <c r="E216" s="27"/>
      <c r="F216" s="27"/>
      <c r="G216" s="27"/>
      <c r="H216" s="27"/>
      <c r="I216" s="27"/>
      <c r="J216" s="27"/>
      <c r="K216" s="27"/>
      <c r="L216" s="27"/>
      <c r="M216" s="27"/>
      <c r="N216" s="27"/>
      <c r="O216" s="27"/>
      <c r="P216" s="27"/>
      <c r="Q216" s="27"/>
      <c r="R216" s="27"/>
      <c r="S216" s="27"/>
      <c r="T216" s="27"/>
      <c r="U216" s="27"/>
      <c r="V216" s="27"/>
      <c r="W216" s="27"/>
    </row>
    <row r="217" spans="1:23" ht="16.5" customHeight="1" x14ac:dyDescent="0.3">
      <c r="A217" s="27"/>
      <c r="B217" s="27"/>
      <c r="C217" s="28"/>
      <c r="D217" s="27"/>
      <c r="E217" s="27"/>
      <c r="F217" s="27"/>
      <c r="G217" s="27"/>
      <c r="H217" s="27"/>
      <c r="I217" s="27"/>
      <c r="J217" s="27"/>
      <c r="K217" s="27"/>
      <c r="L217" s="27"/>
      <c r="M217" s="27"/>
      <c r="N217" s="27"/>
      <c r="O217" s="27"/>
      <c r="P217" s="27"/>
      <c r="Q217" s="27"/>
      <c r="R217" s="27"/>
      <c r="S217" s="27"/>
      <c r="T217" s="27"/>
      <c r="U217" s="27"/>
      <c r="V217" s="27"/>
      <c r="W217" s="27"/>
    </row>
    <row r="218" spans="1:23" ht="16.5" customHeight="1" x14ac:dyDescent="0.3">
      <c r="A218" s="27"/>
      <c r="B218" s="27"/>
      <c r="C218" s="28"/>
      <c r="D218" s="27"/>
      <c r="E218" s="27"/>
      <c r="F218" s="27"/>
      <c r="G218" s="27"/>
      <c r="H218" s="27"/>
      <c r="I218" s="27"/>
      <c r="J218" s="27"/>
      <c r="K218" s="27"/>
      <c r="L218" s="27"/>
      <c r="M218" s="27"/>
      <c r="N218" s="27"/>
      <c r="O218" s="27"/>
      <c r="P218" s="27"/>
      <c r="Q218" s="27"/>
      <c r="R218" s="27"/>
      <c r="S218" s="27"/>
      <c r="T218" s="27"/>
      <c r="U218" s="27"/>
      <c r="V218" s="27"/>
      <c r="W218" s="27"/>
    </row>
    <row r="219" spans="1:23" ht="16.5" customHeight="1" x14ac:dyDescent="0.3">
      <c r="A219" s="27"/>
      <c r="B219" s="27"/>
      <c r="C219" s="28"/>
      <c r="D219" s="27"/>
      <c r="E219" s="27"/>
      <c r="F219" s="27"/>
      <c r="G219" s="27"/>
      <c r="H219" s="27"/>
      <c r="I219" s="27"/>
      <c r="J219" s="27"/>
      <c r="K219" s="27"/>
      <c r="L219" s="27"/>
      <c r="M219" s="27"/>
      <c r="N219" s="27"/>
      <c r="O219" s="27"/>
      <c r="P219" s="27"/>
      <c r="Q219" s="27"/>
      <c r="R219" s="27"/>
      <c r="S219" s="27"/>
      <c r="T219" s="27"/>
      <c r="U219" s="27"/>
      <c r="V219" s="27"/>
      <c r="W219" s="27"/>
    </row>
    <row r="220" spans="1:23" ht="16.5" customHeight="1" x14ac:dyDescent="0.3">
      <c r="A220" s="27"/>
      <c r="B220" s="27"/>
      <c r="C220" s="28"/>
      <c r="D220" s="27"/>
      <c r="E220" s="27"/>
      <c r="F220" s="27"/>
      <c r="G220" s="27"/>
      <c r="H220" s="27"/>
      <c r="I220" s="27"/>
      <c r="J220" s="27"/>
      <c r="K220" s="27"/>
      <c r="L220" s="27"/>
      <c r="M220" s="27"/>
      <c r="N220" s="27"/>
      <c r="O220" s="27"/>
      <c r="P220" s="27"/>
      <c r="Q220" s="27"/>
      <c r="R220" s="27"/>
      <c r="S220" s="27"/>
      <c r="T220" s="27"/>
      <c r="U220" s="27"/>
      <c r="V220" s="27"/>
      <c r="W220" s="27"/>
    </row>
    <row r="221" spans="1:23" ht="16.5" customHeight="1" x14ac:dyDescent="0.3">
      <c r="A221" s="27"/>
      <c r="B221" s="27"/>
      <c r="C221" s="28"/>
      <c r="D221" s="27"/>
      <c r="E221" s="27"/>
      <c r="F221" s="27"/>
      <c r="G221" s="27"/>
      <c r="H221" s="27"/>
      <c r="I221" s="27"/>
      <c r="J221" s="27"/>
      <c r="K221" s="27"/>
      <c r="L221" s="27"/>
      <c r="M221" s="27"/>
      <c r="N221" s="27"/>
      <c r="O221" s="27"/>
      <c r="P221" s="27"/>
      <c r="Q221" s="27"/>
      <c r="R221" s="27"/>
      <c r="S221" s="27"/>
      <c r="T221" s="27"/>
      <c r="U221" s="27"/>
      <c r="V221" s="27"/>
      <c r="W221" s="27"/>
    </row>
    <row r="222" spans="1:23" ht="16.5" customHeight="1" x14ac:dyDescent="0.3">
      <c r="A222" s="27"/>
      <c r="B222" s="27"/>
      <c r="C222" s="28"/>
      <c r="D222" s="27"/>
      <c r="E222" s="27"/>
      <c r="F222" s="27"/>
      <c r="G222" s="27"/>
      <c r="H222" s="27"/>
      <c r="I222" s="27"/>
      <c r="J222" s="27"/>
      <c r="K222" s="27"/>
      <c r="L222" s="27"/>
      <c r="M222" s="27"/>
      <c r="N222" s="27"/>
      <c r="O222" s="27"/>
      <c r="P222" s="27"/>
      <c r="Q222" s="27"/>
      <c r="R222" s="27"/>
      <c r="S222" s="27"/>
      <c r="T222" s="27"/>
      <c r="U222" s="27"/>
      <c r="V222" s="27"/>
      <c r="W222" s="27"/>
    </row>
    <row r="223" spans="1:23" ht="16.5" customHeight="1" x14ac:dyDescent="0.3">
      <c r="A223" s="27"/>
      <c r="B223" s="27"/>
      <c r="C223" s="28"/>
      <c r="D223" s="27"/>
      <c r="E223" s="27"/>
      <c r="F223" s="27"/>
      <c r="G223" s="27"/>
      <c r="H223" s="27"/>
      <c r="I223" s="27"/>
      <c r="J223" s="27"/>
      <c r="K223" s="27"/>
      <c r="L223" s="27"/>
      <c r="M223" s="27"/>
      <c r="N223" s="27"/>
      <c r="O223" s="27"/>
      <c r="P223" s="27"/>
      <c r="Q223" s="27"/>
      <c r="R223" s="27"/>
      <c r="S223" s="27"/>
      <c r="T223" s="27"/>
      <c r="U223" s="27"/>
      <c r="V223" s="27"/>
      <c r="W223" s="27"/>
    </row>
    <row r="224" spans="1:23" ht="16.5" customHeight="1" x14ac:dyDescent="0.3">
      <c r="A224" s="27"/>
      <c r="B224" s="27"/>
      <c r="C224" s="28"/>
      <c r="D224" s="27"/>
      <c r="E224" s="27"/>
      <c r="F224" s="27"/>
      <c r="G224" s="27"/>
      <c r="H224" s="27"/>
      <c r="I224" s="27"/>
      <c r="J224" s="27"/>
      <c r="K224" s="27"/>
      <c r="L224" s="27"/>
      <c r="M224" s="27"/>
      <c r="N224" s="27"/>
      <c r="O224" s="27"/>
      <c r="P224" s="27"/>
      <c r="Q224" s="27"/>
      <c r="R224" s="27"/>
      <c r="S224" s="27"/>
      <c r="T224" s="27"/>
      <c r="U224" s="27"/>
      <c r="V224" s="27"/>
      <c r="W224" s="27"/>
    </row>
    <row r="225" spans="1:23" ht="16.5" customHeight="1" x14ac:dyDescent="0.3">
      <c r="A225" s="27"/>
      <c r="B225" s="27"/>
      <c r="C225" s="28"/>
      <c r="D225" s="27"/>
      <c r="E225" s="27"/>
      <c r="F225" s="27"/>
      <c r="G225" s="27"/>
      <c r="H225" s="27"/>
      <c r="I225" s="27"/>
      <c r="J225" s="27"/>
      <c r="K225" s="27"/>
      <c r="L225" s="27"/>
      <c r="M225" s="27"/>
      <c r="N225" s="27"/>
      <c r="O225" s="27"/>
      <c r="P225" s="27"/>
      <c r="Q225" s="27"/>
      <c r="R225" s="27"/>
      <c r="S225" s="27"/>
      <c r="T225" s="27"/>
      <c r="U225" s="27"/>
      <c r="V225" s="27"/>
      <c r="W225" s="27"/>
    </row>
    <row r="226" spans="1:23" ht="16.5" customHeight="1" x14ac:dyDescent="0.3">
      <c r="A226" s="27"/>
      <c r="B226" s="27"/>
      <c r="C226" s="28"/>
      <c r="D226" s="27"/>
      <c r="E226" s="27"/>
      <c r="F226" s="27"/>
      <c r="G226" s="27"/>
      <c r="H226" s="27"/>
      <c r="I226" s="27"/>
      <c r="J226" s="27"/>
      <c r="K226" s="27"/>
      <c r="L226" s="27"/>
      <c r="M226" s="27"/>
      <c r="N226" s="27"/>
      <c r="O226" s="27"/>
      <c r="P226" s="27"/>
      <c r="Q226" s="27"/>
      <c r="R226" s="27"/>
      <c r="S226" s="27"/>
      <c r="T226" s="27"/>
      <c r="U226" s="27"/>
      <c r="V226" s="27"/>
      <c r="W226" s="27"/>
    </row>
    <row r="227" spans="1:23" ht="16.5" customHeight="1" x14ac:dyDescent="0.3">
      <c r="A227" s="27"/>
      <c r="B227" s="27"/>
      <c r="C227" s="28"/>
      <c r="D227" s="27"/>
      <c r="E227" s="27"/>
      <c r="F227" s="27"/>
      <c r="G227" s="27"/>
      <c r="H227" s="27"/>
      <c r="I227" s="27"/>
      <c r="J227" s="27"/>
      <c r="K227" s="27"/>
      <c r="L227" s="27"/>
      <c r="M227" s="27"/>
      <c r="N227" s="27"/>
      <c r="O227" s="27"/>
      <c r="P227" s="27"/>
      <c r="Q227" s="27"/>
      <c r="R227" s="27"/>
      <c r="S227" s="27"/>
      <c r="T227" s="27"/>
      <c r="U227" s="27"/>
      <c r="V227" s="27"/>
      <c r="W227" s="27"/>
    </row>
    <row r="228" spans="1:23" ht="16.5" customHeight="1" x14ac:dyDescent="0.3">
      <c r="A228" s="27"/>
      <c r="B228" s="27"/>
      <c r="C228" s="28"/>
      <c r="D228" s="27"/>
      <c r="E228" s="27"/>
      <c r="F228" s="27"/>
      <c r="G228" s="27"/>
      <c r="H228" s="27"/>
      <c r="I228" s="27"/>
      <c r="J228" s="27"/>
      <c r="K228" s="27"/>
      <c r="L228" s="27"/>
      <c r="M228" s="27"/>
      <c r="N228" s="27"/>
      <c r="O228" s="27"/>
      <c r="P228" s="27"/>
      <c r="Q228" s="27"/>
      <c r="R228" s="27"/>
      <c r="S228" s="27"/>
      <c r="T228" s="27"/>
      <c r="U228" s="27"/>
      <c r="V228" s="27"/>
      <c r="W228" s="27"/>
    </row>
    <row r="229" spans="1:23" ht="16.5" customHeight="1" x14ac:dyDescent="0.3">
      <c r="A229" s="27"/>
      <c r="B229" s="27"/>
      <c r="C229" s="28"/>
      <c r="D229" s="27"/>
      <c r="E229" s="27"/>
      <c r="F229" s="27"/>
      <c r="G229" s="27"/>
      <c r="H229" s="27"/>
      <c r="I229" s="27"/>
      <c r="J229" s="27"/>
      <c r="K229" s="27"/>
      <c r="L229" s="27"/>
      <c r="M229" s="27"/>
      <c r="N229" s="27"/>
      <c r="O229" s="27"/>
      <c r="P229" s="27"/>
      <c r="Q229" s="27"/>
      <c r="R229" s="27"/>
      <c r="S229" s="27"/>
      <c r="T229" s="27"/>
      <c r="U229" s="27"/>
      <c r="V229" s="27"/>
      <c r="W229" s="27"/>
    </row>
    <row r="230" spans="1:23" ht="16.5" customHeight="1" x14ac:dyDescent="0.3">
      <c r="A230" s="27"/>
      <c r="B230" s="27"/>
      <c r="C230" s="28"/>
      <c r="D230" s="27"/>
      <c r="E230" s="27"/>
      <c r="F230" s="27"/>
      <c r="G230" s="27"/>
      <c r="H230" s="27"/>
      <c r="I230" s="27"/>
      <c r="J230" s="27"/>
      <c r="K230" s="27"/>
      <c r="L230" s="27"/>
      <c r="M230" s="27"/>
      <c r="N230" s="27"/>
      <c r="O230" s="27"/>
      <c r="P230" s="27"/>
      <c r="Q230" s="27"/>
      <c r="R230" s="27"/>
      <c r="S230" s="27"/>
      <c r="T230" s="27"/>
      <c r="U230" s="27"/>
      <c r="V230" s="27"/>
      <c r="W230" s="27"/>
    </row>
    <row r="231" spans="1:23" ht="16.5" customHeight="1" x14ac:dyDescent="0.3">
      <c r="A231" s="27"/>
      <c r="B231" s="27"/>
      <c r="C231" s="28"/>
      <c r="D231" s="27"/>
      <c r="E231" s="27"/>
      <c r="F231" s="27"/>
      <c r="G231" s="27"/>
      <c r="H231" s="27"/>
      <c r="I231" s="27"/>
      <c r="J231" s="27"/>
      <c r="K231" s="27"/>
      <c r="L231" s="27"/>
      <c r="M231" s="27"/>
      <c r="N231" s="27"/>
      <c r="O231" s="27"/>
      <c r="P231" s="27"/>
      <c r="Q231" s="27"/>
      <c r="R231" s="27"/>
      <c r="S231" s="27"/>
      <c r="T231" s="27"/>
      <c r="U231" s="27"/>
      <c r="V231" s="27"/>
      <c r="W231" s="27"/>
    </row>
    <row r="232" spans="1:23" ht="16.5" customHeight="1" x14ac:dyDescent="0.3">
      <c r="A232" s="27"/>
      <c r="B232" s="27"/>
      <c r="C232" s="28"/>
      <c r="D232" s="27"/>
      <c r="E232" s="27"/>
      <c r="F232" s="27"/>
      <c r="G232" s="27"/>
      <c r="H232" s="27"/>
      <c r="I232" s="27"/>
      <c r="J232" s="27"/>
      <c r="K232" s="27"/>
      <c r="L232" s="27"/>
      <c r="M232" s="27"/>
      <c r="N232" s="27"/>
      <c r="O232" s="27"/>
      <c r="P232" s="27"/>
      <c r="Q232" s="27"/>
      <c r="R232" s="27"/>
      <c r="S232" s="27"/>
      <c r="T232" s="27"/>
      <c r="U232" s="27"/>
      <c r="V232" s="27"/>
      <c r="W232" s="27"/>
    </row>
    <row r="233" spans="1:23" ht="16.5" customHeight="1" x14ac:dyDescent="0.3">
      <c r="A233" s="27"/>
      <c r="B233" s="27"/>
      <c r="C233" s="28"/>
      <c r="D233" s="27"/>
      <c r="E233" s="27"/>
      <c r="F233" s="27"/>
      <c r="G233" s="27"/>
      <c r="H233" s="27"/>
      <c r="I233" s="27"/>
      <c r="J233" s="27"/>
      <c r="K233" s="27"/>
      <c r="L233" s="27"/>
      <c r="M233" s="27"/>
      <c r="N233" s="27"/>
      <c r="O233" s="27"/>
      <c r="P233" s="27"/>
      <c r="Q233" s="27"/>
      <c r="R233" s="27"/>
      <c r="S233" s="27"/>
      <c r="T233" s="27"/>
      <c r="U233" s="27"/>
      <c r="V233" s="27"/>
      <c r="W233" s="27"/>
    </row>
    <row r="234" spans="1:23" ht="16.5" customHeight="1" x14ac:dyDescent="0.3">
      <c r="A234" s="27"/>
      <c r="B234" s="27"/>
      <c r="C234" s="28"/>
      <c r="D234" s="27"/>
      <c r="E234" s="27"/>
      <c r="F234" s="27"/>
      <c r="G234" s="27"/>
      <c r="H234" s="27"/>
      <c r="I234" s="27"/>
      <c r="J234" s="27"/>
      <c r="K234" s="27"/>
      <c r="L234" s="27"/>
      <c r="M234" s="27"/>
      <c r="N234" s="27"/>
      <c r="O234" s="27"/>
      <c r="P234" s="27"/>
      <c r="Q234" s="27"/>
      <c r="R234" s="27"/>
      <c r="S234" s="27"/>
      <c r="T234" s="27"/>
      <c r="U234" s="27"/>
      <c r="V234" s="27"/>
      <c r="W234" s="27"/>
    </row>
    <row r="235" spans="1:23" ht="16.5" customHeight="1" x14ac:dyDescent="0.3">
      <c r="A235" s="27"/>
      <c r="B235" s="27"/>
      <c r="C235" s="28"/>
      <c r="D235" s="27"/>
      <c r="E235" s="27"/>
      <c r="F235" s="27"/>
      <c r="G235" s="27"/>
      <c r="H235" s="27"/>
      <c r="I235" s="27"/>
      <c r="J235" s="27"/>
      <c r="K235" s="27"/>
      <c r="L235" s="27"/>
      <c r="M235" s="27"/>
      <c r="N235" s="27"/>
      <c r="O235" s="27"/>
      <c r="P235" s="27"/>
      <c r="Q235" s="27"/>
      <c r="R235" s="27"/>
      <c r="S235" s="27"/>
      <c r="T235" s="27"/>
      <c r="U235" s="27"/>
      <c r="V235" s="27"/>
      <c r="W235" s="27"/>
    </row>
    <row r="236" spans="1:23" ht="16.5" customHeight="1" x14ac:dyDescent="0.3">
      <c r="A236" s="27"/>
      <c r="B236" s="27"/>
      <c r="C236" s="28"/>
      <c r="D236" s="27"/>
      <c r="E236" s="27"/>
      <c r="F236" s="27"/>
      <c r="G236" s="27"/>
      <c r="H236" s="27"/>
      <c r="I236" s="27"/>
      <c r="J236" s="27"/>
      <c r="K236" s="27"/>
      <c r="L236" s="27"/>
      <c r="M236" s="27"/>
      <c r="N236" s="27"/>
      <c r="O236" s="27"/>
      <c r="P236" s="27"/>
      <c r="Q236" s="27"/>
      <c r="R236" s="27"/>
      <c r="S236" s="27"/>
      <c r="T236" s="27"/>
      <c r="U236" s="27"/>
      <c r="V236" s="27"/>
      <c r="W236" s="27"/>
    </row>
    <row r="237" spans="1:23" ht="16.5" customHeight="1" x14ac:dyDescent="0.3">
      <c r="A237" s="27"/>
      <c r="B237" s="27"/>
      <c r="C237" s="28"/>
      <c r="D237" s="27"/>
      <c r="E237" s="27"/>
      <c r="F237" s="27"/>
      <c r="G237" s="27"/>
      <c r="H237" s="27"/>
      <c r="I237" s="27"/>
      <c r="J237" s="27"/>
      <c r="K237" s="27"/>
      <c r="L237" s="27"/>
      <c r="M237" s="27"/>
      <c r="N237" s="27"/>
      <c r="O237" s="27"/>
      <c r="P237" s="27"/>
      <c r="Q237" s="27"/>
      <c r="R237" s="27"/>
      <c r="S237" s="27"/>
      <c r="T237" s="27"/>
      <c r="U237" s="27"/>
      <c r="V237" s="27"/>
      <c r="W237" s="27"/>
    </row>
    <row r="238" spans="1:23" ht="16.5" customHeight="1" x14ac:dyDescent="0.3">
      <c r="A238" s="27"/>
      <c r="B238" s="27"/>
      <c r="C238" s="28"/>
      <c r="D238" s="27"/>
      <c r="E238" s="27"/>
      <c r="F238" s="27"/>
      <c r="G238" s="27"/>
      <c r="H238" s="27"/>
      <c r="I238" s="27"/>
      <c r="J238" s="27"/>
      <c r="K238" s="27"/>
      <c r="L238" s="27"/>
      <c r="M238" s="27"/>
      <c r="N238" s="27"/>
      <c r="O238" s="27"/>
      <c r="P238" s="27"/>
      <c r="Q238" s="27"/>
      <c r="R238" s="27"/>
      <c r="S238" s="27"/>
      <c r="T238" s="27"/>
      <c r="U238" s="27"/>
      <c r="V238" s="27"/>
      <c r="W238" s="27"/>
    </row>
    <row r="239" spans="1:23" ht="16.5" customHeight="1" x14ac:dyDescent="0.3">
      <c r="A239" s="27"/>
      <c r="B239" s="27"/>
      <c r="C239" s="28"/>
      <c r="D239" s="27"/>
      <c r="E239" s="27"/>
      <c r="F239" s="27"/>
      <c r="G239" s="27"/>
      <c r="H239" s="27"/>
      <c r="I239" s="27"/>
      <c r="J239" s="27"/>
      <c r="K239" s="27"/>
      <c r="L239" s="27"/>
      <c r="M239" s="27"/>
      <c r="N239" s="27"/>
      <c r="O239" s="27"/>
      <c r="P239" s="27"/>
      <c r="Q239" s="27"/>
      <c r="R239" s="27"/>
      <c r="S239" s="27"/>
      <c r="T239" s="27"/>
      <c r="U239" s="27"/>
      <c r="V239" s="27"/>
      <c r="W239" s="27"/>
    </row>
    <row r="240" spans="1:23"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2:C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888"/>
  <sheetViews>
    <sheetView showGridLines="0" tabSelected="1" zoomScaleNormal="100" workbookViewId="0"/>
  </sheetViews>
  <sheetFormatPr baseColWidth="10" defaultColWidth="0" defaultRowHeight="15" customHeight="1" zeroHeight="1" x14ac:dyDescent="0.2"/>
  <cols>
    <col min="1" max="1" width="3.140625" style="294" customWidth="1"/>
    <col min="2" max="2" width="4.42578125" style="294" bestFit="1" customWidth="1"/>
    <col min="3" max="3" width="46" style="294" customWidth="1"/>
    <col min="4" max="4" width="36.140625" style="294" customWidth="1"/>
    <col min="5" max="5" width="69.5703125" style="294" customWidth="1"/>
    <col min="6" max="6" width="9.42578125" style="294" customWidth="1"/>
    <col min="7" max="7" width="5.42578125" style="294" customWidth="1"/>
    <col min="8" max="8" width="154.85546875" style="294" customWidth="1"/>
    <col min="9" max="9" width="63.5703125" style="294" customWidth="1"/>
    <col min="10" max="10" width="7.42578125" style="294" customWidth="1"/>
    <col min="11" max="11" width="19" style="294" customWidth="1"/>
    <col min="12" max="12" width="3.140625" style="294" hidden="1"/>
    <col min="13" max="13" width="7.28515625" style="294" hidden="1"/>
    <col min="14" max="15" width="12.28515625" style="294" hidden="1"/>
    <col min="16" max="26" width="3.140625" style="294" hidden="1"/>
    <col min="27" max="16384" width="14.42578125" style="294" hidden="1"/>
  </cols>
  <sheetData>
    <row r="1" spans="1:26" ht="15.75" x14ac:dyDescent="0.2">
      <c r="A1" s="192"/>
      <c r="B1" s="192"/>
      <c r="C1" s="192"/>
      <c r="D1" s="192"/>
      <c r="E1" s="192"/>
      <c r="F1" s="192"/>
      <c r="G1" s="192"/>
      <c r="H1" s="192"/>
      <c r="I1" s="192"/>
      <c r="J1" s="192"/>
      <c r="K1" s="192"/>
      <c r="L1" s="192"/>
      <c r="M1" s="192"/>
      <c r="N1" s="367"/>
      <c r="O1" s="367"/>
      <c r="P1" s="192"/>
      <c r="Q1" s="192"/>
      <c r="R1" s="192"/>
      <c r="S1" s="192"/>
      <c r="T1" s="192"/>
      <c r="U1" s="192"/>
      <c r="V1" s="192"/>
      <c r="W1" s="192"/>
      <c r="X1" s="192"/>
      <c r="Y1" s="192"/>
      <c r="Z1" s="192"/>
    </row>
    <row r="2" spans="1:26" ht="15.75" x14ac:dyDescent="0.2">
      <c r="A2" s="192"/>
      <c r="B2" s="192"/>
      <c r="C2" s="192"/>
      <c r="D2" s="192"/>
      <c r="E2" s="192"/>
      <c r="F2" s="192"/>
      <c r="G2" s="192"/>
      <c r="H2" s="192"/>
      <c r="I2" s="192"/>
      <c r="J2" s="192"/>
      <c r="K2" s="192"/>
      <c r="L2" s="192"/>
      <c r="M2" s="192"/>
      <c r="N2" s="367"/>
      <c r="O2" s="367"/>
      <c r="P2" s="192"/>
      <c r="Q2" s="192"/>
      <c r="R2" s="192"/>
      <c r="S2" s="192"/>
      <c r="T2" s="192"/>
      <c r="U2" s="192"/>
      <c r="V2" s="192"/>
      <c r="W2" s="192"/>
      <c r="X2" s="192"/>
      <c r="Y2" s="192"/>
      <c r="Z2" s="192"/>
    </row>
    <row r="3" spans="1:26" ht="15.75" x14ac:dyDescent="0.2">
      <c r="A3" s="192"/>
      <c r="B3" s="192"/>
      <c r="C3" s="192"/>
      <c r="D3" s="192"/>
      <c r="E3" s="192"/>
      <c r="F3" s="192"/>
      <c r="G3" s="192"/>
      <c r="H3" s="192"/>
      <c r="I3" s="192"/>
      <c r="J3" s="192"/>
      <c r="K3" s="192"/>
      <c r="L3" s="192"/>
      <c r="M3" s="192"/>
      <c r="N3" s="367"/>
      <c r="O3" s="367"/>
      <c r="P3" s="192"/>
      <c r="Q3" s="192"/>
      <c r="R3" s="192"/>
      <c r="S3" s="192"/>
      <c r="T3" s="192"/>
      <c r="U3" s="192"/>
      <c r="V3" s="192"/>
      <c r="W3" s="192"/>
      <c r="X3" s="192"/>
      <c r="Y3" s="192"/>
      <c r="Z3" s="192"/>
    </row>
    <row r="4" spans="1:26" ht="9.75" customHeight="1" x14ac:dyDescent="0.2">
      <c r="A4" s="192"/>
      <c r="B4" s="192"/>
      <c r="C4" s="192"/>
      <c r="D4" s="192"/>
      <c r="E4" s="192"/>
      <c r="F4" s="192"/>
      <c r="G4" s="192"/>
      <c r="H4" s="192"/>
      <c r="I4" s="192"/>
      <c r="J4" s="192"/>
      <c r="K4" s="192"/>
      <c r="L4" s="192"/>
      <c r="M4" s="192"/>
      <c r="N4" s="367"/>
      <c r="O4" s="367"/>
      <c r="P4" s="192"/>
      <c r="Q4" s="192"/>
      <c r="R4" s="192"/>
      <c r="S4" s="192"/>
      <c r="T4" s="192"/>
      <c r="U4" s="192"/>
      <c r="V4" s="192"/>
      <c r="W4" s="192"/>
      <c r="X4" s="192"/>
      <c r="Y4" s="192"/>
      <c r="Z4" s="192"/>
    </row>
    <row r="5" spans="1:26" ht="9.75" customHeight="1" x14ac:dyDescent="0.2">
      <c r="A5" s="192"/>
      <c r="B5" s="192"/>
      <c r="C5" s="192"/>
      <c r="D5" s="192"/>
      <c r="E5" s="192"/>
      <c r="F5" s="192"/>
      <c r="G5" s="192"/>
      <c r="H5" s="192"/>
      <c r="I5" s="192"/>
      <c r="J5" s="192"/>
      <c r="K5" s="192"/>
      <c r="L5" s="192"/>
      <c r="M5" s="192"/>
      <c r="N5" s="367"/>
      <c r="O5" s="367"/>
      <c r="P5" s="192"/>
      <c r="Q5" s="192"/>
      <c r="R5" s="192"/>
      <c r="S5" s="192"/>
      <c r="T5" s="192"/>
      <c r="U5" s="192"/>
      <c r="V5" s="192"/>
      <c r="W5" s="192"/>
      <c r="X5" s="192"/>
      <c r="Y5" s="192"/>
      <c r="Z5" s="192"/>
    </row>
    <row r="6" spans="1:26" ht="9.75" customHeight="1" x14ac:dyDescent="0.2">
      <c r="A6" s="192"/>
      <c r="B6" s="192"/>
      <c r="C6" s="192"/>
      <c r="D6" s="192"/>
      <c r="E6" s="192"/>
      <c r="F6" s="192"/>
      <c r="G6" s="192"/>
      <c r="H6" s="192"/>
      <c r="I6" s="192"/>
      <c r="J6" s="192"/>
      <c r="K6" s="192"/>
      <c r="L6" s="192"/>
      <c r="M6" s="192"/>
      <c r="N6" s="367"/>
      <c r="O6" s="367"/>
      <c r="P6" s="192"/>
      <c r="Q6" s="192"/>
      <c r="R6" s="192"/>
      <c r="S6" s="192"/>
      <c r="T6" s="192"/>
      <c r="U6" s="192"/>
      <c r="V6" s="192"/>
      <c r="W6" s="192"/>
      <c r="X6" s="192"/>
      <c r="Y6" s="192"/>
      <c r="Z6" s="192"/>
    </row>
    <row r="7" spans="1:26" ht="9.75" customHeight="1" x14ac:dyDescent="0.2">
      <c r="A7" s="192"/>
      <c r="B7" s="192"/>
      <c r="C7" s="192"/>
      <c r="D7" s="192"/>
      <c r="E7" s="192"/>
      <c r="F7" s="192"/>
      <c r="G7" s="192"/>
      <c r="H7" s="192"/>
      <c r="I7" s="192"/>
      <c r="J7" s="192"/>
      <c r="K7" s="192"/>
      <c r="L7" s="192"/>
      <c r="M7" s="192"/>
      <c r="N7" s="367"/>
      <c r="O7" s="367"/>
      <c r="P7" s="192"/>
      <c r="Q7" s="192"/>
      <c r="R7" s="192"/>
      <c r="S7" s="192"/>
      <c r="T7" s="192"/>
      <c r="U7" s="192"/>
      <c r="V7" s="192"/>
      <c r="W7" s="192"/>
      <c r="X7" s="192"/>
      <c r="Y7" s="192"/>
      <c r="Z7" s="192"/>
    </row>
    <row r="8" spans="1:26" ht="9.75" customHeight="1" x14ac:dyDescent="0.2">
      <c r="A8" s="192"/>
      <c r="B8" s="192"/>
      <c r="C8" s="192"/>
      <c r="D8" s="192"/>
      <c r="E8" s="192"/>
      <c r="F8" s="192"/>
      <c r="G8" s="192"/>
      <c r="H8" s="192"/>
      <c r="I8" s="192"/>
      <c r="J8" s="192"/>
      <c r="K8" s="192"/>
      <c r="L8" s="192"/>
      <c r="M8" s="192"/>
      <c r="N8" s="367"/>
      <c r="O8" s="367"/>
      <c r="P8" s="192"/>
      <c r="Q8" s="192"/>
      <c r="R8" s="192"/>
      <c r="S8" s="192"/>
      <c r="T8" s="192"/>
      <c r="U8" s="192"/>
      <c r="V8" s="192"/>
      <c r="W8" s="192"/>
      <c r="X8" s="192"/>
      <c r="Y8" s="192"/>
      <c r="Z8" s="192"/>
    </row>
    <row r="9" spans="1:26" ht="9.75" customHeight="1" x14ac:dyDescent="0.2">
      <c r="A9" s="192"/>
      <c r="B9" s="192"/>
      <c r="C9" s="192"/>
      <c r="D9" s="192"/>
      <c r="E9" s="192"/>
      <c r="F9" s="192"/>
      <c r="G9" s="192"/>
      <c r="H9" s="192"/>
      <c r="I9" s="192"/>
      <c r="J9" s="192"/>
      <c r="K9" s="192"/>
      <c r="L9" s="192"/>
      <c r="M9" s="192"/>
      <c r="N9" s="367"/>
      <c r="O9" s="367"/>
      <c r="P9" s="192"/>
      <c r="Q9" s="192"/>
      <c r="R9" s="192"/>
      <c r="S9" s="192"/>
      <c r="T9" s="192"/>
      <c r="U9" s="192"/>
      <c r="V9" s="192"/>
      <c r="W9" s="192"/>
      <c r="X9" s="192"/>
      <c r="Y9" s="192"/>
      <c r="Z9" s="192"/>
    </row>
    <row r="10" spans="1:26" ht="9.75" customHeight="1" x14ac:dyDescent="0.2">
      <c r="A10" s="192"/>
      <c r="B10" s="192"/>
      <c r="C10" s="192"/>
      <c r="D10" s="192"/>
      <c r="E10" s="192"/>
      <c r="F10" s="192"/>
      <c r="G10" s="192"/>
      <c r="H10" s="192"/>
      <c r="I10" s="192"/>
      <c r="J10" s="192"/>
      <c r="K10" s="192"/>
      <c r="L10" s="192"/>
      <c r="M10" s="192"/>
      <c r="N10" s="367"/>
      <c r="O10" s="367"/>
      <c r="P10" s="192"/>
      <c r="Q10" s="192"/>
      <c r="R10" s="192"/>
      <c r="S10" s="192"/>
      <c r="T10" s="192"/>
      <c r="U10" s="192"/>
      <c r="V10" s="192"/>
      <c r="W10" s="192"/>
      <c r="X10" s="192"/>
      <c r="Y10" s="192"/>
      <c r="Z10" s="192"/>
    </row>
    <row r="11" spans="1:26" ht="9.75" customHeight="1" x14ac:dyDescent="0.2">
      <c r="A11" s="192"/>
      <c r="B11" s="192"/>
      <c r="C11" s="192"/>
      <c r="D11" s="192"/>
      <c r="E11" s="192"/>
      <c r="F11" s="192"/>
      <c r="G11" s="192"/>
      <c r="H11" s="192"/>
      <c r="I11" s="192"/>
      <c r="J11" s="192"/>
      <c r="K11" s="192"/>
      <c r="L11" s="192"/>
      <c r="M11" s="192"/>
      <c r="N11" s="367"/>
      <c r="O11" s="367"/>
      <c r="P11" s="192"/>
      <c r="Q11" s="192"/>
      <c r="R11" s="192"/>
      <c r="S11" s="192"/>
      <c r="T11" s="192"/>
      <c r="U11" s="192"/>
      <c r="V11" s="192"/>
      <c r="W11" s="192"/>
      <c r="X11" s="192"/>
      <c r="Y11" s="192"/>
      <c r="Z11" s="192"/>
    </row>
    <row r="12" spans="1:26" ht="9.75" customHeight="1" x14ac:dyDescent="0.2">
      <c r="A12" s="192"/>
      <c r="B12" s="192"/>
      <c r="C12" s="192"/>
      <c r="D12" s="192"/>
      <c r="E12" s="192"/>
      <c r="F12" s="192"/>
      <c r="G12" s="192"/>
      <c r="H12" s="192"/>
      <c r="I12" s="192"/>
      <c r="J12" s="192"/>
      <c r="K12" s="192"/>
      <c r="L12" s="192"/>
      <c r="M12" s="192"/>
      <c r="N12" s="367"/>
      <c r="O12" s="367"/>
      <c r="P12" s="192"/>
      <c r="Q12" s="192"/>
      <c r="R12" s="192"/>
      <c r="S12" s="192"/>
      <c r="T12" s="192"/>
      <c r="U12" s="192"/>
      <c r="V12" s="192"/>
      <c r="W12" s="192"/>
      <c r="X12" s="192"/>
      <c r="Y12" s="192"/>
      <c r="Z12" s="192"/>
    </row>
    <row r="13" spans="1:26" ht="9.75" customHeight="1" x14ac:dyDescent="0.2">
      <c r="A13" s="192"/>
      <c r="B13" s="192"/>
      <c r="C13" s="192"/>
      <c r="D13" s="192"/>
      <c r="E13" s="193"/>
      <c r="F13" s="368"/>
      <c r="G13" s="369"/>
      <c r="H13" s="369"/>
      <c r="I13" s="369"/>
      <c r="J13" s="370"/>
      <c r="K13" s="192"/>
      <c r="L13" s="192"/>
      <c r="M13" s="192"/>
      <c r="N13" s="367"/>
      <c r="O13" s="367"/>
      <c r="P13" s="192"/>
      <c r="Q13" s="192"/>
      <c r="R13" s="192"/>
      <c r="S13" s="192"/>
      <c r="T13" s="192"/>
      <c r="U13" s="192"/>
      <c r="V13" s="192"/>
      <c r="W13" s="192"/>
      <c r="X13" s="192"/>
      <c r="Y13" s="192"/>
      <c r="Z13" s="192"/>
    </row>
    <row r="14" spans="1:26" ht="31.5" customHeight="1" x14ac:dyDescent="0.2">
      <c r="A14" s="192"/>
      <c r="B14" s="192"/>
      <c r="C14" s="192"/>
      <c r="D14" s="192"/>
      <c r="E14" s="190"/>
      <c r="F14" s="371"/>
      <c r="G14" s="372"/>
      <c r="H14" s="372"/>
      <c r="I14" s="372"/>
      <c r="J14" s="373"/>
      <c r="K14" s="192"/>
      <c r="L14" s="192"/>
      <c r="M14" s="192"/>
      <c r="N14" s="367"/>
      <c r="O14" s="367"/>
      <c r="P14" s="192"/>
      <c r="Q14" s="192"/>
      <c r="R14" s="192"/>
      <c r="S14" s="192"/>
      <c r="T14" s="192"/>
      <c r="U14" s="192"/>
      <c r="V14" s="192"/>
      <c r="W14" s="192"/>
      <c r="X14" s="192"/>
      <c r="Y14" s="192"/>
      <c r="Z14" s="192"/>
    </row>
    <row r="15" spans="1:26" ht="24.75" customHeight="1" x14ac:dyDescent="0.2">
      <c r="A15" s="192"/>
      <c r="B15" s="192"/>
      <c r="C15" s="192"/>
      <c r="D15" s="192"/>
      <c r="E15" s="192"/>
      <c r="F15" s="374"/>
      <c r="G15" s="352"/>
      <c r="H15" s="352"/>
      <c r="I15" s="352"/>
      <c r="J15" s="353"/>
      <c r="K15" s="192"/>
      <c r="L15" s="192"/>
      <c r="M15" s="192"/>
      <c r="N15" s="367"/>
      <c r="O15" s="367"/>
      <c r="P15" s="192"/>
      <c r="Q15" s="192"/>
      <c r="R15" s="192"/>
      <c r="S15" s="192"/>
      <c r="T15" s="192"/>
      <c r="U15" s="192"/>
      <c r="V15" s="192"/>
      <c r="W15" s="192"/>
      <c r="X15" s="192"/>
      <c r="Y15" s="192"/>
      <c r="Z15" s="192"/>
    </row>
    <row r="16" spans="1:26" ht="20.25" customHeight="1" x14ac:dyDescent="0.2">
      <c r="A16" s="192"/>
      <c r="B16" s="192"/>
      <c r="C16" s="192"/>
      <c r="D16" s="192"/>
      <c r="E16" s="192"/>
      <c r="F16" s="192"/>
      <c r="G16" s="192"/>
      <c r="H16" s="192"/>
      <c r="I16" s="192"/>
      <c r="J16" s="192"/>
      <c r="K16" s="192"/>
      <c r="L16" s="192"/>
      <c r="M16" s="192"/>
      <c r="N16" s="367"/>
      <c r="O16" s="367"/>
      <c r="P16" s="192"/>
      <c r="Q16" s="192"/>
      <c r="R16" s="192"/>
      <c r="S16" s="192"/>
      <c r="T16" s="192"/>
      <c r="U16" s="192"/>
      <c r="V16" s="192"/>
      <c r="W16" s="192"/>
      <c r="X16" s="192"/>
      <c r="Y16" s="192"/>
      <c r="Z16" s="192"/>
    </row>
    <row r="17" spans="1:26" ht="9.75" customHeight="1" x14ac:dyDescent="0.2">
      <c r="A17" s="192"/>
      <c r="B17" s="192"/>
      <c r="C17" s="192"/>
      <c r="D17" s="192"/>
      <c r="E17" s="192"/>
      <c r="F17" s="192"/>
      <c r="G17" s="192"/>
      <c r="H17" s="192"/>
      <c r="I17" s="192"/>
      <c r="J17" s="192"/>
      <c r="K17" s="192"/>
      <c r="L17" s="192"/>
      <c r="M17" s="192"/>
      <c r="N17" s="367"/>
      <c r="O17" s="367"/>
      <c r="P17" s="192"/>
      <c r="Q17" s="192"/>
      <c r="R17" s="192"/>
      <c r="S17" s="192"/>
      <c r="T17" s="192"/>
      <c r="U17" s="192"/>
      <c r="V17" s="192"/>
      <c r="W17" s="192"/>
      <c r="X17" s="192"/>
      <c r="Y17" s="192"/>
      <c r="Z17" s="192"/>
    </row>
    <row r="18" spans="1:26" ht="19.5" customHeight="1" x14ac:dyDescent="0.2">
      <c r="A18" s="192"/>
      <c r="B18" s="192"/>
      <c r="C18" s="194" t="s">
        <v>109</v>
      </c>
      <c r="D18" s="352"/>
      <c r="E18" s="352"/>
      <c r="F18" s="352"/>
      <c r="G18" s="352"/>
      <c r="H18" s="352"/>
      <c r="I18" s="352"/>
      <c r="J18" s="352"/>
      <c r="K18" s="353"/>
      <c r="L18" s="192"/>
      <c r="M18" s="192"/>
      <c r="N18" s="367"/>
      <c r="O18" s="367"/>
      <c r="P18" s="192"/>
      <c r="Q18" s="192"/>
      <c r="R18" s="192"/>
      <c r="S18" s="192"/>
      <c r="T18" s="192"/>
      <c r="U18" s="192"/>
      <c r="V18" s="192"/>
      <c r="W18" s="192"/>
      <c r="X18" s="192"/>
      <c r="Y18" s="192"/>
      <c r="Z18" s="192"/>
    </row>
    <row r="19" spans="1:26" ht="60" customHeight="1" x14ac:dyDescent="0.2">
      <c r="A19" s="192"/>
      <c r="B19" s="192"/>
      <c r="C19" s="354" t="s">
        <v>110</v>
      </c>
      <c r="D19" s="352"/>
      <c r="E19" s="352"/>
      <c r="F19" s="352"/>
      <c r="G19" s="352"/>
      <c r="H19" s="352"/>
      <c r="I19" s="352"/>
      <c r="J19" s="352"/>
      <c r="K19" s="353"/>
      <c r="L19" s="192"/>
      <c r="M19" s="192"/>
      <c r="N19" s="367"/>
      <c r="O19" s="367"/>
      <c r="P19" s="192"/>
      <c r="Q19" s="192"/>
      <c r="R19" s="192"/>
      <c r="S19" s="192"/>
      <c r="T19" s="192"/>
      <c r="U19" s="192"/>
      <c r="V19" s="192"/>
      <c r="W19" s="192"/>
      <c r="X19" s="192"/>
      <c r="Y19" s="192"/>
      <c r="Z19" s="192"/>
    </row>
    <row r="20" spans="1:26" ht="7.5" customHeight="1" x14ac:dyDescent="0.2">
      <c r="A20" s="192"/>
      <c r="B20" s="195"/>
      <c r="C20" s="195"/>
      <c r="D20" s="195"/>
      <c r="E20" s="192"/>
      <c r="F20" s="196"/>
      <c r="G20" s="192"/>
      <c r="H20" s="192"/>
      <c r="I20" s="192"/>
      <c r="J20" s="192"/>
      <c r="K20" s="192"/>
      <c r="L20" s="192"/>
      <c r="M20" s="192"/>
      <c r="N20" s="367"/>
      <c r="O20" s="367"/>
      <c r="P20" s="192"/>
      <c r="Q20" s="192"/>
      <c r="R20" s="192"/>
      <c r="S20" s="192"/>
      <c r="T20" s="192"/>
      <c r="U20" s="192"/>
      <c r="V20" s="192"/>
      <c r="W20" s="192"/>
      <c r="X20" s="192"/>
      <c r="Y20" s="192"/>
      <c r="Z20" s="192"/>
    </row>
    <row r="21" spans="1:26" ht="36.75" customHeight="1" x14ac:dyDescent="0.2">
      <c r="A21" s="192"/>
      <c r="B21" s="197" t="s">
        <v>111</v>
      </c>
      <c r="C21" s="172" t="s">
        <v>112</v>
      </c>
      <c r="D21" s="173" t="s">
        <v>710</v>
      </c>
      <c r="E21" s="174" t="s">
        <v>711</v>
      </c>
      <c r="F21" s="175" t="s">
        <v>712</v>
      </c>
      <c r="G21" s="176" t="s">
        <v>113</v>
      </c>
      <c r="H21" s="331"/>
      <c r="I21" s="375"/>
      <c r="J21" s="175" t="s">
        <v>713</v>
      </c>
      <c r="K21" s="175" t="s">
        <v>114</v>
      </c>
      <c r="L21" s="198"/>
      <c r="M21" s="198"/>
      <c r="N21" s="199"/>
      <c r="O21" s="199"/>
      <c r="P21" s="192"/>
      <c r="Q21" s="192"/>
      <c r="R21" s="192"/>
      <c r="S21" s="192"/>
      <c r="T21" s="192"/>
      <c r="U21" s="192"/>
      <c r="V21" s="192"/>
      <c r="W21" s="192"/>
      <c r="X21" s="192"/>
      <c r="Y21" s="192"/>
      <c r="Z21" s="192"/>
    </row>
    <row r="22" spans="1:26" ht="29.25" customHeight="1" x14ac:dyDescent="0.2">
      <c r="A22" s="192"/>
      <c r="B22" s="177"/>
      <c r="C22" s="177"/>
      <c r="D22" s="177"/>
      <c r="E22" s="177"/>
      <c r="F22" s="177"/>
      <c r="G22" s="178" t="s">
        <v>13</v>
      </c>
      <c r="H22" s="173" t="s">
        <v>15</v>
      </c>
      <c r="I22" s="173" t="s">
        <v>115</v>
      </c>
      <c r="J22" s="177"/>
      <c r="K22" s="177"/>
      <c r="L22" s="359"/>
      <c r="M22" s="359"/>
      <c r="N22" s="359"/>
      <c r="O22" s="359"/>
      <c r="P22" s="192"/>
      <c r="Q22" s="192"/>
      <c r="R22" s="192"/>
      <c r="S22" s="192"/>
      <c r="T22" s="192"/>
      <c r="U22" s="192"/>
      <c r="V22" s="192"/>
      <c r="W22" s="192"/>
      <c r="X22" s="192"/>
      <c r="Y22" s="192"/>
      <c r="Z22" s="192"/>
    </row>
    <row r="23" spans="1:26" ht="79.5" customHeight="1" x14ac:dyDescent="0.2">
      <c r="A23" s="192"/>
      <c r="B23" s="179"/>
      <c r="C23" s="179"/>
      <c r="D23" s="179"/>
      <c r="E23" s="179"/>
      <c r="F23" s="179"/>
      <c r="G23" s="179"/>
      <c r="H23" s="179"/>
      <c r="I23" s="179"/>
      <c r="J23" s="179"/>
      <c r="K23" s="179"/>
      <c r="L23" s="190"/>
      <c r="M23" s="190"/>
      <c r="N23" s="190"/>
      <c r="O23" s="190"/>
      <c r="P23" s="192"/>
      <c r="Q23" s="192"/>
      <c r="R23" s="192"/>
      <c r="S23" s="192"/>
      <c r="T23" s="192"/>
      <c r="U23" s="192"/>
      <c r="V23" s="192"/>
      <c r="W23" s="192"/>
      <c r="X23" s="192"/>
      <c r="Y23" s="192"/>
      <c r="Z23" s="192"/>
    </row>
    <row r="24" spans="1:26" ht="26.25" customHeight="1" x14ac:dyDescent="0.2">
      <c r="A24" s="192"/>
      <c r="B24" s="200" t="str">
        <f>+LEFT(C24,3)</f>
        <v>1.1</v>
      </c>
      <c r="C24" s="200" t="s">
        <v>117</v>
      </c>
      <c r="D24" s="201" t="s">
        <v>116</v>
      </c>
      <c r="E24" s="202" t="s">
        <v>535</v>
      </c>
      <c r="F24" s="203">
        <v>3</v>
      </c>
      <c r="G24" s="204">
        <v>1</v>
      </c>
      <c r="H24" s="205" t="s">
        <v>528</v>
      </c>
      <c r="I24" s="518" t="s">
        <v>515</v>
      </c>
      <c r="J24" s="206">
        <v>3</v>
      </c>
      <c r="K24" s="207"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208">
        <f>+IF(K24="",0,IF(K24="Deficiencia de control mayor (diseño y ejecución)",4,IF(K24="Deficiencia de control (diseño o ejecución)",20,IF(K24="Oportunidad de mejora",40,60))))</f>
        <v>60</v>
      </c>
      <c r="M24" s="208">
        <v>4.5870000000000001E-2</v>
      </c>
      <c r="N24" s="209">
        <f>+L24+M24</f>
        <v>60.045870000000001</v>
      </c>
      <c r="O24" s="209"/>
      <c r="P24" s="192"/>
      <c r="Q24" s="192"/>
      <c r="R24" s="192"/>
      <c r="S24" s="192"/>
      <c r="T24" s="192"/>
      <c r="U24" s="192"/>
      <c r="V24" s="192"/>
      <c r="W24" s="192"/>
      <c r="X24" s="192"/>
      <c r="Y24" s="192"/>
      <c r="Z24" s="192"/>
    </row>
    <row r="25" spans="1:26" ht="236.25" x14ac:dyDescent="0.2">
      <c r="A25" s="192"/>
      <c r="B25" s="180"/>
      <c r="C25" s="180"/>
      <c r="D25" s="181"/>
      <c r="E25" s="181"/>
      <c r="F25" s="358"/>
      <c r="G25" s="210">
        <v>2</v>
      </c>
      <c r="H25" s="211" t="s">
        <v>536</v>
      </c>
      <c r="I25" s="519"/>
      <c r="J25" s="181"/>
      <c r="K25" s="358"/>
      <c r="L25" s="359"/>
      <c r="M25" s="359"/>
      <c r="N25" s="359"/>
      <c r="O25" s="359"/>
      <c r="P25" s="192"/>
      <c r="Q25" s="192"/>
      <c r="R25" s="192"/>
      <c r="S25" s="192"/>
      <c r="T25" s="192"/>
      <c r="U25" s="192"/>
      <c r="V25" s="192"/>
      <c r="W25" s="192"/>
      <c r="X25" s="192"/>
      <c r="Y25" s="192"/>
      <c r="Z25" s="192"/>
    </row>
    <row r="26" spans="1:26" ht="41.25" customHeight="1" x14ac:dyDescent="0.2">
      <c r="A26" s="360"/>
      <c r="B26" s="180"/>
      <c r="C26" s="180"/>
      <c r="D26" s="182"/>
      <c r="E26" s="182"/>
      <c r="F26" s="358"/>
      <c r="G26" s="210">
        <v>3</v>
      </c>
      <c r="H26" s="211" t="s">
        <v>537</v>
      </c>
      <c r="I26" s="519"/>
      <c r="J26" s="182"/>
      <c r="K26" s="358"/>
      <c r="L26" s="359"/>
      <c r="M26" s="359"/>
      <c r="N26" s="359"/>
      <c r="O26" s="359"/>
      <c r="P26" s="360"/>
      <c r="Q26" s="360"/>
      <c r="R26" s="360"/>
      <c r="S26" s="360"/>
      <c r="T26" s="360"/>
      <c r="U26" s="360"/>
      <c r="V26" s="360"/>
      <c r="W26" s="360"/>
      <c r="X26" s="360"/>
      <c r="Y26" s="360"/>
      <c r="Z26" s="360"/>
    </row>
    <row r="27" spans="1:26" ht="48" customHeight="1" thickBot="1" x14ac:dyDescent="0.25">
      <c r="A27" s="192"/>
      <c r="B27" s="180"/>
      <c r="C27" s="180"/>
      <c r="D27" s="181"/>
      <c r="E27" s="181"/>
      <c r="F27" s="358"/>
      <c r="G27" s="210">
        <v>4</v>
      </c>
      <c r="H27" s="211" t="s">
        <v>606</v>
      </c>
      <c r="I27" s="519"/>
      <c r="J27" s="181"/>
      <c r="K27" s="358"/>
      <c r="L27" s="359"/>
      <c r="M27" s="359"/>
      <c r="N27" s="359"/>
      <c r="O27" s="359"/>
      <c r="P27" s="192"/>
      <c r="Q27" s="192"/>
      <c r="R27" s="192"/>
      <c r="S27" s="192"/>
      <c r="T27" s="192"/>
      <c r="U27" s="192"/>
      <c r="V27" s="192"/>
      <c r="W27" s="192"/>
      <c r="X27" s="192"/>
      <c r="Y27" s="192"/>
      <c r="Z27" s="192"/>
    </row>
    <row r="28" spans="1:26" ht="63.75" customHeight="1" x14ac:dyDescent="0.2">
      <c r="A28" s="192"/>
      <c r="B28" s="212" t="str">
        <f>+LEFT(C28,3)</f>
        <v>1.2</v>
      </c>
      <c r="C28" s="212" t="s">
        <v>118</v>
      </c>
      <c r="D28" s="213" t="s">
        <v>116</v>
      </c>
      <c r="E28" s="214" t="s">
        <v>538</v>
      </c>
      <c r="F28" s="215">
        <v>3</v>
      </c>
      <c r="G28" s="216">
        <v>1</v>
      </c>
      <c r="H28" s="217" t="s">
        <v>539</v>
      </c>
      <c r="I28" s="312" t="s">
        <v>466</v>
      </c>
      <c r="J28" s="219">
        <v>3</v>
      </c>
      <c r="K28" s="220"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208">
        <f>+IF(K28="",0,IF(K28="Deficiencia de control mayor (diseño y ejecución)",4,IF(K28="Deficiencia de control (diseño o ejecución)",20,IF(K28="Oportunidad de mejora",40,60))))</f>
        <v>60</v>
      </c>
      <c r="M28" s="208">
        <v>5.5690000000000003E-2</v>
      </c>
      <c r="N28" s="209">
        <f>+L28+M28</f>
        <v>60.055689999999998</v>
      </c>
      <c r="O28" s="209"/>
      <c r="P28" s="192"/>
      <c r="Q28" s="192"/>
      <c r="R28" s="192"/>
      <c r="S28" s="192"/>
      <c r="T28" s="192"/>
      <c r="U28" s="192"/>
      <c r="V28" s="192"/>
      <c r="W28" s="192"/>
      <c r="X28" s="192"/>
      <c r="Y28" s="192"/>
      <c r="Z28" s="192"/>
    </row>
    <row r="29" spans="1:26" ht="63.75" customHeight="1" thickBot="1" x14ac:dyDescent="0.25">
      <c r="A29" s="192"/>
      <c r="B29" s="180"/>
      <c r="C29" s="180"/>
      <c r="D29" s="181"/>
      <c r="E29" s="181"/>
      <c r="F29" s="181"/>
      <c r="G29" s="210">
        <v>2</v>
      </c>
      <c r="H29" s="221" t="s">
        <v>540</v>
      </c>
      <c r="I29" s="465"/>
      <c r="J29" s="357"/>
      <c r="K29" s="358"/>
      <c r="L29" s="359"/>
      <c r="M29" s="359"/>
      <c r="N29" s="359"/>
      <c r="O29" s="359"/>
      <c r="P29" s="192"/>
      <c r="Q29" s="192"/>
      <c r="R29" s="192"/>
      <c r="S29" s="192"/>
      <c r="T29" s="192"/>
      <c r="U29" s="192"/>
      <c r="V29" s="192"/>
      <c r="W29" s="192"/>
      <c r="X29" s="192"/>
      <c r="Y29" s="192"/>
      <c r="Z29" s="192"/>
    </row>
    <row r="30" spans="1:26" ht="47.25" x14ac:dyDescent="0.2">
      <c r="A30" s="192"/>
      <c r="B30" s="212" t="str">
        <f>+LEFT(C30,3)</f>
        <v>1.3</v>
      </c>
      <c r="C30" s="212" t="s">
        <v>119</v>
      </c>
      <c r="D30" s="213" t="s">
        <v>120</v>
      </c>
      <c r="E30" s="214" t="s">
        <v>541</v>
      </c>
      <c r="F30" s="222">
        <v>3</v>
      </c>
      <c r="G30" s="223">
        <v>1</v>
      </c>
      <c r="H30" s="217" t="s">
        <v>584</v>
      </c>
      <c r="I30" s="312" t="s">
        <v>546</v>
      </c>
      <c r="J30" s="224">
        <v>3</v>
      </c>
      <c r="K30" s="220" t="str">
        <f>+IF(OR(ISBLANK(F30),ISBLANK(J30)),"",IF(OR(AND(F30=1,J30=1),AND(F30=1,J30=2),AND(F30=1,J30=3)),"Deficiencia de control mayor (diseño y ejecución)",IF(OR(AND(F30=2,J30=2),AND(F30=3,J30=1),AND(F30=3,J30=2),AND(F30=2,J30=1)),"Deficiencia de control (diseño o ejecución)",IF(AND(F30=2,J30=3),"Oportunidad de mejora","Mantenimiento del control"))))</f>
        <v>Mantenimiento del control</v>
      </c>
      <c r="L30" s="208">
        <f>+IF(K30="",0,IF(K30="Deficiencia de control mayor (diseño y ejecución)",4,IF(K30="Deficiencia de control (diseño o ejecución)",20,IF(K30="Oportunidad de mejora",40,60))))</f>
        <v>60</v>
      </c>
      <c r="M30" s="208">
        <v>6.6895999999999997E-2</v>
      </c>
      <c r="N30" s="225">
        <f>+L30+M30</f>
        <v>60.066896</v>
      </c>
      <c r="O30" s="225"/>
      <c r="P30" s="192"/>
      <c r="Q30" s="192"/>
      <c r="R30" s="192"/>
      <c r="S30" s="192"/>
      <c r="T30" s="192"/>
      <c r="U30" s="192"/>
      <c r="V30" s="192"/>
      <c r="W30" s="192"/>
      <c r="X30" s="192"/>
      <c r="Y30" s="192"/>
      <c r="Z30" s="192"/>
    </row>
    <row r="31" spans="1:26" ht="49.5" customHeight="1" x14ac:dyDescent="0.2">
      <c r="A31" s="360"/>
      <c r="B31" s="200"/>
      <c r="C31" s="200"/>
      <c r="D31" s="226"/>
      <c r="E31" s="202"/>
      <c r="F31" s="227"/>
      <c r="G31" s="204">
        <v>2</v>
      </c>
      <c r="H31" s="211" t="s">
        <v>607</v>
      </c>
      <c r="I31" s="321"/>
      <c r="J31" s="228"/>
      <c r="K31" s="229"/>
      <c r="L31" s="230"/>
      <c r="M31" s="230"/>
      <c r="N31" s="231"/>
      <c r="O31" s="231"/>
      <c r="P31" s="360"/>
      <c r="Q31" s="360"/>
      <c r="R31" s="360"/>
      <c r="S31" s="360"/>
      <c r="T31" s="360"/>
      <c r="U31" s="360"/>
      <c r="V31" s="360"/>
      <c r="W31" s="360"/>
      <c r="X31" s="360"/>
      <c r="Y31" s="360"/>
      <c r="Z31" s="360"/>
    </row>
    <row r="32" spans="1:26" ht="53.25" customHeight="1" x14ac:dyDescent="0.2">
      <c r="A32" s="360"/>
      <c r="B32" s="200"/>
      <c r="C32" s="200"/>
      <c r="D32" s="226"/>
      <c r="E32" s="202"/>
      <c r="F32" s="227"/>
      <c r="G32" s="204">
        <v>3</v>
      </c>
      <c r="H32" s="211" t="s">
        <v>608</v>
      </c>
      <c r="I32" s="321"/>
      <c r="J32" s="228"/>
      <c r="K32" s="229"/>
      <c r="L32" s="230"/>
      <c r="M32" s="230"/>
      <c r="N32" s="231"/>
      <c r="O32" s="231"/>
      <c r="P32" s="360"/>
      <c r="Q32" s="360"/>
      <c r="R32" s="360"/>
      <c r="S32" s="360"/>
      <c r="T32" s="360"/>
      <c r="U32" s="360"/>
      <c r="V32" s="360"/>
      <c r="W32" s="360"/>
      <c r="X32" s="360"/>
      <c r="Y32" s="360"/>
      <c r="Z32" s="360"/>
    </row>
    <row r="33" spans="1:26" ht="47.25" x14ac:dyDescent="0.2">
      <c r="A33" s="360"/>
      <c r="B33" s="200"/>
      <c r="C33" s="200"/>
      <c r="D33" s="226"/>
      <c r="E33" s="202"/>
      <c r="F33" s="227"/>
      <c r="G33" s="204">
        <v>4</v>
      </c>
      <c r="H33" s="211" t="s">
        <v>653</v>
      </c>
      <c r="I33" s="321"/>
      <c r="J33" s="228"/>
      <c r="K33" s="229"/>
      <c r="L33" s="230"/>
      <c r="M33" s="230"/>
      <c r="N33" s="231"/>
      <c r="O33" s="231"/>
      <c r="P33" s="360"/>
      <c r="Q33" s="360"/>
      <c r="R33" s="360"/>
      <c r="S33" s="360"/>
      <c r="T33" s="360"/>
      <c r="U33" s="360"/>
      <c r="V33" s="360"/>
      <c r="W33" s="360"/>
      <c r="X33" s="360"/>
      <c r="Y33" s="360"/>
      <c r="Z33" s="360"/>
    </row>
    <row r="34" spans="1:26" ht="47.25" x14ac:dyDescent="0.2">
      <c r="A34" s="360"/>
      <c r="B34" s="200"/>
      <c r="C34" s="200"/>
      <c r="D34" s="226"/>
      <c r="E34" s="202"/>
      <c r="F34" s="227"/>
      <c r="G34" s="204">
        <v>5</v>
      </c>
      <c r="H34" s="211" t="s">
        <v>652</v>
      </c>
      <c r="I34" s="321"/>
      <c r="J34" s="228"/>
      <c r="K34" s="229"/>
      <c r="L34" s="230"/>
      <c r="M34" s="230"/>
      <c r="N34" s="231"/>
      <c r="O34" s="231"/>
      <c r="P34" s="360"/>
      <c r="Q34" s="360"/>
      <c r="R34" s="360"/>
      <c r="S34" s="360"/>
      <c r="T34" s="360"/>
      <c r="U34" s="360"/>
      <c r="V34" s="360"/>
      <c r="W34" s="360"/>
      <c r="X34" s="360"/>
      <c r="Y34" s="360"/>
      <c r="Z34" s="360"/>
    </row>
    <row r="35" spans="1:26" ht="51.75" customHeight="1" x14ac:dyDescent="0.2">
      <c r="A35" s="360"/>
      <c r="B35" s="200"/>
      <c r="C35" s="200"/>
      <c r="D35" s="226"/>
      <c r="E35" s="202"/>
      <c r="F35" s="227"/>
      <c r="G35" s="204">
        <v>6</v>
      </c>
      <c r="H35" s="232" t="s">
        <v>593</v>
      </c>
      <c r="I35" s="321"/>
      <c r="J35" s="228"/>
      <c r="K35" s="229"/>
      <c r="L35" s="230"/>
      <c r="M35" s="230"/>
      <c r="N35" s="231"/>
      <c r="O35" s="231"/>
      <c r="P35" s="360"/>
      <c r="Q35" s="360"/>
      <c r="R35" s="360"/>
      <c r="S35" s="360"/>
      <c r="T35" s="360"/>
      <c r="U35" s="360"/>
      <c r="V35" s="360"/>
      <c r="W35" s="360"/>
      <c r="X35" s="360"/>
      <c r="Y35" s="360"/>
      <c r="Z35" s="360"/>
    </row>
    <row r="36" spans="1:26" ht="81.75" customHeight="1" x14ac:dyDescent="0.2">
      <c r="A36" s="360"/>
      <c r="B36" s="200"/>
      <c r="C36" s="200"/>
      <c r="D36" s="226"/>
      <c r="E36" s="202"/>
      <c r="F36" s="227"/>
      <c r="G36" s="204">
        <v>7</v>
      </c>
      <c r="H36" s="232" t="s">
        <v>722</v>
      </c>
      <c r="I36" s="321"/>
      <c r="J36" s="228"/>
      <c r="K36" s="229"/>
      <c r="L36" s="230"/>
      <c r="M36" s="230"/>
      <c r="N36" s="231"/>
      <c r="O36" s="231"/>
      <c r="P36" s="360"/>
      <c r="Q36" s="360"/>
      <c r="R36" s="360"/>
      <c r="S36" s="360"/>
      <c r="T36" s="360"/>
      <c r="U36" s="360"/>
      <c r="V36" s="360"/>
      <c r="W36" s="360"/>
      <c r="X36" s="360"/>
      <c r="Y36" s="360"/>
      <c r="Z36" s="360"/>
    </row>
    <row r="37" spans="1:26" ht="50.25" customHeight="1" x14ac:dyDescent="0.2">
      <c r="A37" s="360"/>
      <c r="B37" s="200"/>
      <c r="C37" s="200"/>
      <c r="D37" s="226"/>
      <c r="E37" s="202"/>
      <c r="F37" s="227"/>
      <c r="G37" s="204">
        <v>8</v>
      </c>
      <c r="H37" s="232" t="s">
        <v>594</v>
      </c>
      <c r="I37" s="321"/>
      <c r="J37" s="228"/>
      <c r="K37" s="229"/>
      <c r="L37" s="230"/>
      <c r="M37" s="230"/>
      <c r="N37" s="231"/>
      <c r="O37" s="231"/>
      <c r="P37" s="360"/>
      <c r="Q37" s="360"/>
      <c r="R37" s="360"/>
      <c r="S37" s="360"/>
      <c r="T37" s="360"/>
      <c r="U37" s="360"/>
      <c r="V37" s="360"/>
      <c r="W37" s="360"/>
      <c r="X37" s="360"/>
      <c r="Y37" s="360"/>
      <c r="Z37" s="360"/>
    </row>
    <row r="38" spans="1:26" ht="50.25" customHeight="1" x14ac:dyDescent="0.2">
      <c r="A38" s="360"/>
      <c r="B38" s="200"/>
      <c r="C38" s="200"/>
      <c r="D38" s="226"/>
      <c r="E38" s="202"/>
      <c r="F38" s="227"/>
      <c r="G38" s="204">
        <v>9</v>
      </c>
      <c r="H38" s="232" t="s">
        <v>592</v>
      </c>
      <c r="I38" s="321"/>
      <c r="J38" s="228"/>
      <c r="K38" s="229"/>
      <c r="L38" s="230"/>
      <c r="M38" s="230"/>
      <c r="N38" s="231"/>
      <c r="O38" s="231"/>
      <c r="P38" s="360"/>
      <c r="Q38" s="360"/>
      <c r="R38" s="360"/>
      <c r="S38" s="360"/>
      <c r="T38" s="360"/>
      <c r="U38" s="360"/>
      <c r="V38" s="360"/>
      <c r="W38" s="360"/>
      <c r="X38" s="360"/>
      <c r="Y38" s="360"/>
      <c r="Z38" s="360"/>
    </row>
    <row r="39" spans="1:26" ht="24" customHeight="1" thickBot="1" x14ac:dyDescent="0.25">
      <c r="A39" s="360"/>
      <c r="B39" s="200"/>
      <c r="C39" s="200"/>
      <c r="D39" s="226"/>
      <c r="E39" s="202"/>
      <c r="F39" s="227"/>
      <c r="G39" s="204">
        <v>10</v>
      </c>
      <c r="H39" s="232" t="s">
        <v>542</v>
      </c>
      <c r="I39" s="321"/>
      <c r="J39" s="228"/>
      <c r="K39" s="229"/>
      <c r="L39" s="230"/>
      <c r="M39" s="230"/>
      <c r="N39" s="231"/>
      <c r="O39" s="231"/>
      <c r="P39" s="360"/>
      <c r="Q39" s="360"/>
      <c r="R39" s="360"/>
      <c r="S39" s="360"/>
      <c r="T39" s="360"/>
      <c r="U39" s="360"/>
      <c r="V39" s="360"/>
      <c r="W39" s="360"/>
      <c r="X39" s="360"/>
      <c r="Y39" s="360"/>
      <c r="Z39" s="360"/>
    </row>
    <row r="40" spans="1:26" ht="70.5" customHeight="1" x14ac:dyDescent="0.2">
      <c r="A40" s="192"/>
      <c r="B40" s="212" t="str">
        <f>+LEFT(C40,3)</f>
        <v>1.4</v>
      </c>
      <c r="C40" s="212" t="s">
        <v>121</v>
      </c>
      <c r="D40" s="213" t="s">
        <v>427</v>
      </c>
      <c r="E40" s="214" t="s">
        <v>543</v>
      </c>
      <c r="F40" s="215">
        <v>3</v>
      </c>
      <c r="G40" s="223">
        <v>1</v>
      </c>
      <c r="H40" s="217" t="s">
        <v>595</v>
      </c>
      <c r="I40" s="312" t="s">
        <v>544</v>
      </c>
      <c r="J40" s="215">
        <v>3</v>
      </c>
      <c r="K40" s="220" t="str">
        <f>+IF(OR(ISBLANK(F40),ISBLANK(J40)),"",IF(OR(AND(F40=1,J40=1),AND(F40=1,J40=2),AND(F40=1,J40=3)),"Deficiencia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208">
        <f>+IF(K40="",0,IF(K40="Deficiencia de control mayor (diseño y ejecución)",4,IF(K40="Deficiencia de control (diseño o ejecución)",20,IF(K40="Oportunidad de mejora",40,60))))</f>
        <v>60</v>
      </c>
      <c r="M40" s="208">
        <v>6.6909999999999997E-2</v>
      </c>
      <c r="N40" s="233">
        <f>+L40+M40</f>
        <v>60.06691</v>
      </c>
      <c r="O40" s="233"/>
      <c r="P40" s="192"/>
      <c r="Q40" s="192"/>
      <c r="R40" s="192"/>
      <c r="S40" s="192"/>
      <c r="T40" s="192"/>
      <c r="U40" s="192"/>
      <c r="V40" s="192"/>
      <c r="W40" s="192"/>
      <c r="X40" s="192"/>
      <c r="Y40" s="192"/>
      <c r="Z40" s="192"/>
    </row>
    <row r="41" spans="1:26" ht="63.75" thickBot="1" x14ac:dyDescent="0.25">
      <c r="A41" s="360"/>
      <c r="B41" s="200"/>
      <c r="C41" s="200"/>
      <c r="D41" s="226"/>
      <c r="E41" s="202"/>
      <c r="F41" s="234"/>
      <c r="G41" s="204">
        <v>2</v>
      </c>
      <c r="H41" s="232" t="s">
        <v>596</v>
      </c>
      <c r="I41" s="321"/>
      <c r="J41" s="234"/>
      <c r="K41" s="229"/>
      <c r="L41" s="230"/>
      <c r="M41" s="230"/>
      <c r="N41" s="235"/>
      <c r="O41" s="235"/>
      <c r="P41" s="360"/>
      <c r="Q41" s="360"/>
      <c r="R41" s="360"/>
      <c r="S41" s="360"/>
      <c r="T41" s="360"/>
      <c r="U41" s="360"/>
      <c r="V41" s="360"/>
      <c r="W41" s="360"/>
      <c r="X41" s="360"/>
      <c r="Y41" s="360"/>
      <c r="Z41" s="360"/>
    </row>
    <row r="42" spans="1:26" ht="105.75" customHeight="1" x14ac:dyDescent="0.2">
      <c r="A42" s="192"/>
      <c r="B42" s="212" t="str">
        <f>+LEFT(C42,3)</f>
        <v>1.5</v>
      </c>
      <c r="C42" s="212" t="s">
        <v>428</v>
      </c>
      <c r="D42" s="213" t="s">
        <v>122</v>
      </c>
      <c r="E42" s="214" t="s">
        <v>545</v>
      </c>
      <c r="F42" s="215">
        <v>3</v>
      </c>
      <c r="G42" s="223">
        <v>1</v>
      </c>
      <c r="H42" s="217" t="s">
        <v>400</v>
      </c>
      <c r="I42" s="312" t="s">
        <v>547</v>
      </c>
      <c r="J42" s="236">
        <v>3</v>
      </c>
      <c r="K42" s="220" t="str">
        <f>+IF(OR(ISBLANK(F42),ISBLANK(J42)),"",IF(OR(AND(F42=1,J42=1),AND(F42=1,J42=2),AND(F42=1,J42=3)),"Deficiencia de control mayor (diseño y ejecución)",IF(OR(AND(F42=2,J42=2),AND(F42=3,J42=1),AND(F42=3,J42=2),AND(F42=2,J42=1)),"Deficiencia de control (diseño o ejecución)",IF(AND(F42=2,J42=3),"Oportunidad de mejora","Mantenimiento del control"))))</f>
        <v>Mantenimiento del control</v>
      </c>
      <c r="L42" s="208">
        <f>+IF(K42="",0,IF(K42="Deficiencia de control mayor (diseño y ejecución)",4,IF(K42="Deficiencia de control (diseño o ejecución)",20,IF(K42="Oportunidad de mejora",40,60))))</f>
        <v>60</v>
      </c>
      <c r="M42" s="208">
        <v>7.3568999999999996E-2</v>
      </c>
      <c r="N42" s="209">
        <f>+L42+M42</f>
        <v>60.073568999999999</v>
      </c>
      <c r="O42" s="209"/>
      <c r="P42" s="192"/>
      <c r="Q42" s="192"/>
      <c r="R42" s="192"/>
      <c r="S42" s="192"/>
      <c r="T42" s="192"/>
      <c r="U42" s="192"/>
      <c r="V42" s="192"/>
      <c r="W42" s="192"/>
      <c r="X42" s="192"/>
      <c r="Y42" s="192"/>
      <c r="Z42" s="192"/>
    </row>
    <row r="43" spans="1:26" ht="152.25" customHeight="1" thickBot="1" x14ac:dyDescent="0.25">
      <c r="A43" s="192"/>
      <c r="B43" s="180"/>
      <c r="C43" s="180"/>
      <c r="D43" s="181"/>
      <c r="E43" s="181"/>
      <c r="F43" s="181"/>
      <c r="G43" s="210">
        <v>2</v>
      </c>
      <c r="H43" s="221" t="s">
        <v>597</v>
      </c>
      <c r="I43" s="520"/>
      <c r="J43" s="357"/>
      <c r="K43" s="358"/>
      <c r="L43" s="359"/>
      <c r="M43" s="359"/>
      <c r="N43" s="359"/>
      <c r="O43" s="359"/>
      <c r="P43" s="192"/>
      <c r="Q43" s="192"/>
      <c r="R43" s="192"/>
      <c r="S43" s="192"/>
      <c r="T43" s="192"/>
      <c r="U43" s="192"/>
      <c r="V43" s="192"/>
      <c r="W43" s="192"/>
      <c r="X43" s="192"/>
      <c r="Y43" s="192"/>
      <c r="Z43" s="192"/>
    </row>
    <row r="44" spans="1:26" ht="36.75" customHeight="1" x14ac:dyDescent="0.2">
      <c r="A44" s="192"/>
      <c r="B44" s="172"/>
      <c r="C44" s="172" t="s">
        <v>714</v>
      </c>
      <c r="D44" s="173" t="s">
        <v>8</v>
      </c>
      <c r="E44" s="174" t="s">
        <v>711</v>
      </c>
      <c r="F44" s="175" t="s">
        <v>712</v>
      </c>
      <c r="G44" s="237" t="s">
        <v>113</v>
      </c>
      <c r="H44" s="376"/>
      <c r="I44" s="377"/>
      <c r="J44" s="175" t="s">
        <v>713</v>
      </c>
      <c r="K44" s="175" t="s">
        <v>123</v>
      </c>
      <c r="L44" s="198"/>
      <c r="M44" s="198"/>
      <c r="N44" s="199"/>
      <c r="O44" s="199"/>
      <c r="P44" s="192"/>
      <c r="Q44" s="192"/>
      <c r="R44" s="192"/>
      <c r="S44" s="192"/>
      <c r="T44" s="192"/>
      <c r="U44" s="192"/>
      <c r="V44" s="192"/>
      <c r="W44" s="192"/>
      <c r="X44" s="192"/>
      <c r="Y44" s="192"/>
      <c r="Z44" s="192"/>
    </row>
    <row r="45" spans="1:26" ht="29.25" customHeight="1" x14ac:dyDescent="0.2">
      <c r="A45" s="192"/>
      <c r="B45" s="177"/>
      <c r="C45" s="177"/>
      <c r="D45" s="177"/>
      <c r="E45" s="177"/>
      <c r="F45" s="177"/>
      <c r="G45" s="178" t="s">
        <v>13</v>
      </c>
      <c r="H45" s="173" t="s">
        <v>15</v>
      </c>
      <c r="I45" s="173" t="s">
        <v>115</v>
      </c>
      <c r="J45" s="177"/>
      <c r="K45" s="177"/>
      <c r="L45" s="359"/>
      <c r="M45" s="359"/>
      <c r="N45" s="359"/>
      <c r="O45" s="359"/>
      <c r="P45" s="192"/>
      <c r="Q45" s="192"/>
      <c r="R45" s="192"/>
      <c r="S45" s="192"/>
      <c r="T45" s="192"/>
      <c r="U45" s="192"/>
      <c r="V45" s="192"/>
      <c r="W45" s="192"/>
      <c r="X45" s="192"/>
      <c r="Y45" s="192"/>
      <c r="Z45" s="192"/>
    </row>
    <row r="46" spans="1:26" ht="45.75" customHeight="1" x14ac:dyDescent="0.2">
      <c r="A46" s="192"/>
      <c r="B46" s="179"/>
      <c r="C46" s="179"/>
      <c r="D46" s="238"/>
      <c r="E46" s="238"/>
      <c r="F46" s="179"/>
      <c r="G46" s="179"/>
      <c r="H46" s="179"/>
      <c r="I46" s="238"/>
      <c r="J46" s="179"/>
      <c r="K46" s="179"/>
      <c r="L46" s="190"/>
      <c r="M46" s="190"/>
      <c r="N46" s="190"/>
      <c r="O46" s="190"/>
      <c r="P46" s="192"/>
      <c r="Q46" s="192"/>
      <c r="R46" s="192"/>
      <c r="S46" s="192"/>
      <c r="T46" s="192"/>
      <c r="U46" s="192"/>
      <c r="V46" s="192"/>
      <c r="W46" s="192"/>
      <c r="X46" s="192"/>
      <c r="Y46" s="192"/>
      <c r="Z46" s="192"/>
    </row>
    <row r="47" spans="1:26" ht="18" customHeight="1" x14ac:dyDescent="0.2">
      <c r="A47" s="192"/>
      <c r="B47" s="212" t="str">
        <f>+LEFT(C47,3)</f>
        <v>2.1</v>
      </c>
      <c r="C47" s="212" t="s">
        <v>429</v>
      </c>
      <c r="D47" s="213" t="s">
        <v>430</v>
      </c>
      <c r="E47" s="214" t="s">
        <v>548</v>
      </c>
      <c r="F47" s="215">
        <v>3</v>
      </c>
      <c r="G47" s="223">
        <v>1</v>
      </c>
      <c r="H47" s="217" t="s">
        <v>124</v>
      </c>
      <c r="I47" s="312" t="s">
        <v>458</v>
      </c>
      <c r="J47" s="219">
        <v>3</v>
      </c>
      <c r="K47" s="220" t="str">
        <f>+IF(OR(ISBLANK(F47),ISBLANK(J47)),"",IF(OR(AND(F47=1,J47=1),AND(F47=1,J47=2),AND(F47=1,J47=3)),"Deficiencia de control mayor (diseño y ejecución)",IF(OR(AND(F47=2,J47=2),AND(F47=3,J47=1),AND(F47=3,J47=2),AND(F47=2,J47=1)),"Deficiencia de control (diseño o ejecución)",IF(AND(F47=2,J47=3),"Oportunidad de mejora","Mantenimiento del control"))))</f>
        <v>Mantenimiento del control</v>
      </c>
      <c r="L47" s="208">
        <f>+IF(K47="",0,IF(K47="Deficiencia de control mayor (diseño y ejecución)",4,IF(K47="Deficiencia de control (diseño o ejecución)",20,IF(K47="Oportunidad de mejora",40,60))))</f>
        <v>60</v>
      </c>
      <c r="M47" s="208">
        <v>8.8965299999999997E-2</v>
      </c>
      <c r="N47" s="209">
        <f>+L47+M47</f>
        <v>60.088965299999998</v>
      </c>
      <c r="O47" s="209"/>
      <c r="P47" s="192"/>
      <c r="Q47" s="192"/>
      <c r="R47" s="192"/>
      <c r="S47" s="192"/>
      <c r="T47" s="192"/>
      <c r="U47" s="192"/>
      <c r="V47" s="192"/>
      <c r="W47" s="192"/>
      <c r="X47" s="192"/>
      <c r="Y47" s="192"/>
      <c r="Z47" s="192"/>
    </row>
    <row r="48" spans="1:26" ht="18" customHeight="1" x14ac:dyDescent="0.2">
      <c r="A48" s="192"/>
      <c r="B48" s="180"/>
      <c r="C48" s="180"/>
      <c r="D48" s="181"/>
      <c r="E48" s="181"/>
      <c r="F48" s="181"/>
      <c r="G48" s="210">
        <v>2</v>
      </c>
      <c r="H48" s="239" t="s">
        <v>125</v>
      </c>
      <c r="I48" s="468"/>
      <c r="J48" s="357"/>
      <c r="K48" s="358"/>
      <c r="L48" s="359"/>
      <c r="M48" s="359"/>
      <c r="N48" s="359"/>
      <c r="O48" s="359"/>
      <c r="P48" s="192"/>
      <c r="Q48" s="192"/>
      <c r="R48" s="192"/>
      <c r="S48" s="192"/>
      <c r="T48" s="192"/>
      <c r="U48" s="192"/>
      <c r="V48" s="192"/>
      <c r="W48" s="192"/>
      <c r="X48" s="192"/>
      <c r="Y48" s="192"/>
      <c r="Z48" s="192"/>
    </row>
    <row r="49" spans="1:26" ht="21" customHeight="1" x14ac:dyDescent="0.2">
      <c r="A49" s="192"/>
      <c r="B49" s="180"/>
      <c r="C49" s="180"/>
      <c r="D49" s="181"/>
      <c r="E49" s="181"/>
      <c r="F49" s="181"/>
      <c r="G49" s="210">
        <v>3</v>
      </c>
      <c r="H49" s="239" t="s">
        <v>126</v>
      </c>
      <c r="I49" s="468"/>
      <c r="J49" s="357"/>
      <c r="K49" s="358"/>
      <c r="L49" s="359"/>
      <c r="M49" s="359"/>
      <c r="N49" s="359"/>
      <c r="O49" s="359"/>
      <c r="P49" s="192"/>
      <c r="Q49" s="192"/>
      <c r="R49" s="192"/>
      <c r="S49" s="192"/>
      <c r="T49" s="192"/>
      <c r="U49" s="192"/>
      <c r="V49" s="192"/>
      <c r="W49" s="192"/>
      <c r="X49" s="192"/>
      <c r="Y49" s="192"/>
      <c r="Z49" s="192"/>
    </row>
    <row r="50" spans="1:26" ht="21" customHeight="1" x14ac:dyDescent="0.2">
      <c r="A50" s="360"/>
      <c r="B50" s="180"/>
      <c r="C50" s="180"/>
      <c r="D50" s="182"/>
      <c r="E50" s="182"/>
      <c r="F50" s="182"/>
      <c r="G50" s="210">
        <v>4</v>
      </c>
      <c r="H50" s="239" t="s">
        <v>506</v>
      </c>
      <c r="I50" s="522"/>
      <c r="J50" s="186"/>
      <c r="K50" s="358"/>
      <c r="L50" s="359"/>
      <c r="M50" s="359"/>
      <c r="N50" s="359"/>
      <c r="O50" s="359"/>
      <c r="P50" s="360"/>
      <c r="Q50" s="360"/>
      <c r="R50" s="360"/>
      <c r="S50" s="360"/>
      <c r="T50" s="360"/>
      <c r="U50" s="360"/>
      <c r="V50" s="360"/>
      <c r="W50" s="360"/>
      <c r="X50" s="360"/>
      <c r="Y50" s="360"/>
      <c r="Z50" s="360"/>
    </row>
    <row r="51" spans="1:26" ht="21" customHeight="1" x14ac:dyDescent="0.2">
      <c r="A51" s="360"/>
      <c r="B51" s="180"/>
      <c r="C51" s="180"/>
      <c r="D51" s="182"/>
      <c r="E51" s="182"/>
      <c r="F51" s="182"/>
      <c r="G51" s="210">
        <v>5</v>
      </c>
      <c r="H51" s="239" t="s">
        <v>514</v>
      </c>
      <c r="I51" s="522"/>
      <c r="J51" s="186"/>
      <c r="K51" s="358"/>
      <c r="L51" s="359"/>
      <c r="M51" s="359"/>
      <c r="N51" s="359"/>
      <c r="O51" s="359"/>
      <c r="P51" s="360"/>
      <c r="Q51" s="360"/>
      <c r="R51" s="360"/>
      <c r="S51" s="360"/>
      <c r="T51" s="360"/>
      <c r="U51" s="360"/>
      <c r="V51" s="360"/>
      <c r="W51" s="360"/>
      <c r="X51" s="360"/>
      <c r="Y51" s="360"/>
      <c r="Z51" s="360"/>
    </row>
    <row r="52" spans="1:26" ht="227.25" customHeight="1" thickBot="1" x14ac:dyDescent="0.25">
      <c r="A52" s="192"/>
      <c r="B52" s="180"/>
      <c r="C52" s="180"/>
      <c r="D52" s="181"/>
      <c r="E52" s="181"/>
      <c r="F52" s="181"/>
      <c r="G52" s="210">
        <v>6</v>
      </c>
      <c r="H52" s="221" t="s">
        <v>715</v>
      </c>
      <c r="I52" s="468"/>
      <c r="J52" s="357"/>
      <c r="K52" s="358"/>
      <c r="L52" s="359"/>
      <c r="M52" s="359"/>
      <c r="N52" s="359"/>
      <c r="O52" s="359"/>
      <c r="P52" s="192"/>
      <c r="Q52" s="192"/>
      <c r="R52" s="192"/>
      <c r="S52" s="192"/>
      <c r="T52" s="192"/>
      <c r="U52" s="192"/>
      <c r="V52" s="192"/>
      <c r="W52" s="192"/>
      <c r="X52" s="192"/>
      <c r="Y52" s="192"/>
      <c r="Z52" s="192"/>
    </row>
    <row r="53" spans="1:26" ht="20.25" customHeight="1" x14ac:dyDescent="0.2">
      <c r="A53" s="192"/>
      <c r="B53" s="212" t="str">
        <f>+LEFT(C53,3)</f>
        <v>2.2</v>
      </c>
      <c r="C53" s="240" t="s">
        <v>127</v>
      </c>
      <c r="D53" s="213" t="s">
        <v>431</v>
      </c>
      <c r="E53" s="214" t="s">
        <v>549</v>
      </c>
      <c r="F53" s="215">
        <v>3</v>
      </c>
      <c r="G53" s="223">
        <v>1</v>
      </c>
      <c r="H53" s="241" t="s">
        <v>432</v>
      </c>
      <c r="I53" s="312" t="s">
        <v>532</v>
      </c>
      <c r="J53" s="215">
        <v>3</v>
      </c>
      <c r="K53" s="220" t="str">
        <f>+IF(OR(ISBLANK(F53),ISBLANK(J53)),"",IF(OR(AND(F53=1,J53=1),AND(F53=1,J53=2),AND(F53=1,J53=3)),"Deficiencia de control mayor (diseño y ejecución)",IF(OR(AND(F53=2,J53=2),AND(F53=3,J53=1),AND(F53=3,J53=2),AND(F53=2,J53=1)),"Deficiencia de control (diseño o ejecución)",IF(AND(F53=2,J53=3),"Oportunidad de mejora","Mantenimiento del control"))))</f>
        <v>Mantenimiento del control</v>
      </c>
      <c r="L53" s="208">
        <f>+IF(K53="",0,IF(K53="Deficiencia de control mayor (diseño y ejecución)",4,IF(K53="Deficiencia de control (diseño o ejecución)",20,IF(K53="Oportunidad de mejora",40,60))))</f>
        <v>60</v>
      </c>
      <c r="M53" s="208">
        <v>9.8965300000000006E-2</v>
      </c>
      <c r="N53" s="209">
        <f>+L53+M53</f>
        <v>60.098965300000003</v>
      </c>
      <c r="O53" s="209"/>
      <c r="P53" s="192"/>
      <c r="Q53" s="192"/>
      <c r="R53" s="192"/>
      <c r="S53" s="192"/>
      <c r="T53" s="192"/>
      <c r="U53" s="192"/>
      <c r="V53" s="192"/>
      <c r="W53" s="192"/>
      <c r="X53" s="192"/>
      <c r="Y53" s="192"/>
      <c r="Z53" s="192"/>
    </row>
    <row r="54" spans="1:26" ht="78.75" x14ac:dyDescent="0.2">
      <c r="A54" s="192"/>
      <c r="B54" s="180"/>
      <c r="C54" s="180"/>
      <c r="D54" s="181"/>
      <c r="E54" s="181"/>
      <c r="F54" s="181"/>
      <c r="G54" s="210">
        <v>2</v>
      </c>
      <c r="H54" s="243" t="s">
        <v>598</v>
      </c>
      <c r="I54" s="398"/>
      <c r="J54" s="181"/>
      <c r="K54" s="358"/>
      <c r="L54" s="359"/>
      <c r="M54" s="359"/>
      <c r="N54" s="359"/>
      <c r="O54" s="359"/>
      <c r="P54" s="192"/>
      <c r="Q54" s="192"/>
      <c r="R54" s="192"/>
      <c r="S54" s="192"/>
      <c r="T54" s="192"/>
      <c r="U54" s="192"/>
      <c r="V54" s="192"/>
      <c r="W54" s="192"/>
      <c r="X54" s="192"/>
      <c r="Y54" s="192"/>
      <c r="Z54" s="192"/>
    </row>
    <row r="55" spans="1:26" ht="53.25" customHeight="1" x14ac:dyDescent="0.2">
      <c r="A55" s="192"/>
      <c r="B55" s="180"/>
      <c r="C55" s="180"/>
      <c r="D55" s="181"/>
      <c r="E55" s="181"/>
      <c r="F55" s="181"/>
      <c r="G55" s="210">
        <v>3</v>
      </c>
      <c r="H55" s="243" t="s">
        <v>550</v>
      </c>
      <c r="I55" s="398"/>
      <c r="J55" s="181"/>
      <c r="K55" s="358"/>
      <c r="L55" s="359"/>
      <c r="M55" s="359"/>
      <c r="N55" s="359"/>
      <c r="O55" s="359"/>
      <c r="P55" s="192"/>
      <c r="Q55" s="192"/>
      <c r="R55" s="192"/>
      <c r="S55" s="192"/>
      <c r="T55" s="192"/>
      <c r="U55" s="192"/>
      <c r="V55" s="192"/>
      <c r="W55" s="192"/>
      <c r="X55" s="192"/>
      <c r="Y55" s="192"/>
      <c r="Z55" s="192"/>
    </row>
    <row r="56" spans="1:26" ht="23.25" customHeight="1" x14ac:dyDescent="0.2">
      <c r="A56" s="192"/>
      <c r="B56" s="180"/>
      <c r="C56" s="180"/>
      <c r="D56" s="181"/>
      <c r="E56" s="181"/>
      <c r="F56" s="181"/>
      <c r="G56" s="210">
        <v>4</v>
      </c>
      <c r="H56" s="221" t="s">
        <v>573</v>
      </c>
      <c r="I56" s="398"/>
      <c r="J56" s="181"/>
      <c r="K56" s="358"/>
      <c r="L56" s="359"/>
      <c r="M56" s="359"/>
      <c r="N56" s="359"/>
      <c r="O56" s="359"/>
      <c r="P56" s="192"/>
      <c r="Q56" s="192"/>
      <c r="R56" s="192"/>
      <c r="S56" s="192"/>
      <c r="T56" s="192"/>
      <c r="U56" s="192"/>
      <c r="V56" s="192"/>
      <c r="W56" s="192"/>
      <c r="X56" s="192"/>
      <c r="Y56" s="192"/>
      <c r="Z56" s="192"/>
    </row>
    <row r="57" spans="1:26" ht="50.25" customHeight="1" thickBot="1" x14ac:dyDescent="0.25">
      <c r="A57" s="192"/>
      <c r="B57" s="180"/>
      <c r="C57" s="180"/>
      <c r="D57" s="181"/>
      <c r="E57" s="181"/>
      <c r="F57" s="181"/>
      <c r="G57" s="210">
        <v>5</v>
      </c>
      <c r="H57" s="221" t="s">
        <v>551</v>
      </c>
      <c r="I57" s="398"/>
      <c r="J57" s="181"/>
      <c r="K57" s="358"/>
      <c r="L57" s="359"/>
      <c r="M57" s="359"/>
      <c r="N57" s="359"/>
      <c r="O57" s="359"/>
      <c r="P57" s="192"/>
      <c r="Q57" s="192"/>
      <c r="R57" s="192"/>
      <c r="S57" s="192"/>
      <c r="T57" s="192"/>
      <c r="U57" s="192"/>
      <c r="V57" s="192"/>
      <c r="W57" s="192"/>
      <c r="X57" s="192"/>
      <c r="Y57" s="192"/>
      <c r="Z57" s="192"/>
    </row>
    <row r="58" spans="1:26" ht="21" customHeight="1" x14ac:dyDescent="0.2">
      <c r="A58" s="192"/>
      <c r="B58" s="212" t="str">
        <f>+LEFT(C58,3)</f>
        <v>2.3</v>
      </c>
      <c r="C58" s="212" t="s">
        <v>128</v>
      </c>
      <c r="D58" s="213" t="s">
        <v>433</v>
      </c>
      <c r="E58" s="214" t="s">
        <v>523</v>
      </c>
      <c r="F58" s="215">
        <v>3</v>
      </c>
      <c r="G58" s="223">
        <v>1</v>
      </c>
      <c r="H58" s="241" t="s">
        <v>434</v>
      </c>
      <c r="I58" s="312" t="s">
        <v>459</v>
      </c>
      <c r="J58" s="219">
        <v>3</v>
      </c>
      <c r="K58" s="220" t="str">
        <f>+IF(OR(ISBLANK(F58),ISBLANK(J58)),"",IF(OR(AND(F58=1,J58=1),AND(F58=1,J58=2),AND(F58=1,J58=3)),"Deficiencia de control mayor (diseño y ejecución)",IF(OR(AND(F58=2,J58=2),AND(F58=3,J58=1),AND(F58=3,J58=2),AND(F58=2,J58=1)),"Deficiencia de control (diseño o ejecución)",IF(AND(F58=2,J58=3),"Oportunidad de mejora","Mantenimiento del control"))))</f>
        <v>Mantenimiento del control</v>
      </c>
      <c r="L58" s="208">
        <f>+IF(K58="",0,IF(K58="Deficiencia de control mayor (diseño y ejecución)",4,IF(K58="Deficiencia de control (diseño o ejecución)",20,IF(K58="Oportunidad de mejora",40,60))))</f>
        <v>60</v>
      </c>
      <c r="M58" s="208">
        <v>0.15698000000000001</v>
      </c>
      <c r="N58" s="209">
        <f>+L58+M58</f>
        <v>60.156979999999997</v>
      </c>
      <c r="O58" s="209"/>
      <c r="P58" s="192"/>
      <c r="Q58" s="192"/>
      <c r="R58" s="192"/>
      <c r="S58" s="192"/>
      <c r="T58" s="192"/>
      <c r="U58" s="192"/>
      <c r="V58" s="192"/>
      <c r="W58" s="192"/>
      <c r="X58" s="192"/>
      <c r="Y58" s="192"/>
      <c r="Z58" s="192"/>
    </row>
    <row r="59" spans="1:26" ht="100.5" customHeight="1" x14ac:dyDescent="0.2">
      <c r="A59" s="192"/>
      <c r="B59" s="180"/>
      <c r="C59" s="180"/>
      <c r="D59" s="181"/>
      <c r="E59" s="181"/>
      <c r="F59" s="181"/>
      <c r="G59" s="210">
        <v>2</v>
      </c>
      <c r="H59" s="243" t="s">
        <v>598</v>
      </c>
      <c r="I59" s="398"/>
      <c r="J59" s="357"/>
      <c r="K59" s="358"/>
      <c r="L59" s="359"/>
      <c r="M59" s="359"/>
      <c r="N59" s="359"/>
      <c r="O59" s="359"/>
      <c r="P59" s="192"/>
      <c r="Q59" s="192"/>
      <c r="R59" s="192"/>
      <c r="S59" s="192"/>
      <c r="T59" s="192"/>
      <c r="U59" s="192"/>
      <c r="V59" s="192"/>
      <c r="W59" s="192"/>
      <c r="X59" s="192"/>
      <c r="Y59" s="192"/>
      <c r="Z59" s="192"/>
    </row>
    <row r="60" spans="1:26" ht="57.75" customHeight="1" x14ac:dyDescent="0.2">
      <c r="A60" s="192"/>
      <c r="B60" s="180"/>
      <c r="C60" s="180"/>
      <c r="D60" s="181"/>
      <c r="E60" s="181"/>
      <c r="F60" s="181"/>
      <c r="G60" s="210">
        <v>3</v>
      </c>
      <c r="H60" s="243" t="s">
        <v>550</v>
      </c>
      <c r="I60" s="398"/>
      <c r="J60" s="357"/>
      <c r="K60" s="358"/>
      <c r="L60" s="359"/>
      <c r="M60" s="359"/>
      <c r="N60" s="359"/>
      <c r="O60" s="359"/>
      <c r="P60" s="192"/>
      <c r="Q60" s="192"/>
      <c r="R60" s="192"/>
      <c r="S60" s="192"/>
      <c r="T60" s="192"/>
      <c r="U60" s="192"/>
      <c r="V60" s="192"/>
      <c r="W60" s="192"/>
      <c r="X60" s="192"/>
      <c r="Y60" s="192"/>
      <c r="Z60" s="192"/>
    </row>
    <row r="61" spans="1:26" ht="309" customHeight="1" x14ac:dyDescent="0.2">
      <c r="A61" s="192"/>
      <c r="B61" s="180"/>
      <c r="C61" s="180"/>
      <c r="D61" s="181"/>
      <c r="E61" s="181"/>
      <c r="F61" s="181"/>
      <c r="G61" s="210">
        <v>4</v>
      </c>
      <c r="H61" s="221" t="s">
        <v>716</v>
      </c>
      <c r="I61" s="398"/>
      <c r="J61" s="357"/>
      <c r="K61" s="358"/>
      <c r="L61" s="359"/>
      <c r="M61" s="359"/>
      <c r="N61" s="359"/>
      <c r="O61" s="359"/>
      <c r="P61" s="192"/>
      <c r="Q61" s="192"/>
      <c r="R61" s="192"/>
      <c r="S61" s="192"/>
      <c r="T61" s="192"/>
      <c r="U61" s="192"/>
      <c r="V61" s="192"/>
      <c r="W61" s="192"/>
      <c r="X61" s="192"/>
      <c r="Y61" s="192"/>
      <c r="Z61" s="192"/>
    </row>
    <row r="62" spans="1:26" ht="52.5" customHeight="1" thickBot="1" x14ac:dyDescent="0.25">
      <c r="A62" s="192"/>
      <c r="B62" s="180"/>
      <c r="C62" s="180"/>
      <c r="D62" s="181"/>
      <c r="E62" s="181"/>
      <c r="F62" s="181"/>
      <c r="G62" s="210">
        <v>5</v>
      </c>
      <c r="H62" s="221" t="s">
        <v>551</v>
      </c>
      <c r="I62" s="398"/>
      <c r="J62" s="357"/>
      <c r="K62" s="358"/>
      <c r="L62" s="359"/>
      <c r="M62" s="359"/>
      <c r="N62" s="359"/>
      <c r="O62" s="359"/>
      <c r="P62" s="192"/>
      <c r="Q62" s="192"/>
      <c r="R62" s="192"/>
      <c r="S62" s="192"/>
      <c r="T62" s="192"/>
      <c r="U62" s="192"/>
      <c r="V62" s="192"/>
      <c r="W62" s="192"/>
      <c r="X62" s="192"/>
      <c r="Y62" s="192"/>
      <c r="Z62" s="192"/>
    </row>
    <row r="63" spans="1:26" ht="23.25" customHeight="1" x14ac:dyDescent="0.2">
      <c r="A63" s="192"/>
      <c r="B63" s="172"/>
      <c r="C63" s="172" t="s">
        <v>717</v>
      </c>
      <c r="D63" s="173" t="s">
        <v>8</v>
      </c>
      <c r="E63" s="174" t="s">
        <v>711</v>
      </c>
      <c r="F63" s="244" t="s">
        <v>712</v>
      </c>
      <c r="G63" s="237" t="s">
        <v>113</v>
      </c>
      <c r="H63" s="376"/>
      <c r="I63" s="377"/>
      <c r="J63" s="175" t="s">
        <v>713</v>
      </c>
      <c r="K63" s="175" t="s">
        <v>123</v>
      </c>
      <c r="L63" s="198"/>
      <c r="M63" s="198"/>
      <c r="N63" s="199"/>
      <c r="O63" s="199"/>
      <c r="P63" s="192"/>
      <c r="Q63" s="192"/>
      <c r="R63" s="192"/>
      <c r="S63" s="192"/>
      <c r="T63" s="192"/>
      <c r="U63" s="192"/>
      <c r="V63" s="192"/>
      <c r="W63" s="192"/>
      <c r="X63" s="192"/>
      <c r="Y63" s="192"/>
      <c r="Z63" s="192"/>
    </row>
    <row r="64" spans="1:26" ht="42" customHeight="1" x14ac:dyDescent="0.2">
      <c r="A64" s="192"/>
      <c r="B64" s="177"/>
      <c r="C64" s="177"/>
      <c r="D64" s="177"/>
      <c r="E64" s="177"/>
      <c r="F64" s="272"/>
      <c r="G64" s="178" t="s">
        <v>13</v>
      </c>
      <c r="H64" s="173" t="s">
        <v>15</v>
      </c>
      <c r="I64" s="173" t="s">
        <v>115</v>
      </c>
      <c r="J64" s="177"/>
      <c r="K64" s="177"/>
      <c r="L64" s="359"/>
      <c r="M64" s="359"/>
      <c r="N64" s="359"/>
      <c r="O64" s="359"/>
      <c r="P64" s="192"/>
      <c r="Q64" s="192"/>
      <c r="R64" s="192"/>
      <c r="S64" s="192"/>
      <c r="T64" s="192"/>
      <c r="U64" s="192"/>
      <c r="V64" s="192"/>
      <c r="W64" s="192"/>
      <c r="X64" s="192"/>
      <c r="Y64" s="192"/>
      <c r="Z64" s="192"/>
    </row>
    <row r="65" spans="1:26" ht="87.75" customHeight="1" thickBot="1" x14ac:dyDescent="0.25">
      <c r="A65" s="192"/>
      <c r="B65" s="179"/>
      <c r="C65" s="179"/>
      <c r="D65" s="238"/>
      <c r="E65" s="238"/>
      <c r="F65" s="238"/>
      <c r="G65" s="179"/>
      <c r="H65" s="179"/>
      <c r="I65" s="238"/>
      <c r="J65" s="179"/>
      <c r="K65" s="179"/>
      <c r="L65" s="190"/>
      <c r="M65" s="190"/>
      <c r="N65" s="190"/>
      <c r="O65" s="190"/>
      <c r="P65" s="192"/>
      <c r="Q65" s="192"/>
      <c r="R65" s="192"/>
      <c r="S65" s="192"/>
      <c r="T65" s="192"/>
      <c r="U65" s="192"/>
      <c r="V65" s="192"/>
      <c r="W65" s="192"/>
      <c r="X65" s="192"/>
      <c r="Y65" s="192"/>
      <c r="Z65" s="192"/>
    </row>
    <row r="66" spans="1:26" ht="228.75" customHeight="1" x14ac:dyDescent="0.2">
      <c r="A66" s="192"/>
      <c r="B66" s="212" t="str">
        <f>+LEFT(C66,3)</f>
        <v>3.1</v>
      </c>
      <c r="C66" s="212" t="s">
        <v>435</v>
      </c>
      <c r="D66" s="213" t="s">
        <v>436</v>
      </c>
      <c r="E66" s="245" t="s">
        <v>552</v>
      </c>
      <c r="F66" s="215">
        <v>3</v>
      </c>
      <c r="G66" s="223">
        <v>1</v>
      </c>
      <c r="H66" s="221" t="s">
        <v>715</v>
      </c>
      <c r="I66" s="312" t="s">
        <v>609</v>
      </c>
      <c r="J66" s="215">
        <v>3</v>
      </c>
      <c r="K66" s="220" t="str">
        <f>+IF(OR(ISBLANK(F66),ISBLANK(J66)),"",IF(OR(AND(F66=1,J66=1),AND(F66=1,J66=2),AND(F66=1,J66=3)),"Deficiencia de control mayor (diseño y ejecución)",IF(OR(AND(F66=2,J66=2),AND(F66=3,J66=1),AND(F66=3,J66=2),AND(F66=2,J66=1)),"Deficiencia de control (diseño o ejecución)",IF(AND(F66=2,J66=3),"Oportunidad de mejora","Mantenimiento del control"))))</f>
        <v>Mantenimiento del control</v>
      </c>
      <c r="L66" s="208">
        <f>+IF(K66="",0,IF(K66="Deficiencia de control mayor (diseño y ejecución)",4,IF(K66="Deficiencia de control (diseño o ejecución)",20,IF(K66="Oportunidad de mejora",40,60))))</f>
        <v>60</v>
      </c>
      <c r="M66" s="208">
        <v>0.28965000000000002</v>
      </c>
      <c r="N66" s="209">
        <f>+L66+M66</f>
        <v>60.289650000000002</v>
      </c>
      <c r="O66" s="209"/>
      <c r="P66" s="192"/>
      <c r="Q66" s="192"/>
      <c r="R66" s="192"/>
      <c r="S66" s="192"/>
      <c r="T66" s="192"/>
      <c r="U66" s="192"/>
      <c r="V66" s="192"/>
      <c r="W66" s="192"/>
      <c r="X66" s="192"/>
      <c r="Y66" s="192"/>
      <c r="Z66" s="192"/>
    </row>
    <row r="67" spans="1:26" ht="116.25" customHeight="1" x14ac:dyDescent="0.2">
      <c r="A67" s="192"/>
      <c r="B67" s="180"/>
      <c r="C67" s="180"/>
      <c r="D67" s="181"/>
      <c r="E67" s="181"/>
      <c r="F67" s="181"/>
      <c r="G67" s="210">
        <v>2</v>
      </c>
      <c r="H67" s="243" t="s">
        <v>599</v>
      </c>
      <c r="I67" s="468"/>
      <c r="J67" s="181"/>
      <c r="K67" s="358"/>
      <c r="L67" s="359"/>
      <c r="M67" s="359"/>
      <c r="N67" s="359"/>
      <c r="O67" s="359"/>
      <c r="P67" s="192"/>
      <c r="Q67" s="192"/>
      <c r="R67" s="192"/>
      <c r="S67" s="192"/>
      <c r="T67" s="192"/>
      <c r="U67" s="192"/>
      <c r="V67" s="192"/>
      <c r="W67" s="192"/>
      <c r="X67" s="192"/>
      <c r="Y67" s="192"/>
      <c r="Z67" s="192"/>
    </row>
    <row r="68" spans="1:26" ht="32.25" thickBot="1" x14ac:dyDescent="0.25">
      <c r="A68" s="192"/>
      <c r="B68" s="180"/>
      <c r="C68" s="180"/>
      <c r="D68" s="181"/>
      <c r="E68" s="181"/>
      <c r="F68" s="181"/>
      <c r="G68" s="210">
        <v>3</v>
      </c>
      <c r="H68" s="221" t="s">
        <v>553</v>
      </c>
      <c r="I68" s="468"/>
      <c r="J68" s="181"/>
      <c r="K68" s="358"/>
      <c r="L68" s="359"/>
      <c r="M68" s="359"/>
      <c r="N68" s="359"/>
      <c r="O68" s="359"/>
      <c r="P68" s="192"/>
      <c r="Q68" s="192"/>
      <c r="R68" s="192"/>
      <c r="S68" s="192"/>
      <c r="T68" s="192"/>
      <c r="U68" s="192"/>
      <c r="V68" s="192"/>
      <c r="W68" s="192"/>
      <c r="X68" s="192"/>
      <c r="Y68" s="192"/>
      <c r="Z68" s="192"/>
    </row>
    <row r="69" spans="1:26" ht="65.25" customHeight="1" x14ac:dyDescent="0.2">
      <c r="A69" s="192"/>
      <c r="B69" s="212" t="str">
        <f>+LEFT(C69,3)</f>
        <v>3.2</v>
      </c>
      <c r="C69" s="212" t="s">
        <v>129</v>
      </c>
      <c r="D69" s="213" t="s">
        <v>437</v>
      </c>
      <c r="E69" s="245" t="s">
        <v>552</v>
      </c>
      <c r="F69" s="215">
        <v>3</v>
      </c>
      <c r="G69" s="223">
        <v>1</v>
      </c>
      <c r="H69" s="217" t="s">
        <v>401</v>
      </c>
      <c r="I69" s="312" t="s">
        <v>609</v>
      </c>
      <c r="J69" s="219">
        <v>3</v>
      </c>
      <c r="K69" s="220" t="str">
        <f>+IF(OR(ISBLANK(F69),ISBLANK(J69)),"",IF(OR(AND(F69=1,J69=1),AND(F69=1,J69=2),AND(F69=1,J69=3)),"Deficiencia de control mayor (diseño y ejecución)",IF(OR(AND(F69=2,J69=2),AND(F69=3,J69=1),AND(F69=3,J69=2),AND(F69=2,J69=1)),"Deficiencia de control (diseño o ejecución)",IF(AND(F69=2,J69=3),"Oportunidad de mejora","Mantenimiento del control"))))</f>
        <v>Mantenimiento del control</v>
      </c>
      <c r="L69" s="208">
        <f>+IF(K69="",0,IF(K69="Deficiencia de control mayor (diseño y ejecución)",4,IF(K69="Deficiencia de control (diseño o ejecución)",20,IF(K69="Oportunidad de mejora",40,60))))</f>
        <v>60</v>
      </c>
      <c r="M69" s="208">
        <v>0.38965300000000003</v>
      </c>
      <c r="N69" s="209">
        <f>+L69+M69</f>
        <v>60.389653000000003</v>
      </c>
      <c r="O69" s="209"/>
      <c r="P69" s="192"/>
      <c r="Q69" s="192"/>
      <c r="R69" s="192"/>
      <c r="S69" s="192"/>
      <c r="T69" s="192"/>
      <c r="U69" s="192"/>
      <c r="V69" s="192"/>
      <c r="W69" s="192"/>
      <c r="X69" s="192"/>
      <c r="Y69" s="192"/>
      <c r="Z69" s="192"/>
    </row>
    <row r="70" spans="1:26" ht="64.5" customHeight="1" x14ac:dyDescent="0.2">
      <c r="A70" s="192"/>
      <c r="B70" s="180"/>
      <c r="C70" s="180"/>
      <c r="D70" s="181"/>
      <c r="E70" s="181"/>
      <c r="F70" s="181"/>
      <c r="G70" s="210">
        <v>2</v>
      </c>
      <c r="H70" s="221" t="s">
        <v>554</v>
      </c>
      <c r="I70" s="468"/>
      <c r="J70" s="357"/>
      <c r="K70" s="358"/>
      <c r="L70" s="359"/>
      <c r="M70" s="359"/>
      <c r="N70" s="359"/>
      <c r="O70" s="359"/>
      <c r="P70" s="192"/>
      <c r="Q70" s="192"/>
      <c r="R70" s="192"/>
      <c r="S70" s="192"/>
      <c r="T70" s="192"/>
      <c r="U70" s="192"/>
      <c r="V70" s="192"/>
      <c r="W70" s="192"/>
      <c r="X70" s="192"/>
      <c r="Y70" s="192"/>
      <c r="Z70" s="192"/>
    </row>
    <row r="71" spans="1:26" ht="118.5" customHeight="1" x14ac:dyDescent="0.2">
      <c r="A71" s="192"/>
      <c r="B71" s="180"/>
      <c r="C71" s="180"/>
      <c r="D71" s="181"/>
      <c r="E71" s="181"/>
      <c r="F71" s="181"/>
      <c r="G71" s="210">
        <v>3</v>
      </c>
      <c r="H71" s="243" t="s">
        <v>599</v>
      </c>
      <c r="I71" s="468"/>
      <c r="J71" s="357"/>
      <c r="K71" s="358"/>
      <c r="L71" s="359"/>
      <c r="M71" s="359"/>
      <c r="N71" s="359"/>
      <c r="O71" s="359"/>
      <c r="P71" s="192"/>
      <c r="Q71" s="192"/>
      <c r="R71" s="192"/>
      <c r="S71" s="192"/>
      <c r="T71" s="192"/>
      <c r="U71" s="192"/>
      <c r="V71" s="192"/>
      <c r="W71" s="192"/>
      <c r="X71" s="192"/>
      <c r="Y71" s="192"/>
      <c r="Z71" s="192"/>
    </row>
    <row r="72" spans="1:26" ht="62.25" customHeight="1" thickBot="1" x14ac:dyDescent="0.25">
      <c r="A72" s="192"/>
      <c r="B72" s="180"/>
      <c r="C72" s="180"/>
      <c r="D72" s="181"/>
      <c r="E72" s="181"/>
      <c r="F72" s="181"/>
      <c r="G72" s="210">
        <v>4</v>
      </c>
      <c r="H72" s="221" t="s">
        <v>553</v>
      </c>
      <c r="I72" s="468"/>
      <c r="J72" s="357"/>
      <c r="K72" s="358"/>
      <c r="L72" s="359"/>
      <c r="M72" s="359"/>
      <c r="N72" s="359"/>
      <c r="O72" s="359"/>
      <c r="P72" s="192"/>
      <c r="Q72" s="192"/>
      <c r="R72" s="192"/>
      <c r="S72" s="192"/>
      <c r="T72" s="192"/>
      <c r="U72" s="192"/>
      <c r="V72" s="192"/>
      <c r="W72" s="192"/>
      <c r="X72" s="192"/>
      <c r="Y72" s="192"/>
      <c r="Z72" s="192"/>
    </row>
    <row r="73" spans="1:26" ht="47.25" x14ac:dyDescent="0.2">
      <c r="A73" s="192"/>
      <c r="B73" s="212" t="str">
        <f>+LEFT(C73,3)</f>
        <v>3.3</v>
      </c>
      <c r="C73" s="212" t="s">
        <v>130</v>
      </c>
      <c r="D73" s="213" t="s">
        <v>438</v>
      </c>
      <c r="E73" s="214" t="s">
        <v>463</v>
      </c>
      <c r="F73" s="215">
        <v>3</v>
      </c>
      <c r="G73" s="223">
        <v>1</v>
      </c>
      <c r="H73" s="217" t="s">
        <v>527</v>
      </c>
      <c r="I73" s="312" t="s">
        <v>464</v>
      </c>
      <c r="J73" s="219">
        <v>3</v>
      </c>
      <c r="K73" s="220" t="str">
        <f>+IF(OR(ISBLANK(F73),ISBLANK(J73)),"",IF(OR(AND(F73=1,J73=1),AND(F73=1,J73=2),AND(F73=1,J73=3)),"Deficiencia de control mayor (diseño y ejecución)",IF(OR(AND(F73=2,J73=2),AND(F73=3,J73=1),AND(F73=3,J73=2),AND(F73=2,J73=1)),"Deficiencia de control (diseño o ejecución)",IF(AND(F73=2,J73=3),"Oportunidad de mejora","Mantenimiento del control"))))</f>
        <v>Mantenimiento del control</v>
      </c>
      <c r="L73" s="208">
        <f>+IF(K73="",0,IF(K73="Deficiencia de control mayor (diseño y ejecución)",4,IF(K73="Deficiencia de control (diseño o ejecución)",20,IF(K73="Oportunidad de mejora",40,60))))</f>
        <v>60</v>
      </c>
      <c r="M73" s="208">
        <v>0.48964999999999997</v>
      </c>
      <c r="N73" s="209">
        <f>+L73+M73</f>
        <v>60.489649999999997</v>
      </c>
      <c r="O73" s="209"/>
      <c r="P73" s="192"/>
      <c r="Q73" s="192"/>
      <c r="R73" s="192"/>
      <c r="S73" s="192"/>
      <c r="T73" s="192"/>
      <c r="U73" s="192"/>
      <c r="V73" s="192"/>
      <c r="W73" s="192"/>
      <c r="X73" s="192"/>
      <c r="Y73" s="192"/>
      <c r="Z73" s="192"/>
    </row>
    <row r="74" spans="1:26" ht="47.25" x14ac:dyDescent="0.2">
      <c r="A74" s="360"/>
      <c r="B74" s="200"/>
      <c r="C74" s="200"/>
      <c r="D74" s="226"/>
      <c r="E74" s="202"/>
      <c r="F74" s="234"/>
      <c r="G74" s="204">
        <v>2</v>
      </c>
      <c r="H74" s="232" t="s">
        <v>600</v>
      </c>
      <c r="I74" s="321"/>
      <c r="J74" s="248"/>
      <c r="K74" s="229"/>
      <c r="L74" s="230"/>
      <c r="M74" s="230"/>
      <c r="N74" s="249"/>
      <c r="O74" s="249"/>
      <c r="P74" s="360"/>
      <c r="Q74" s="360"/>
      <c r="R74" s="360"/>
      <c r="S74" s="360"/>
      <c r="T74" s="360"/>
      <c r="U74" s="360"/>
      <c r="V74" s="360"/>
      <c r="W74" s="360"/>
      <c r="X74" s="360"/>
      <c r="Y74" s="360"/>
      <c r="Z74" s="360"/>
    </row>
    <row r="75" spans="1:26" ht="63" x14ac:dyDescent="0.2">
      <c r="A75" s="360"/>
      <c r="B75" s="180"/>
      <c r="C75" s="180"/>
      <c r="D75" s="182"/>
      <c r="E75" s="182"/>
      <c r="F75" s="182"/>
      <c r="G75" s="210">
        <v>3</v>
      </c>
      <c r="H75" s="243" t="s">
        <v>555</v>
      </c>
      <c r="I75" s="521"/>
      <c r="J75" s="186"/>
      <c r="K75" s="358"/>
      <c r="L75" s="359"/>
      <c r="M75" s="359"/>
      <c r="N75" s="359"/>
      <c r="O75" s="359"/>
      <c r="P75" s="360"/>
      <c r="Q75" s="360"/>
      <c r="R75" s="360"/>
      <c r="S75" s="360"/>
      <c r="T75" s="360"/>
      <c r="U75" s="360"/>
      <c r="V75" s="360"/>
      <c r="W75" s="360"/>
      <c r="X75" s="360"/>
      <c r="Y75" s="360"/>
      <c r="Z75" s="360"/>
    </row>
    <row r="76" spans="1:26" ht="409.6" customHeight="1" x14ac:dyDescent="0.2">
      <c r="A76" s="192"/>
      <c r="B76" s="180"/>
      <c r="C76" s="180"/>
      <c r="D76" s="181"/>
      <c r="E76" s="181"/>
      <c r="F76" s="181"/>
      <c r="G76" s="250">
        <v>4</v>
      </c>
      <c r="H76" s="251" t="s">
        <v>556</v>
      </c>
      <c r="I76" s="398"/>
      <c r="J76" s="357"/>
      <c r="K76" s="358"/>
      <c r="L76" s="359"/>
      <c r="M76" s="359"/>
      <c r="N76" s="359"/>
      <c r="O76" s="359"/>
      <c r="P76" s="192"/>
      <c r="Q76" s="192"/>
      <c r="R76" s="192"/>
      <c r="S76" s="192"/>
      <c r="T76" s="192"/>
      <c r="U76" s="192"/>
      <c r="V76" s="192"/>
      <c r="W76" s="192"/>
      <c r="X76" s="192"/>
      <c r="Y76" s="192"/>
      <c r="Z76" s="192"/>
    </row>
    <row r="77" spans="1:26" ht="126.75" customHeight="1" thickBot="1" x14ac:dyDescent="0.25">
      <c r="A77" s="192"/>
      <c r="B77" s="180"/>
      <c r="C77" s="180"/>
      <c r="D77" s="181"/>
      <c r="E77" s="181"/>
      <c r="F77" s="181"/>
      <c r="G77" s="252"/>
      <c r="H77" s="253"/>
      <c r="I77" s="398"/>
      <c r="J77" s="357"/>
      <c r="K77" s="358"/>
      <c r="L77" s="359"/>
      <c r="M77" s="359"/>
      <c r="N77" s="359"/>
      <c r="O77" s="359"/>
      <c r="P77" s="192"/>
      <c r="Q77" s="192"/>
      <c r="R77" s="192"/>
      <c r="S77" s="192"/>
      <c r="T77" s="192"/>
      <c r="U77" s="192"/>
      <c r="V77" s="192"/>
      <c r="W77" s="192"/>
      <c r="X77" s="192"/>
      <c r="Y77" s="192"/>
      <c r="Z77" s="192"/>
    </row>
    <row r="78" spans="1:26" ht="27.75" customHeight="1" x14ac:dyDescent="0.2">
      <c r="A78" s="192"/>
      <c r="B78" s="254"/>
      <c r="C78" s="254" t="s">
        <v>718</v>
      </c>
      <c r="D78" s="173" t="s">
        <v>8</v>
      </c>
      <c r="E78" s="174" t="s">
        <v>711</v>
      </c>
      <c r="F78" s="244" t="s">
        <v>712</v>
      </c>
      <c r="G78" s="237" t="s">
        <v>113</v>
      </c>
      <c r="H78" s="376"/>
      <c r="I78" s="377"/>
      <c r="J78" s="175" t="s">
        <v>713</v>
      </c>
      <c r="K78" s="255" t="s">
        <v>123</v>
      </c>
      <c r="L78" s="198"/>
      <c r="M78" s="198"/>
      <c r="N78" s="199"/>
      <c r="O78" s="199"/>
      <c r="P78" s="192"/>
      <c r="Q78" s="192"/>
      <c r="R78" s="192"/>
      <c r="S78" s="192"/>
      <c r="T78" s="192"/>
      <c r="U78" s="192"/>
      <c r="V78" s="192"/>
      <c r="W78" s="192"/>
      <c r="X78" s="192"/>
      <c r="Y78" s="192"/>
      <c r="Z78" s="192"/>
    </row>
    <row r="79" spans="1:26" ht="66" customHeight="1" x14ac:dyDescent="0.2">
      <c r="A79" s="192"/>
      <c r="B79" s="378"/>
      <c r="C79" s="378"/>
      <c r="D79" s="177"/>
      <c r="E79" s="177"/>
      <c r="F79" s="272"/>
      <c r="G79" s="178" t="s">
        <v>13</v>
      </c>
      <c r="H79" s="173" t="s">
        <v>465</v>
      </c>
      <c r="I79" s="173" t="s">
        <v>115</v>
      </c>
      <c r="J79" s="177"/>
      <c r="K79" s="177"/>
      <c r="L79" s="359"/>
      <c r="M79" s="359"/>
      <c r="N79" s="359"/>
      <c r="O79" s="359"/>
      <c r="P79" s="192"/>
      <c r="Q79" s="192"/>
      <c r="R79" s="192"/>
      <c r="S79" s="192"/>
      <c r="T79" s="192"/>
      <c r="U79" s="192"/>
      <c r="V79" s="192"/>
      <c r="W79" s="192"/>
      <c r="X79" s="192"/>
      <c r="Y79" s="192"/>
      <c r="Z79" s="192"/>
    </row>
    <row r="80" spans="1:26" ht="14.25" customHeight="1" thickBot="1" x14ac:dyDescent="0.25">
      <c r="A80" s="192"/>
      <c r="B80" s="379"/>
      <c r="C80" s="379"/>
      <c r="D80" s="238"/>
      <c r="E80" s="238"/>
      <c r="F80" s="238"/>
      <c r="G80" s="179"/>
      <c r="H80" s="179"/>
      <c r="I80" s="238"/>
      <c r="J80" s="179"/>
      <c r="K80" s="179"/>
      <c r="L80" s="190"/>
      <c r="M80" s="190"/>
      <c r="N80" s="190"/>
      <c r="O80" s="190"/>
      <c r="P80" s="192"/>
      <c r="Q80" s="192"/>
      <c r="R80" s="192"/>
      <c r="S80" s="192"/>
      <c r="T80" s="192"/>
      <c r="U80" s="192"/>
      <c r="V80" s="192"/>
      <c r="W80" s="192"/>
      <c r="X80" s="192"/>
      <c r="Y80" s="192"/>
      <c r="Z80" s="192"/>
    </row>
    <row r="81" spans="1:26" ht="118.5" customHeight="1" x14ac:dyDescent="0.2">
      <c r="A81" s="192"/>
      <c r="B81" s="212" t="str">
        <f>+LEFT(C81,3)</f>
        <v>4.1</v>
      </c>
      <c r="C81" s="212" t="s">
        <v>131</v>
      </c>
      <c r="D81" s="213" t="s">
        <v>482</v>
      </c>
      <c r="E81" s="213" t="s">
        <v>557</v>
      </c>
      <c r="F81" s="215">
        <v>3</v>
      </c>
      <c r="G81" s="223">
        <v>1</v>
      </c>
      <c r="H81" s="217" t="s">
        <v>558</v>
      </c>
      <c r="I81" s="312" t="s">
        <v>132</v>
      </c>
      <c r="J81" s="215">
        <v>3</v>
      </c>
      <c r="K81" s="256" t="str">
        <f>+IF(OR(ISBLANK(F81),ISBLANK(J81)),"",IF(OR(AND(F81=1,J81=1),AND(F81=1,J81=2),AND(F81=1,J81=3)),"Deficiencia de control mayor (diseño y ejecución)",IF(OR(AND(F81=2,J81=2),AND(F81=3,J81=1),AND(F81=3,J81=2),AND(F81=2,J81=1)),"Deficiencia de control (diseño o ejecución)",IF(AND(F81=2,J81=3),"Oportunidad de mejora","Mantenimiento del control"))))</f>
        <v>Mantenimiento del control</v>
      </c>
      <c r="L81" s="208">
        <f>+IF(K81="",0,IF(K81="Deficiencia de control mayor (diseño y ejecución)",4,IF(K81="Deficiencia de control (diseño o ejecución)",20,IF(K81="Oportunidad de mejora",40,60))))</f>
        <v>60</v>
      </c>
      <c r="M81" s="208">
        <v>0.58965000000000001</v>
      </c>
      <c r="N81" s="209">
        <f>+L81+M81</f>
        <v>60.589649999999999</v>
      </c>
      <c r="O81" s="209"/>
      <c r="P81" s="192"/>
      <c r="Q81" s="192"/>
      <c r="R81" s="192"/>
      <c r="S81" s="192"/>
      <c r="T81" s="192"/>
      <c r="U81" s="192"/>
      <c r="V81" s="192"/>
      <c r="W81" s="192"/>
      <c r="X81" s="192"/>
      <c r="Y81" s="192"/>
      <c r="Z81" s="192"/>
    </row>
    <row r="82" spans="1:26" ht="74.25" customHeight="1" thickBot="1" x14ac:dyDescent="0.25">
      <c r="A82" s="360"/>
      <c r="B82" s="200"/>
      <c r="C82" s="200"/>
      <c r="D82" s="226"/>
      <c r="E82" s="257"/>
      <c r="F82" s="234"/>
      <c r="G82" s="204">
        <v>2</v>
      </c>
      <c r="H82" s="232" t="s">
        <v>559</v>
      </c>
      <c r="I82" s="321"/>
      <c r="J82" s="234"/>
      <c r="K82" s="258"/>
      <c r="L82" s="230"/>
      <c r="M82" s="230"/>
      <c r="N82" s="249"/>
      <c r="O82" s="249"/>
      <c r="P82" s="360"/>
      <c r="Q82" s="360"/>
      <c r="R82" s="360"/>
      <c r="S82" s="360"/>
      <c r="T82" s="360"/>
      <c r="U82" s="360"/>
      <c r="V82" s="360"/>
      <c r="W82" s="360"/>
      <c r="X82" s="360"/>
      <c r="Y82" s="360"/>
      <c r="Z82" s="360"/>
    </row>
    <row r="83" spans="1:26" ht="185.25" customHeight="1" x14ac:dyDescent="0.2">
      <c r="A83" s="192"/>
      <c r="B83" s="212" t="str">
        <f>+LEFT(C83,3)</f>
        <v>4.2</v>
      </c>
      <c r="C83" s="212" t="s">
        <v>133</v>
      </c>
      <c r="D83" s="213" t="s">
        <v>482</v>
      </c>
      <c r="E83" s="213" t="s">
        <v>560</v>
      </c>
      <c r="F83" s="259">
        <v>3</v>
      </c>
      <c r="G83" s="223">
        <v>1</v>
      </c>
      <c r="H83" s="217" t="s">
        <v>558</v>
      </c>
      <c r="I83" s="312" t="s">
        <v>531</v>
      </c>
      <c r="J83" s="215">
        <v>3</v>
      </c>
      <c r="K83" s="256" t="str">
        <f>+IF(OR(ISBLANK(F83),ISBLANK(J83)),"",IF(OR(AND(F83=1,J83=1),AND(F83=1,J83=2),AND(F83=1,J83=3)),"Deficiencia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208">
        <f>+IF(K83="",0,IF(K83="Deficiencia de control mayor (diseño y ejecución)",4,IF(K83="Deficiencia de control (diseño o ejecución)",20,IF(K83="Oportunidad de mejora",40,60))))</f>
        <v>60</v>
      </c>
      <c r="M83" s="208">
        <v>0.68964999999999999</v>
      </c>
      <c r="N83" s="209">
        <f>+L83+M83</f>
        <v>60.68965</v>
      </c>
      <c r="O83" s="209"/>
      <c r="P83" s="192"/>
      <c r="Q83" s="192"/>
      <c r="R83" s="192"/>
      <c r="S83" s="192"/>
      <c r="T83" s="192"/>
      <c r="U83" s="192"/>
      <c r="V83" s="192"/>
      <c r="W83" s="192"/>
      <c r="X83" s="192"/>
      <c r="Y83" s="192"/>
      <c r="Z83" s="192"/>
    </row>
    <row r="84" spans="1:26" ht="180.75" customHeight="1" thickBot="1" x14ac:dyDescent="0.25">
      <c r="A84" s="360"/>
      <c r="B84" s="180"/>
      <c r="C84" s="180"/>
      <c r="D84" s="185"/>
      <c r="E84" s="257"/>
      <c r="F84" s="380"/>
      <c r="G84" s="210">
        <v>2</v>
      </c>
      <c r="H84" s="260" t="s">
        <v>601</v>
      </c>
      <c r="I84" s="321"/>
      <c r="J84" s="234"/>
      <c r="K84" s="258"/>
      <c r="L84" s="359"/>
      <c r="M84" s="359"/>
      <c r="N84" s="359"/>
      <c r="O84" s="359"/>
      <c r="P84" s="360"/>
      <c r="Q84" s="360"/>
      <c r="R84" s="360"/>
      <c r="S84" s="360"/>
      <c r="T84" s="360"/>
      <c r="U84" s="360"/>
      <c r="V84" s="360"/>
      <c r="W84" s="360"/>
      <c r="X84" s="360"/>
      <c r="Y84" s="360"/>
      <c r="Z84" s="360"/>
    </row>
    <row r="85" spans="1:26" ht="270.75" customHeight="1" thickBot="1" x14ac:dyDescent="0.25">
      <c r="A85" s="192"/>
      <c r="B85" s="381" t="s">
        <v>317</v>
      </c>
      <c r="C85" s="381" t="s">
        <v>134</v>
      </c>
      <c r="D85" s="261" t="s">
        <v>482</v>
      </c>
      <c r="E85" s="261" t="s">
        <v>561</v>
      </c>
      <c r="F85" s="262">
        <v>3</v>
      </c>
      <c r="G85" s="223">
        <v>1</v>
      </c>
      <c r="H85" s="217" t="s">
        <v>602</v>
      </c>
      <c r="I85" s="410" t="s">
        <v>531</v>
      </c>
      <c r="J85" s="262">
        <v>3</v>
      </c>
      <c r="K85" s="264" t="s">
        <v>403</v>
      </c>
      <c r="L85" s="382"/>
      <c r="M85" s="382"/>
      <c r="N85" s="382"/>
      <c r="O85" s="382"/>
      <c r="P85" s="192"/>
      <c r="Q85" s="192"/>
      <c r="R85" s="192"/>
      <c r="S85" s="192"/>
      <c r="T85" s="192"/>
      <c r="U85" s="192"/>
      <c r="V85" s="192"/>
      <c r="W85" s="192"/>
      <c r="X85" s="192"/>
      <c r="Y85" s="192"/>
      <c r="Z85" s="192"/>
    </row>
    <row r="86" spans="1:26" s="385" customFormat="1" ht="128.25" customHeight="1" x14ac:dyDescent="0.2">
      <c r="A86" s="383"/>
      <c r="B86" s="212" t="str">
        <f>+LEFT(C86,3)</f>
        <v>4.4</v>
      </c>
      <c r="C86" s="276" t="s">
        <v>135</v>
      </c>
      <c r="D86" s="213" t="s">
        <v>482</v>
      </c>
      <c r="E86" s="214" t="s">
        <v>562</v>
      </c>
      <c r="F86" s="215">
        <v>3</v>
      </c>
      <c r="G86" s="265">
        <v>1</v>
      </c>
      <c r="H86" s="217" t="s">
        <v>603</v>
      </c>
      <c r="I86" s="312" t="s">
        <v>564</v>
      </c>
      <c r="J86" s="215">
        <v>3</v>
      </c>
      <c r="K86" s="256" t="str">
        <f>+IF(OR(ISBLANK(F86),ISBLANK(J86)),"",IF(OR(AND(F86=1,J86=1),AND(F86=1,J86=2),AND(F86=1,J86=3)),"Deficiencia de control mayor (diseño y ejecución)",IF(OR(AND(F86=2,J86=2),AND(F86=3,J86=1),AND(F86=3,J86=2),AND(F86=2,J86=1)),"Deficiencia de control (diseño o ejecución)",IF(AND(F86=2,J86=3),"Oportunidad de mejora","Mantenimiento del control"))))</f>
        <v>Mantenimiento del control</v>
      </c>
      <c r="L86" s="208">
        <f>+IF(K86="",0,IF(K86="Deficiencia de control mayor (diseño y ejecución)",4,IF(K86="Deficiencia de control (diseño o ejecución)",20,IF(K86="Oportunidad de mejora",40,60))))</f>
        <v>60</v>
      </c>
      <c r="M86" s="208">
        <v>0.88965000000000005</v>
      </c>
      <c r="N86" s="209">
        <f>+L86+M86</f>
        <v>60.889650000000003</v>
      </c>
      <c r="O86" s="209"/>
      <c r="P86" s="384"/>
      <c r="Q86" s="384"/>
      <c r="R86" s="384"/>
      <c r="S86" s="384"/>
      <c r="T86" s="384"/>
      <c r="U86" s="384"/>
      <c r="V86" s="384"/>
      <c r="W86" s="384"/>
      <c r="X86" s="384"/>
      <c r="Y86" s="384"/>
      <c r="Z86" s="384"/>
    </row>
    <row r="87" spans="1:26" ht="63.75" customHeight="1" thickBot="1" x14ac:dyDescent="0.25">
      <c r="A87" s="192"/>
      <c r="B87" s="180"/>
      <c r="C87" s="188"/>
      <c r="D87" s="181"/>
      <c r="E87" s="181"/>
      <c r="F87" s="181"/>
      <c r="G87" s="210">
        <v>2</v>
      </c>
      <c r="H87" s="243" t="s">
        <v>563</v>
      </c>
      <c r="I87" s="398"/>
      <c r="J87" s="181"/>
      <c r="K87" s="177"/>
      <c r="L87" s="359"/>
      <c r="M87" s="359"/>
      <c r="N87" s="359"/>
      <c r="O87" s="359"/>
      <c r="P87" s="192"/>
      <c r="Q87" s="192"/>
      <c r="R87" s="192"/>
      <c r="S87" s="192"/>
      <c r="T87" s="192"/>
      <c r="U87" s="192"/>
      <c r="V87" s="192"/>
      <c r="W87" s="192"/>
      <c r="X87" s="192"/>
      <c r="Y87" s="192"/>
      <c r="Z87" s="192"/>
    </row>
    <row r="88" spans="1:26" ht="135" customHeight="1" x14ac:dyDescent="0.2">
      <c r="A88" s="192"/>
      <c r="B88" s="212" t="str">
        <f>+LEFT(C88,3)</f>
        <v>4.5</v>
      </c>
      <c r="C88" s="212" t="s">
        <v>137</v>
      </c>
      <c r="D88" s="213" t="s">
        <v>482</v>
      </c>
      <c r="E88" s="245" t="s">
        <v>566</v>
      </c>
      <c r="F88" s="215">
        <v>3</v>
      </c>
      <c r="G88" s="223">
        <v>1</v>
      </c>
      <c r="H88" s="217" t="s">
        <v>558</v>
      </c>
      <c r="I88" s="449" t="s">
        <v>568</v>
      </c>
      <c r="J88" s="215">
        <v>3</v>
      </c>
      <c r="K88" s="256" t="str">
        <f>+IF(OR(ISBLANK(F88),ISBLANK(J88)),"",IF(OR(AND(F88=1,J88=1),AND(F88=1,J88=2),AND(F88=1,J88=3)),"Deficiencia de control mayor (diseño y ejecución)",IF(OR(AND(F88=2,J88=2),AND(F88=3,J88=1),AND(F88=3,J88=2),AND(F88=2,J88=1)),"Deficiencia de control (diseño o ejecución)",IF(AND(F88=2,J88=3),"Oportunidad de mejora","Mantenimiento del control"))))</f>
        <v>Mantenimiento del control</v>
      </c>
      <c r="L88" s="208">
        <f>+IF(K88="",0,IF(K88="Deficiencia de control mayor (diseño y ejecución)",4,IF(K88="Deficiencia de control (diseño o ejecución)",20,IF(K88="Oportunidad de mejora",40,60))))</f>
        <v>60</v>
      </c>
      <c r="M88" s="208">
        <v>0.98965000000000003</v>
      </c>
      <c r="N88" s="225">
        <f>+L88+M88</f>
        <v>60.989649999999997</v>
      </c>
      <c r="O88" s="225"/>
      <c r="P88" s="192"/>
      <c r="Q88" s="192"/>
      <c r="R88" s="192"/>
      <c r="S88" s="192"/>
      <c r="T88" s="192"/>
      <c r="U88" s="192"/>
      <c r="V88" s="192"/>
      <c r="W88" s="192"/>
      <c r="X88" s="192"/>
      <c r="Y88" s="192"/>
      <c r="Z88" s="192"/>
    </row>
    <row r="89" spans="1:26" ht="45.75" customHeight="1" x14ac:dyDescent="0.2">
      <c r="A89" s="192"/>
      <c r="B89" s="180"/>
      <c r="C89" s="180"/>
      <c r="D89" s="181"/>
      <c r="E89" s="181"/>
      <c r="F89" s="181"/>
      <c r="G89" s="210">
        <v>2</v>
      </c>
      <c r="H89" s="243" t="s">
        <v>565</v>
      </c>
      <c r="I89" s="398"/>
      <c r="J89" s="181"/>
      <c r="K89" s="177"/>
      <c r="L89" s="359"/>
      <c r="M89" s="359"/>
      <c r="N89" s="359"/>
      <c r="O89" s="359"/>
      <c r="P89" s="192"/>
      <c r="Q89" s="192"/>
      <c r="R89" s="192"/>
      <c r="S89" s="192"/>
      <c r="T89" s="192"/>
      <c r="U89" s="192"/>
      <c r="V89" s="192"/>
      <c r="W89" s="192"/>
      <c r="X89" s="192"/>
      <c r="Y89" s="192"/>
      <c r="Z89" s="192"/>
    </row>
    <row r="90" spans="1:26" ht="59.25" customHeight="1" thickBot="1" x14ac:dyDescent="0.25">
      <c r="A90" s="360"/>
      <c r="B90" s="180"/>
      <c r="C90" s="180"/>
      <c r="D90" s="182"/>
      <c r="E90" s="182"/>
      <c r="F90" s="182"/>
      <c r="G90" s="210">
        <v>3</v>
      </c>
      <c r="H90" s="243" t="s">
        <v>567</v>
      </c>
      <c r="I90" s="521"/>
      <c r="J90" s="182"/>
      <c r="K90" s="272"/>
      <c r="L90" s="359"/>
      <c r="M90" s="359"/>
      <c r="N90" s="359"/>
      <c r="O90" s="359"/>
      <c r="P90" s="360"/>
      <c r="Q90" s="360"/>
      <c r="R90" s="360"/>
      <c r="S90" s="360"/>
      <c r="T90" s="360"/>
      <c r="U90" s="360"/>
      <c r="V90" s="360"/>
      <c r="W90" s="360"/>
      <c r="X90" s="360"/>
      <c r="Y90" s="360"/>
      <c r="Z90" s="360"/>
    </row>
    <row r="91" spans="1:26" ht="129.75" customHeight="1" x14ac:dyDescent="0.2">
      <c r="A91" s="192"/>
      <c r="B91" s="212" t="str">
        <f>+LEFT(C91,3)</f>
        <v>4.6</v>
      </c>
      <c r="C91" s="212" t="s">
        <v>138</v>
      </c>
      <c r="D91" s="213" t="s">
        <v>482</v>
      </c>
      <c r="E91" s="214" t="s">
        <v>569</v>
      </c>
      <c r="F91" s="215">
        <v>3</v>
      </c>
      <c r="G91" s="223">
        <v>1</v>
      </c>
      <c r="H91" s="217" t="s">
        <v>604</v>
      </c>
      <c r="I91" s="449" t="s">
        <v>571</v>
      </c>
      <c r="J91" s="224">
        <v>2</v>
      </c>
      <c r="K91" s="266" t="str">
        <f>+IF(OR(ISBLANK(F91),ISBLANK(J91)),"",IF(OR(AND(F91=1,J91=1),AND(F91=1,J91=2),AND(F91=1,J91=3)),"Deficiencia de control mayor (diseño y ejecución)",IF(OR(AND(F91=2,J91=2),AND(F91=3,J91=1),AND(F91=3,J91=2),AND(F91=2,J91=1)),"Deficiencia de control (diseño o ejecución)",IF(AND(F91=2,J91=3),"Oportunidad de mejora","Mantenimiento del control"))))</f>
        <v>Deficiencia de control (diseño o ejecución)</v>
      </c>
      <c r="L91" s="208">
        <f>+IF(K91="",0,IF(K91="Deficiencia de control mayor (diseño y ejecución)",4,IF(K91="Deficiencia de control (diseño o ejecución)",20,IF(K91="Oportunidad de mejora",40,60))))</f>
        <v>20</v>
      </c>
      <c r="M91" s="208">
        <v>0.98965199999999998</v>
      </c>
      <c r="N91" s="233">
        <f>+L91+M91</f>
        <v>20.989652</v>
      </c>
      <c r="O91" s="233"/>
      <c r="P91" s="192"/>
      <c r="Q91" s="192"/>
      <c r="R91" s="192"/>
      <c r="S91" s="192"/>
      <c r="T91" s="192"/>
      <c r="U91" s="192"/>
      <c r="V91" s="192"/>
      <c r="W91" s="192"/>
      <c r="X91" s="192"/>
      <c r="Y91" s="192"/>
      <c r="Z91" s="192"/>
    </row>
    <row r="92" spans="1:26" ht="111.75" customHeight="1" thickBot="1" x14ac:dyDescent="0.25">
      <c r="A92" s="192"/>
      <c r="B92" s="180"/>
      <c r="C92" s="180"/>
      <c r="D92" s="181"/>
      <c r="E92" s="181"/>
      <c r="F92" s="181"/>
      <c r="G92" s="210">
        <v>2</v>
      </c>
      <c r="H92" s="221" t="s">
        <v>570</v>
      </c>
      <c r="I92" s="468"/>
      <c r="J92" s="357"/>
      <c r="K92" s="272"/>
      <c r="L92" s="359"/>
      <c r="M92" s="359"/>
      <c r="N92" s="359"/>
      <c r="O92" s="359"/>
      <c r="P92" s="192"/>
      <c r="Q92" s="192"/>
      <c r="R92" s="192"/>
      <c r="S92" s="192"/>
      <c r="T92" s="192"/>
      <c r="U92" s="192"/>
      <c r="V92" s="192"/>
      <c r="W92" s="192"/>
      <c r="X92" s="192"/>
      <c r="Y92" s="192"/>
      <c r="Z92" s="192"/>
    </row>
    <row r="93" spans="1:26" ht="30.75" customHeight="1" x14ac:dyDescent="0.2">
      <c r="A93" s="192"/>
      <c r="B93" s="212" t="str">
        <f>+LEFT(C93,3)</f>
        <v>4.7</v>
      </c>
      <c r="C93" s="267" t="s">
        <v>139</v>
      </c>
      <c r="D93" s="213" t="s">
        <v>482</v>
      </c>
      <c r="E93" s="214" t="s">
        <v>140</v>
      </c>
      <c r="F93" s="215">
        <v>3</v>
      </c>
      <c r="G93" s="223">
        <v>1</v>
      </c>
      <c r="H93" s="241" t="s">
        <v>507</v>
      </c>
      <c r="I93" s="449" t="s">
        <v>519</v>
      </c>
      <c r="J93" s="215">
        <v>3</v>
      </c>
      <c r="K93" s="268" t="str">
        <f>+IF(OR(ISBLANK(F93),ISBLANK(J93)),"",IF(OR(AND(F93=1,J93=1),AND(F93=1,J93=2),AND(F93=1,J93=3)),"Deficiencia de control mayor (diseño y ejecución)",IF(OR(AND(F93=2,J93=2),AND(F93=3,J93=1),AND(F93=3,J93=2),AND(F93=2,J93=1)),"Deficiencia de control (diseño o ejecución)",IF(AND(F93=2,J93=3),"Oportunidad de mejora","Mantenimiento del control"))))</f>
        <v>Mantenimiento del control</v>
      </c>
      <c r="L93" s="208">
        <f>+IF(K93="",0,IF(K93="Deficiencia de control mayor (diseño y ejecución)",4,IF(K93="Deficiencia de control (diseño o ejecución)",20,IF(K93="Oportunidad de mejora",40,60))))</f>
        <v>60</v>
      </c>
      <c r="M93" s="208">
        <v>1.8962300000000001</v>
      </c>
      <c r="N93" s="209">
        <f>+L93+M93</f>
        <v>61.896230000000003</v>
      </c>
      <c r="O93" s="209"/>
      <c r="P93" s="192"/>
      <c r="Q93" s="192"/>
      <c r="R93" s="192"/>
      <c r="S93" s="192"/>
      <c r="T93" s="192"/>
      <c r="U93" s="192"/>
      <c r="V93" s="192"/>
      <c r="W93" s="192"/>
      <c r="X93" s="192"/>
      <c r="Y93" s="192"/>
      <c r="Z93" s="192"/>
    </row>
    <row r="94" spans="1:26" ht="30.75" customHeight="1" x14ac:dyDescent="0.2">
      <c r="A94" s="360"/>
      <c r="B94" s="200"/>
      <c r="C94" s="269"/>
      <c r="D94" s="226"/>
      <c r="E94" s="202"/>
      <c r="F94" s="234"/>
      <c r="G94" s="204">
        <v>2</v>
      </c>
      <c r="H94" s="270" t="s">
        <v>402</v>
      </c>
      <c r="I94" s="308"/>
      <c r="J94" s="234"/>
      <c r="K94" s="268"/>
      <c r="L94" s="230"/>
      <c r="M94" s="230"/>
      <c r="N94" s="249"/>
      <c r="O94" s="249"/>
      <c r="P94" s="360"/>
      <c r="Q94" s="360"/>
      <c r="R94" s="360"/>
      <c r="S94" s="360"/>
      <c r="T94" s="360"/>
      <c r="U94" s="360"/>
      <c r="V94" s="360"/>
      <c r="W94" s="360"/>
      <c r="X94" s="360"/>
      <c r="Y94" s="360"/>
      <c r="Z94" s="360"/>
    </row>
    <row r="95" spans="1:26" ht="30.75" customHeight="1" x14ac:dyDescent="0.2">
      <c r="A95" s="360"/>
      <c r="B95" s="200"/>
      <c r="C95" s="269"/>
      <c r="D95" s="226"/>
      <c r="E95" s="202"/>
      <c r="F95" s="234"/>
      <c r="G95" s="204">
        <v>3</v>
      </c>
      <c r="H95" s="270" t="s">
        <v>508</v>
      </c>
      <c r="I95" s="308"/>
      <c r="J95" s="234"/>
      <c r="K95" s="268"/>
      <c r="L95" s="230"/>
      <c r="M95" s="230"/>
      <c r="N95" s="249"/>
      <c r="O95" s="249"/>
      <c r="P95" s="360"/>
      <c r="Q95" s="360"/>
      <c r="R95" s="360"/>
      <c r="S95" s="360"/>
      <c r="T95" s="360"/>
      <c r="U95" s="360"/>
      <c r="V95" s="360"/>
      <c r="W95" s="360"/>
      <c r="X95" s="360"/>
      <c r="Y95" s="360"/>
      <c r="Z95" s="360"/>
    </row>
    <row r="96" spans="1:26" ht="34.5" customHeight="1" thickBot="1" x14ac:dyDescent="0.25">
      <c r="A96" s="192"/>
      <c r="B96" s="180"/>
      <c r="C96" s="180"/>
      <c r="D96" s="181"/>
      <c r="E96" s="181"/>
      <c r="F96" s="181"/>
      <c r="G96" s="210">
        <v>4</v>
      </c>
      <c r="H96" s="221" t="s">
        <v>509</v>
      </c>
      <c r="I96" s="468"/>
      <c r="J96" s="181"/>
      <c r="K96" s="386"/>
      <c r="L96" s="359"/>
      <c r="M96" s="359"/>
      <c r="N96" s="359"/>
      <c r="O96" s="359"/>
      <c r="P96" s="192"/>
      <c r="Q96" s="192"/>
      <c r="R96" s="192"/>
      <c r="S96" s="192"/>
      <c r="T96" s="192"/>
      <c r="U96" s="192"/>
      <c r="V96" s="192"/>
      <c r="W96" s="192"/>
      <c r="X96" s="192"/>
      <c r="Y96" s="192"/>
      <c r="Z96" s="192"/>
    </row>
    <row r="97" spans="1:26" ht="34.5" customHeight="1" x14ac:dyDescent="0.2">
      <c r="A97" s="192"/>
      <c r="B97" s="254"/>
      <c r="C97" s="254" t="s">
        <v>719</v>
      </c>
      <c r="D97" s="173" t="s">
        <v>8</v>
      </c>
      <c r="E97" s="174" t="s">
        <v>711</v>
      </c>
      <c r="F97" s="244" t="s">
        <v>712</v>
      </c>
      <c r="G97" s="237" t="s">
        <v>113</v>
      </c>
      <c r="H97" s="376"/>
      <c r="I97" s="377"/>
      <c r="J97" s="175" t="s">
        <v>713</v>
      </c>
      <c r="K97" s="271" t="s">
        <v>123</v>
      </c>
      <c r="L97" s="198"/>
      <c r="M97" s="198"/>
      <c r="N97" s="199"/>
      <c r="O97" s="199"/>
      <c r="P97" s="192"/>
      <c r="Q97" s="192"/>
      <c r="R97" s="192"/>
      <c r="S97" s="192"/>
      <c r="T97" s="192"/>
      <c r="U97" s="192"/>
      <c r="V97" s="192"/>
      <c r="W97" s="192"/>
      <c r="X97" s="192"/>
      <c r="Y97" s="192"/>
      <c r="Z97" s="192"/>
    </row>
    <row r="98" spans="1:26" ht="57" customHeight="1" x14ac:dyDescent="0.2">
      <c r="A98" s="192"/>
      <c r="B98" s="378"/>
      <c r="C98" s="378"/>
      <c r="D98" s="177"/>
      <c r="E98" s="177"/>
      <c r="F98" s="272"/>
      <c r="G98" s="178" t="s">
        <v>13</v>
      </c>
      <c r="H98" s="173" t="s">
        <v>15</v>
      </c>
      <c r="I98" s="173" t="s">
        <v>115</v>
      </c>
      <c r="J98" s="177"/>
      <c r="K98" s="177"/>
      <c r="L98" s="359"/>
      <c r="M98" s="359"/>
      <c r="N98" s="359"/>
      <c r="O98" s="359"/>
      <c r="P98" s="192"/>
      <c r="Q98" s="192"/>
      <c r="R98" s="192"/>
      <c r="S98" s="192"/>
      <c r="T98" s="192"/>
      <c r="U98" s="192"/>
      <c r="V98" s="192"/>
      <c r="W98" s="192"/>
      <c r="X98" s="192"/>
      <c r="Y98" s="192"/>
      <c r="Z98" s="192"/>
    </row>
    <row r="99" spans="1:26" ht="24" customHeight="1" thickBot="1" x14ac:dyDescent="0.25">
      <c r="A99" s="192"/>
      <c r="B99" s="379"/>
      <c r="C99" s="379"/>
      <c r="D99" s="238"/>
      <c r="E99" s="272"/>
      <c r="F99" s="238"/>
      <c r="G99" s="179"/>
      <c r="H99" s="179"/>
      <c r="I99" s="272"/>
      <c r="J99" s="179"/>
      <c r="K99" s="179"/>
      <c r="L99" s="190"/>
      <c r="M99" s="190"/>
      <c r="N99" s="190"/>
      <c r="O99" s="190"/>
      <c r="P99" s="192"/>
      <c r="Q99" s="192"/>
      <c r="R99" s="192"/>
      <c r="S99" s="192"/>
      <c r="T99" s="192"/>
      <c r="U99" s="192"/>
      <c r="V99" s="192"/>
      <c r="W99" s="192"/>
      <c r="X99" s="192"/>
      <c r="Y99" s="192"/>
      <c r="Z99" s="192"/>
    </row>
    <row r="100" spans="1:26" ht="80.25" customHeight="1" x14ac:dyDescent="0.2">
      <c r="A100" s="192"/>
      <c r="B100" s="212" t="str">
        <f>+LEFT(C100,3)</f>
        <v>5.1</v>
      </c>
      <c r="C100" s="212" t="s">
        <v>141</v>
      </c>
      <c r="D100" s="273" t="s">
        <v>439</v>
      </c>
      <c r="E100" s="273" t="s">
        <v>574</v>
      </c>
      <c r="F100" s="215">
        <v>3</v>
      </c>
      <c r="G100" s="223">
        <v>1</v>
      </c>
      <c r="H100" s="274" t="s">
        <v>572</v>
      </c>
      <c r="I100" s="523" t="s">
        <v>575</v>
      </c>
      <c r="J100" s="259">
        <v>3</v>
      </c>
      <c r="K100" s="256" t="str">
        <f>+IF(OR(ISBLANK(F100),ISBLANK(J100)),"",IF(OR(AND(F100=1,J100=1),AND(F100=1,J100=2),AND(F100=1,J100=3)),"Deficiencia de control mayor (diseño y ejecución)",IF(OR(AND(F100=2,J100=2),AND(F100=3,J100=1),AND(F100=3,J100=2),AND(F100=2,J100=1)),"Deficiencia de control (diseño o ejecución)",IF(AND(F100=2,J100=3),"Oportunidad de mejora","Mantenimiento del control"))))</f>
        <v>Mantenimiento del control</v>
      </c>
      <c r="L100" s="208">
        <f>+IF(K100="",0,IF(K100="Deficiencia de control mayor (diseño y ejecución)",4,IF(K100="Deficiencia de control (diseño o ejecución)",20,IF(K100="Oportunidad de mejora",40,60))))</f>
        <v>60</v>
      </c>
      <c r="M100" s="208">
        <v>1.1896</v>
      </c>
      <c r="N100" s="209">
        <f>+L100+M100</f>
        <v>61.189599999999999</v>
      </c>
      <c r="O100" s="209"/>
      <c r="P100" s="192"/>
      <c r="Q100" s="192"/>
      <c r="R100" s="192"/>
      <c r="S100" s="192"/>
      <c r="T100" s="192"/>
      <c r="U100" s="192"/>
      <c r="V100" s="192"/>
      <c r="W100" s="192"/>
      <c r="X100" s="192"/>
      <c r="Y100" s="192"/>
      <c r="Z100" s="192"/>
    </row>
    <row r="101" spans="1:26" ht="141" customHeight="1" x14ac:dyDescent="0.2">
      <c r="A101" s="192"/>
      <c r="B101" s="180"/>
      <c r="C101" s="180"/>
      <c r="D101" s="186"/>
      <c r="E101" s="186"/>
      <c r="F101" s="182"/>
      <c r="G101" s="210">
        <v>2</v>
      </c>
      <c r="H101" s="221" t="s">
        <v>573</v>
      </c>
      <c r="I101" s="524"/>
      <c r="J101" s="380"/>
      <c r="K101" s="177"/>
      <c r="L101" s="359"/>
      <c r="M101" s="359"/>
      <c r="N101" s="359"/>
      <c r="O101" s="359"/>
      <c r="P101" s="192"/>
      <c r="Q101" s="192"/>
      <c r="R101" s="192"/>
      <c r="S101" s="192"/>
      <c r="T101" s="192"/>
      <c r="U101" s="192"/>
      <c r="V101" s="192"/>
      <c r="W101" s="192"/>
      <c r="X101" s="192"/>
      <c r="Y101" s="192"/>
      <c r="Z101" s="192"/>
    </row>
    <row r="102" spans="1:26" ht="141" customHeight="1" thickBot="1" x14ac:dyDescent="0.25">
      <c r="A102" s="192"/>
      <c r="B102" s="183"/>
      <c r="C102" s="183"/>
      <c r="D102" s="187"/>
      <c r="E102" s="187"/>
      <c r="F102" s="182"/>
      <c r="G102" s="275">
        <v>3</v>
      </c>
      <c r="H102" s="221" t="s">
        <v>551</v>
      </c>
      <c r="I102" s="524"/>
      <c r="J102" s="387"/>
      <c r="K102" s="388"/>
      <c r="L102" s="190"/>
      <c r="M102" s="190"/>
      <c r="N102" s="190"/>
      <c r="O102" s="190"/>
      <c r="P102" s="192"/>
      <c r="Q102" s="192"/>
      <c r="R102" s="192"/>
      <c r="S102" s="192"/>
      <c r="T102" s="192"/>
      <c r="U102" s="192"/>
      <c r="V102" s="192"/>
      <c r="W102" s="192"/>
      <c r="X102" s="192"/>
      <c r="Y102" s="192"/>
      <c r="Z102" s="192"/>
    </row>
    <row r="103" spans="1:26" ht="63" x14ac:dyDescent="0.2">
      <c r="A103" s="192"/>
      <c r="B103" s="212" t="str">
        <f>+LEFT(C103,3)</f>
        <v>5.2</v>
      </c>
      <c r="C103" s="276" t="s">
        <v>142</v>
      </c>
      <c r="D103" s="213" t="s">
        <v>440</v>
      </c>
      <c r="E103" s="202" t="s">
        <v>576</v>
      </c>
      <c r="F103" s="215">
        <v>3</v>
      </c>
      <c r="G103" s="210">
        <v>1</v>
      </c>
      <c r="H103" s="274" t="s">
        <v>577</v>
      </c>
      <c r="I103" s="321" t="s">
        <v>582</v>
      </c>
      <c r="J103" s="215">
        <v>3</v>
      </c>
      <c r="K103" s="256" t="str">
        <f>+IF(OR(ISBLANK(F103),ISBLANK(J103)),"",IF(OR(AND(F103=1,J103=1),AND(F103=1,J103=2),AND(F103=1,J103=3)),"Deficiencia de control mayor (diseño y ejecución)",IF(OR(AND(F103=2,J103=2),AND(F103=3,J103=1),AND(F103=3,J103=2),AND(F103=2,J103=1)),"Deficiencia de control (diseño o ejecución)",IF(AND(F103=2,J103=3),"Oportunidad de mejora","Mantenimiento del control"))))</f>
        <v>Mantenimiento del control</v>
      </c>
      <c r="L103" s="208">
        <f>+IF(K103="",0,IF(K103="Deficiencia de control mayor (diseño y ejecución)",4,IF(K103="Deficiencia de control (diseño o ejecución)",20,IF(K103="Oportunidad de mejora",40,60))))</f>
        <v>60</v>
      </c>
      <c r="M103" s="208">
        <v>1.28965</v>
      </c>
      <c r="N103" s="209">
        <f>+L103+M103</f>
        <v>61.289650000000002</v>
      </c>
      <c r="O103" s="209"/>
      <c r="P103" s="192"/>
      <c r="Q103" s="192"/>
      <c r="R103" s="192"/>
      <c r="S103" s="192"/>
      <c r="T103" s="192"/>
      <c r="U103" s="192"/>
      <c r="V103" s="192"/>
      <c r="W103" s="192"/>
      <c r="X103" s="192"/>
      <c r="Y103" s="192"/>
      <c r="Z103" s="192"/>
    </row>
    <row r="104" spans="1:26" ht="24" customHeight="1" x14ac:dyDescent="0.2">
      <c r="A104" s="360"/>
      <c r="B104" s="180"/>
      <c r="C104" s="188"/>
      <c r="D104" s="182"/>
      <c r="E104" s="182"/>
      <c r="F104" s="182"/>
      <c r="G104" s="210">
        <v>2</v>
      </c>
      <c r="H104" s="221" t="s">
        <v>578</v>
      </c>
      <c r="I104" s="521"/>
      <c r="J104" s="182"/>
      <c r="K104" s="272"/>
      <c r="L104" s="359"/>
      <c r="M104" s="359"/>
      <c r="N104" s="359"/>
      <c r="O104" s="359"/>
      <c r="P104" s="360"/>
      <c r="Q104" s="360"/>
      <c r="R104" s="360"/>
      <c r="S104" s="360"/>
      <c r="T104" s="360"/>
      <c r="U104" s="360"/>
      <c r="V104" s="360"/>
      <c r="W104" s="360"/>
      <c r="X104" s="360"/>
      <c r="Y104" s="360"/>
      <c r="Z104" s="360"/>
    </row>
    <row r="105" spans="1:26" ht="53.25" customHeight="1" x14ac:dyDescent="0.2">
      <c r="A105" s="360"/>
      <c r="B105" s="180"/>
      <c r="C105" s="188"/>
      <c r="D105" s="182"/>
      <c r="E105" s="182"/>
      <c r="F105" s="182"/>
      <c r="G105" s="210">
        <v>3</v>
      </c>
      <c r="H105" s="221" t="s">
        <v>579</v>
      </c>
      <c r="I105" s="521"/>
      <c r="J105" s="182"/>
      <c r="K105" s="272"/>
      <c r="L105" s="359"/>
      <c r="M105" s="359"/>
      <c r="N105" s="359"/>
      <c r="O105" s="359"/>
      <c r="P105" s="360"/>
      <c r="Q105" s="360"/>
      <c r="R105" s="360"/>
      <c r="S105" s="360"/>
      <c r="T105" s="360"/>
      <c r="U105" s="360"/>
      <c r="V105" s="360"/>
      <c r="W105" s="360"/>
      <c r="X105" s="360"/>
      <c r="Y105" s="360"/>
      <c r="Z105" s="360"/>
    </row>
    <row r="106" spans="1:26" ht="64.5" customHeight="1" x14ac:dyDescent="0.2">
      <c r="A106" s="360"/>
      <c r="B106" s="180"/>
      <c r="C106" s="188"/>
      <c r="D106" s="182"/>
      <c r="E106" s="182"/>
      <c r="F106" s="182"/>
      <c r="G106" s="210">
        <v>4</v>
      </c>
      <c r="H106" s="221" t="s">
        <v>581</v>
      </c>
      <c r="I106" s="521"/>
      <c r="J106" s="182"/>
      <c r="K106" s="272"/>
      <c r="L106" s="359"/>
      <c r="M106" s="359"/>
      <c r="N106" s="359"/>
      <c r="O106" s="359"/>
      <c r="P106" s="360"/>
      <c r="Q106" s="360"/>
      <c r="R106" s="360"/>
      <c r="S106" s="360"/>
      <c r="T106" s="360"/>
      <c r="U106" s="360"/>
      <c r="V106" s="360"/>
      <c r="W106" s="360"/>
      <c r="X106" s="360"/>
      <c r="Y106" s="360"/>
      <c r="Z106" s="360"/>
    </row>
    <row r="107" spans="1:26" ht="69.75" customHeight="1" x14ac:dyDescent="0.2">
      <c r="A107" s="360"/>
      <c r="B107" s="180"/>
      <c r="C107" s="188"/>
      <c r="D107" s="182"/>
      <c r="E107" s="182"/>
      <c r="F107" s="182"/>
      <c r="G107" s="210">
        <v>5</v>
      </c>
      <c r="H107" s="221" t="s">
        <v>580</v>
      </c>
      <c r="I107" s="521"/>
      <c r="J107" s="182"/>
      <c r="K107" s="272"/>
      <c r="L107" s="359"/>
      <c r="M107" s="359"/>
      <c r="N107" s="359"/>
      <c r="O107" s="359"/>
      <c r="P107" s="360"/>
      <c r="Q107" s="360"/>
      <c r="R107" s="360"/>
      <c r="S107" s="360"/>
      <c r="T107" s="360"/>
      <c r="U107" s="360"/>
      <c r="V107" s="360"/>
      <c r="W107" s="360"/>
      <c r="X107" s="360"/>
      <c r="Y107" s="360"/>
      <c r="Z107" s="360"/>
    </row>
    <row r="108" spans="1:26" ht="45" customHeight="1" thickBot="1" x14ac:dyDescent="0.25">
      <c r="A108" s="192"/>
      <c r="B108" s="180"/>
      <c r="C108" s="188"/>
      <c r="D108" s="181"/>
      <c r="E108" s="181"/>
      <c r="F108" s="181"/>
      <c r="G108" s="210">
        <v>6</v>
      </c>
      <c r="H108" s="221" t="s">
        <v>406</v>
      </c>
      <c r="I108" s="398"/>
      <c r="J108" s="181"/>
      <c r="K108" s="177"/>
      <c r="L108" s="359"/>
      <c r="M108" s="359"/>
      <c r="N108" s="359"/>
      <c r="O108" s="359"/>
      <c r="P108" s="192"/>
      <c r="Q108" s="192"/>
      <c r="R108" s="192"/>
      <c r="S108" s="192"/>
      <c r="T108" s="192"/>
      <c r="U108" s="192"/>
      <c r="V108" s="192"/>
      <c r="W108" s="192"/>
      <c r="X108" s="192"/>
      <c r="Y108" s="192"/>
      <c r="Z108" s="192"/>
    </row>
    <row r="109" spans="1:26" ht="65.25" customHeight="1" x14ac:dyDescent="0.2">
      <c r="A109" s="192"/>
      <c r="B109" s="212" t="str">
        <f>+LEFT(C109,3)</f>
        <v>5.3</v>
      </c>
      <c r="C109" s="212" t="s">
        <v>143</v>
      </c>
      <c r="D109" s="213" t="s">
        <v>441</v>
      </c>
      <c r="E109" s="214" t="s">
        <v>583</v>
      </c>
      <c r="F109" s="215">
        <v>3</v>
      </c>
      <c r="G109" s="223">
        <v>1</v>
      </c>
      <c r="H109" s="274" t="s">
        <v>648</v>
      </c>
      <c r="I109" s="312" t="s">
        <v>585</v>
      </c>
      <c r="J109" s="215">
        <v>3</v>
      </c>
      <c r="K109" s="256" t="str">
        <f>+IF(OR(ISBLANK(F109),ISBLANK(J109)),"",IF(OR(AND(F109=1,J109=1),AND(F109=1,J109=2),AND(F109=1,J109=3)),"Deficiencia de control mayor (diseño y ejecución)",IF(OR(AND(F109=2,J109=2),AND(F109=3,J109=1),AND(F109=3,J109=2),AND(F109=2,J109=1)),"Deficiencia de control (diseño o ejecución)",IF(AND(F109=2,J109=3),"Oportunidad de mejora","Mantenimiento del control"))))</f>
        <v>Mantenimiento del control</v>
      </c>
      <c r="L109" s="208">
        <f>+IF(K109="",0,IF(K109="Deficiencia de control mayor (diseño y ejecución)",4,IF(K109="Deficiencia de control (diseño o ejecución)",20,IF(K109="Oportunidad de mejora",40,60))))</f>
        <v>60</v>
      </c>
      <c r="M109" s="208">
        <v>1.3896299999999999</v>
      </c>
      <c r="N109" s="209">
        <f>+L109+M109</f>
        <v>61.389629999999997</v>
      </c>
      <c r="O109" s="209"/>
      <c r="P109" s="192"/>
      <c r="Q109" s="192"/>
      <c r="R109" s="192"/>
      <c r="S109" s="192"/>
      <c r="T109" s="192"/>
      <c r="U109" s="192"/>
      <c r="V109" s="192"/>
      <c r="W109" s="192"/>
      <c r="X109" s="192"/>
      <c r="Y109" s="192"/>
      <c r="Z109" s="192"/>
    </row>
    <row r="110" spans="1:26" ht="312" customHeight="1" x14ac:dyDescent="0.2">
      <c r="A110" s="192"/>
      <c r="B110" s="180"/>
      <c r="C110" s="180"/>
      <c r="D110" s="181"/>
      <c r="E110" s="181"/>
      <c r="F110" s="181"/>
      <c r="G110" s="210">
        <v>2</v>
      </c>
      <c r="H110" s="221" t="s">
        <v>720</v>
      </c>
      <c r="I110" s="468"/>
      <c r="J110" s="181"/>
      <c r="K110" s="177"/>
      <c r="L110" s="359"/>
      <c r="M110" s="359"/>
      <c r="N110" s="359"/>
      <c r="O110" s="359"/>
      <c r="P110" s="192"/>
      <c r="Q110" s="192"/>
      <c r="R110" s="192"/>
      <c r="S110" s="192"/>
      <c r="T110" s="192"/>
      <c r="U110" s="192"/>
      <c r="V110" s="192"/>
      <c r="W110" s="192"/>
      <c r="X110" s="192"/>
      <c r="Y110" s="192"/>
      <c r="Z110" s="192"/>
    </row>
    <row r="111" spans="1:26" ht="409.5" customHeight="1" x14ac:dyDescent="0.2">
      <c r="A111" s="360"/>
      <c r="B111" s="180"/>
      <c r="C111" s="180"/>
      <c r="D111" s="182"/>
      <c r="E111" s="182"/>
      <c r="F111" s="182"/>
      <c r="G111" s="210">
        <v>3</v>
      </c>
      <c r="H111" s="278" t="s">
        <v>556</v>
      </c>
      <c r="I111" s="522"/>
      <c r="J111" s="182"/>
      <c r="K111" s="272"/>
      <c r="L111" s="359"/>
      <c r="M111" s="359"/>
      <c r="N111" s="359"/>
      <c r="O111" s="359"/>
      <c r="P111" s="360"/>
      <c r="Q111" s="360"/>
      <c r="R111" s="360"/>
      <c r="S111" s="360"/>
      <c r="T111" s="360"/>
      <c r="U111" s="360"/>
      <c r="V111" s="360"/>
      <c r="W111" s="360"/>
      <c r="X111" s="360"/>
      <c r="Y111" s="360"/>
      <c r="Z111" s="360"/>
    </row>
    <row r="112" spans="1:26" ht="205.5" thickBot="1" x14ac:dyDescent="0.25">
      <c r="A112" s="192"/>
      <c r="B112" s="183"/>
      <c r="C112" s="183"/>
      <c r="D112" s="184"/>
      <c r="E112" s="184"/>
      <c r="F112" s="184"/>
      <c r="G112" s="210">
        <v>4</v>
      </c>
      <c r="H112" s="221" t="s">
        <v>715</v>
      </c>
      <c r="I112" s="525"/>
      <c r="J112" s="184"/>
      <c r="K112" s="388"/>
      <c r="L112" s="190"/>
      <c r="M112" s="190"/>
      <c r="N112" s="190"/>
      <c r="O112" s="190"/>
      <c r="P112" s="192"/>
      <c r="Q112" s="192"/>
      <c r="R112" s="192"/>
      <c r="S112" s="192"/>
      <c r="T112" s="192"/>
      <c r="U112" s="192"/>
      <c r="V112" s="192"/>
      <c r="W112" s="192"/>
      <c r="X112" s="192"/>
      <c r="Y112" s="192"/>
      <c r="Z112" s="192"/>
    </row>
    <row r="113" spans="1:26" ht="93.75" customHeight="1" x14ac:dyDescent="0.2">
      <c r="A113" s="192"/>
      <c r="B113" s="212" t="str">
        <f>+LEFT(C113,3)</f>
        <v>5.4</v>
      </c>
      <c r="C113" s="212" t="s">
        <v>144</v>
      </c>
      <c r="D113" s="213" t="s">
        <v>481</v>
      </c>
      <c r="E113" s="242" t="s">
        <v>721</v>
      </c>
      <c r="F113" s="215">
        <v>3</v>
      </c>
      <c r="G113" s="223">
        <v>1</v>
      </c>
      <c r="H113" s="274" t="s">
        <v>598</v>
      </c>
      <c r="I113" s="312" t="s">
        <v>586</v>
      </c>
      <c r="J113" s="215">
        <v>3</v>
      </c>
      <c r="K113" s="256" t="s">
        <v>403</v>
      </c>
      <c r="L113" s="208">
        <f>+IF(K113="",0,IF(K113="Deficiencia de control mayor (diseño y ejecución)",4,IF(K113="Deficiencia de control (diseño o ejecución)",20,IF(K113="Oportunidad de mejora",40,60))))</f>
        <v>60</v>
      </c>
      <c r="M113" s="208">
        <v>1.48963</v>
      </c>
      <c r="N113" s="209">
        <f>+L113+M113</f>
        <v>61.489629999999998</v>
      </c>
      <c r="O113" s="209"/>
      <c r="P113" s="192"/>
      <c r="Q113" s="192"/>
      <c r="R113" s="192"/>
      <c r="S113" s="192"/>
      <c r="T113" s="192"/>
      <c r="U113" s="192"/>
      <c r="V113" s="192"/>
      <c r="W113" s="192"/>
      <c r="X113" s="192"/>
      <c r="Y113" s="192"/>
      <c r="Z113" s="192"/>
    </row>
    <row r="114" spans="1:26" ht="65.25" customHeight="1" x14ac:dyDescent="0.2">
      <c r="A114" s="192"/>
      <c r="B114" s="180"/>
      <c r="C114" s="180"/>
      <c r="D114" s="181"/>
      <c r="E114" s="280"/>
      <c r="F114" s="181"/>
      <c r="G114" s="210">
        <v>2</v>
      </c>
      <c r="H114" s="243" t="s">
        <v>550</v>
      </c>
      <c r="I114" s="398"/>
      <c r="J114" s="181"/>
      <c r="K114" s="177"/>
      <c r="L114" s="359"/>
      <c r="M114" s="359"/>
      <c r="N114" s="359"/>
      <c r="O114" s="359"/>
      <c r="P114" s="192"/>
      <c r="Q114" s="192"/>
      <c r="R114" s="192"/>
      <c r="S114" s="192"/>
      <c r="T114" s="192"/>
      <c r="U114" s="192"/>
      <c r="V114" s="192"/>
      <c r="W114" s="192"/>
      <c r="X114" s="192"/>
      <c r="Y114" s="192"/>
      <c r="Z114" s="192"/>
    </row>
    <row r="115" spans="1:26" ht="40.5" customHeight="1" x14ac:dyDescent="0.2">
      <c r="A115" s="192"/>
      <c r="B115" s="180"/>
      <c r="C115" s="180"/>
      <c r="D115" s="181"/>
      <c r="E115" s="280"/>
      <c r="F115" s="181"/>
      <c r="G115" s="210">
        <v>3</v>
      </c>
      <c r="H115" s="221" t="s">
        <v>573</v>
      </c>
      <c r="I115" s="398"/>
      <c r="J115" s="181"/>
      <c r="K115" s="177"/>
      <c r="L115" s="359"/>
      <c r="M115" s="359"/>
      <c r="N115" s="359"/>
      <c r="O115" s="359"/>
      <c r="P115" s="192"/>
      <c r="Q115" s="192"/>
      <c r="R115" s="192"/>
      <c r="S115" s="192"/>
      <c r="T115" s="192"/>
      <c r="U115" s="192"/>
      <c r="V115" s="192"/>
      <c r="W115" s="192"/>
      <c r="X115" s="192"/>
      <c r="Y115" s="192"/>
      <c r="Z115" s="192"/>
    </row>
    <row r="116" spans="1:26" ht="39.75" customHeight="1" thickBot="1" x14ac:dyDescent="0.25">
      <c r="A116" s="192"/>
      <c r="B116" s="180"/>
      <c r="C116" s="180"/>
      <c r="D116" s="181"/>
      <c r="E116" s="280"/>
      <c r="F116" s="181"/>
      <c r="G116" s="210">
        <v>4</v>
      </c>
      <c r="H116" s="221" t="s">
        <v>551</v>
      </c>
      <c r="I116" s="398"/>
      <c r="J116" s="181"/>
      <c r="K116" s="177"/>
      <c r="L116" s="359"/>
      <c r="M116" s="359"/>
      <c r="N116" s="359"/>
      <c r="O116" s="359"/>
      <c r="P116" s="192"/>
      <c r="Q116" s="192"/>
      <c r="R116" s="192"/>
      <c r="S116" s="192"/>
      <c r="T116" s="192"/>
      <c r="U116" s="192"/>
      <c r="V116" s="192"/>
      <c r="W116" s="192"/>
      <c r="X116" s="192"/>
      <c r="Y116" s="192"/>
      <c r="Z116" s="192"/>
    </row>
    <row r="117" spans="1:26" ht="24.75" customHeight="1" x14ac:dyDescent="0.2">
      <c r="A117" s="192"/>
      <c r="B117" s="212" t="str">
        <f>+LEFT(C117,3)</f>
        <v>5.5</v>
      </c>
      <c r="C117" s="212" t="s">
        <v>145</v>
      </c>
      <c r="D117" s="213" t="s">
        <v>426</v>
      </c>
      <c r="E117" s="214" t="s">
        <v>587</v>
      </c>
      <c r="F117" s="215">
        <v>3</v>
      </c>
      <c r="G117" s="223">
        <v>1</v>
      </c>
      <c r="H117" s="274" t="s">
        <v>588</v>
      </c>
      <c r="I117" s="312" t="s">
        <v>590</v>
      </c>
      <c r="J117" s="215">
        <v>3</v>
      </c>
      <c r="K117" s="256" t="str">
        <f>+IF(OR(ISBLANK(F117),ISBLANK(J117)),"",IF(OR(AND(F117=1,J117=1),AND(F117=1,J117=2),AND(F117=1,J117=3)),"Deficiencia de control mayor (diseño y ejecución)",IF(OR(AND(F117=2,J117=2),AND(F117=3,J117=1),AND(F117=3,J117=2),AND(F117=2,J117=1)),"Deficiencia de control (diseño o ejecución)",IF(AND(F117=2,J117=3),"Oportunidad de mejora","Mantenimiento del control"))))</f>
        <v>Mantenimiento del control</v>
      </c>
      <c r="L117" s="208">
        <f>+IF(K117="",0,IF(K117="Deficiencia de control mayor (diseño y ejecución)",4,IF(K117="Deficiencia de control (diseño o ejecución)",20,IF(K117="Oportunidad de mejora",40,60))))</f>
        <v>60</v>
      </c>
      <c r="M117" s="208">
        <v>1.58965</v>
      </c>
      <c r="N117" s="209">
        <f>+L117+M117</f>
        <v>61.589649999999999</v>
      </c>
      <c r="O117" s="209"/>
      <c r="P117" s="192"/>
      <c r="Q117" s="192"/>
      <c r="R117" s="192"/>
      <c r="S117" s="192"/>
      <c r="T117" s="192"/>
      <c r="U117" s="192"/>
      <c r="V117" s="192"/>
      <c r="W117" s="192"/>
      <c r="X117" s="192"/>
      <c r="Y117" s="192"/>
      <c r="Z117" s="192"/>
    </row>
    <row r="118" spans="1:26" ht="31.5" x14ac:dyDescent="0.2">
      <c r="A118" s="192"/>
      <c r="B118" s="180"/>
      <c r="C118" s="180"/>
      <c r="D118" s="181"/>
      <c r="E118" s="181"/>
      <c r="F118" s="181"/>
      <c r="G118" s="210">
        <v>2</v>
      </c>
      <c r="H118" s="282" t="s">
        <v>589</v>
      </c>
      <c r="I118" s="321"/>
      <c r="J118" s="181"/>
      <c r="K118" s="177"/>
      <c r="L118" s="359"/>
      <c r="M118" s="359"/>
      <c r="N118" s="359"/>
      <c r="O118" s="359"/>
      <c r="P118" s="192"/>
      <c r="Q118" s="192"/>
      <c r="R118" s="192"/>
      <c r="S118" s="192"/>
      <c r="T118" s="192"/>
      <c r="U118" s="192"/>
      <c r="V118" s="192"/>
      <c r="W118" s="192"/>
      <c r="X118" s="192"/>
      <c r="Y118" s="192"/>
      <c r="Z118" s="192"/>
    </row>
    <row r="119" spans="1:26" ht="409.5" x14ac:dyDescent="0.2">
      <c r="A119" s="192"/>
      <c r="B119" s="180"/>
      <c r="C119" s="180"/>
      <c r="D119" s="181"/>
      <c r="E119" s="181"/>
      <c r="F119" s="181"/>
      <c r="G119" s="210">
        <v>3</v>
      </c>
      <c r="H119" s="278" t="s">
        <v>556</v>
      </c>
      <c r="I119" s="321"/>
      <c r="J119" s="181"/>
      <c r="K119" s="177"/>
      <c r="L119" s="359"/>
      <c r="M119" s="359"/>
      <c r="N119" s="359"/>
      <c r="O119" s="359"/>
      <c r="P119" s="192"/>
      <c r="Q119" s="192"/>
      <c r="R119" s="192"/>
      <c r="S119" s="192"/>
      <c r="T119" s="192"/>
      <c r="U119" s="192"/>
      <c r="V119" s="192"/>
      <c r="W119" s="192"/>
      <c r="X119" s="192"/>
      <c r="Y119" s="192"/>
      <c r="Z119" s="192"/>
    </row>
    <row r="120" spans="1:26" ht="205.5" thickBot="1" x14ac:dyDescent="0.25">
      <c r="A120" s="192"/>
      <c r="B120" s="180"/>
      <c r="C120" s="180"/>
      <c r="D120" s="181"/>
      <c r="E120" s="181"/>
      <c r="F120" s="181"/>
      <c r="G120" s="210">
        <v>4</v>
      </c>
      <c r="H120" s="221" t="s">
        <v>715</v>
      </c>
      <c r="I120" s="526"/>
      <c r="J120" s="181"/>
      <c r="K120" s="177"/>
      <c r="L120" s="359"/>
      <c r="M120" s="359"/>
      <c r="N120" s="359"/>
      <c r="O120" s="359"/>
      <c r="P120" s="192"/>
      <c r="Q120" s="192"/>
      <c r="R120" s="192"/>
      <c r="S120" s="192"/>
      <c r="T120" s="192"/>
      <c r="U120" s="192"/>
      <c r="V120" s="192"/>
      <c r="W120" s="192"/>
      <c r="X120" s="192"/>
      <c r="Y120" s="192"/>
      <c r="Z120" s="192"/>
    </row>
    <row r="121" spans="1:26" ht="409.5" customHeight="1" x14ac:dyDescent="0.2">
      <c r="A121" s="192"/>
      <c r="B121" s="527" t="str">
        <f>+LEFT(C121,3)</f>
        <v>5.6</v>
      </c>
      <c r="C121" s="284" t="s">
        <v>146</v>
      </c>
      <c r="D121" s="285" t="s">
        <v>426</v>
      </c>
      <c r="E121" s="286" t="s">
        <v>610</v>
      </c>
      <c r="F121" s="287">
        <v>3</v>
      </c>
      <c r="G121" s="295">
        <v>1</v>
      </c>
      <c r="H121" s="274" t="s">
        <v>556</v>
      </c>
      <c r="I121" s="322" t="s">
        <v>407</v>
      </c>
      <c r="J121" s="287">
        <v>3</v>
      </c>
      <c r="K121" s="288" t="str">
        <f>+IF(OR(ISBLANK(F121),ISBLANK(J121)),"",IF(OR(AND(F121=1,J121=1),AND(F121=1,J121=2),AND(F121=1,J121=3)),"Deficiencia de control mayor (diseño y ejecución)",IF(OR(AND(F121=2,J121=2),AND(F121=3,J121=1),AND(F121=3,J121=2),AND(F121=2,J121=1)),"Deficiencia de control (diseño o ejecución)",IF(AND(F121=2,J121=3),"Oportunidad de mejora","Mantenimiento del control"))))</f>
        <v>Mantenimiento del control</v>
      </c>
      <c r="L121" s="208">
        <f>+IF(K121="",0,IF(K121="Deficiencia de control mayor (diseño y ejecución)",4,IF(K121="Deficiencia de control (diseño o ejecución)",20,IF(K121="Oportunidad de mejora",40,60))))</f>
        <v>60</v>
      </c>
      <c r="M121" s="208">
        <v>1.6896530000000001</v>
      </c>
      <c r="N121" s="209">
        <f>+L121+M121</f>
        <v>61.689653</v>
      </c>
      <c r="O121" s="209"/>
      <c r="P121" s="192"/>
      <c r="Q121" s="192"/>
      <c r="R121" s="192"/>
      <c r="S121" s="192"/>
      <c r="T121" s="192"/>
      <c r="U121" s="192"/>
      <c r="V121" s="192"/>
      <c r="W121" s="192"/>
      <c r="X121" s="192"/>
      <c r="Y121" s="192"/>
      <c r="Z121" s="192"/>
    </row>
    <row r="122" spans="1:26" ht="150" customHeight="1" x14ac:dyDescent="0.2">
      <c r="A122" s="192"/>
      <c r="B122" s="528"/>
      <c r="C122" s="189"/>
      <c r="D122" s="182"/>
      <c r="E122" s="289"/>
      <c r="F122" s="182"/>
      <c r="G122" s="210">
        <v>2</v>
      </c>
      <c r="H122" s="221" t="s">
        <v>591</v>
      </c>
      <c r="I122" s="522"/>
      <c r="J122" s="182"/>
      <c r="K122" s="389"/>
      <c r="L122" s="359"/>
      <c r="M122" s="359"/>
      <c r="N122" s="359"/>
      <c r="O122" s="359"/>
      <c r="P122" s="192"/>
      <c r="Q122" s="192"/>
      <c r="R122" s="192"/>
      <c r="S122" s="192"/>
      <c r="T122" s="192"/>
      <c r="U122" s="192"/>
      <c r="V122" s="192"/>
      <c r="W122" s="192"/>
      <c r="X122" s="192"/>
      <c r="Y122" s="192"/>
      <c r="Z122" s="192"/>
    </row>
    <row r="123" spans="1:26" ht="70.5" customHeight="1" thickBot="1" x14ac:dyDescent="0.25">
      <c r="A123" s="192"/>
      <c r="B123" s="529"/>
      <c r="C123" s="189"/>
      <c r="D123" s="182"/>
      <c r="E123" s="289"/>
      <c r="F123" s="182"/>
      <c r="G123" s="210">
        <v>3</v>
      </c>
      <c r="H123" s="290" t="s">
        <v>605</v>
      </c>
      <c r="I123" s="522"/>
      <c r="J123" s="182"/>
      <c r="K123" s="389"/>
      <c r="L123" s="359"/>
      <c r="M123" s="359"/>
      <c r="N123" s="359"/>
      <c r="O123" s="359"/>
      <c r="P123" s="192"/>
      <c r="Q123" s="192"/>
      <c r="R123" s="192"/>
      <c r="S123" s="192"/>
      <c r="T123" s="192"/>
      <c r="U123" s="192"/>
      <c r="V123" s="192"/>
      <c r="W123" s="192"/>
      <c r="X123" s="192"/>
      <c r="Y123" s="192"/>
      <c r="Z123" s="192"/>
    </row>
    <row r="124" spans="1:26" ht="22.5" hidden="1" customHeight="1" x14ac:dyDescent="0.2">
      <c r="A124" s="192"/>
      <c r="B124" s="192"/>
      <c r="C124" s="293"/>
      <c r="D124" s="293"/>
      <c r="E124" s="293"/>
      <c r="F124" s="293"/>
      <c r="G124" s="293"/>
      <c r="H124" s="192"/>
      <c r="I124" s="293"/>
      <c r="J124" s="293"/>
      <c r="K124" s="293"/>
      <c r="L124" s="192"/>
      <c r="M124" s="192"/>
      <c r="N124" s="367"/>
      <c r="O124" s="367"/>
      <c r="P124" s="192"/>
      <c r="Q124" s="192"/>
      <c r="R124" s="192"/>
      <c r="S124" s="192"/>
      <c r="T124" s="192"/>
      <c r="U124" s="192"/>
      <c r="V124" s="192"/>
      <c r="W124" s="192"/>
      <c r="X124" s="192"/>
      <c r="Y124" s="192"/>
      <c r="Z124" s="192"/>
    </row>
    <row r="125" spans="1:26" ht="12" hidden="1" customHeight="1" x14ac:dyDescent="0.2">
      <c r="A125" s="192"/>
      <c r="B125" s="192"/>
      <c r="C125" s="192"/>
      <c r="D125" s="192"/>
      <c r="E125" s="192"/>
      <c r="F125" s="192"/>
      <c r="G125" s="192"/>
      <c r="H125" s="192"/>
      <c r="I125" s="192"/>
      <c r="J125" s="192"/>
      <c r="K125" s="192"/>
      <c r="L125" s="192"/>
      <c r="M125" s="192"/>
      <c r="N125" s="367"/>
      <c r="O125" s="367"/>
      <c r="P125" s="192"/>
      <c r="Q125" s="192"/>
      <c r="R125" s="192"/>
      <c r="S125" s="192"/>
      <c r="T125" s="192"/>
      <c r="U125" s="192"/>
      <c r="V125" s="192"/>
      <c r="W125" s="192"/>
      <c r="X125" s="192"/>
      <c r="Y125" s="192"/>
      <c r="Z125" s="192"/>
    </row>
    <row r="126" spans="1:26" ht="22.5" hidden="1" customHeight="1" x14ac:dyDescent="0.2">
      <c r="A126" s="192"/>
      <c r="B126" s="192"/>
      <c r="C126" s="192"/>
      <c r="D126" s="192"/>
      <c r="E126" s="192"/>
      <c r="F126" s="192"/>
      <c r="G126" s="192"/>
      <c r="H126" s="192"/>
      <c r="I126" s="192"/>
      <c r="J126" s="192"/>
      <c r="K126" s="192"/>
      <c r="L126" s="192"/>
      <c r="M126" s="192"/>
      <c r="N126" s="367"/>
      <c r="O126" s="367"/>
      <c r="P126" s="192"/>
      <c r="Q126" s="192"/>
      <c r="R126" s="192"/>
      <c r="S126" s="192"/>
      <c r="T126" s="192"/>
      <c r="U126" s="192"/>
      <c r="V126" s="192"/>
      <c r="W126" s="192"/>
      <c r="X126" s="192"/>
      <c r="Y126" s="192"/>
      <c r="Z126" s="192"/>
    </row>
    <row r="127" spans="1:26" ht="22.5" hidden="1" customHeight="1" x14ac:dyDescent="0.2">
      <c r="A127" s="192"/>
      <c r="B127" s="192"/>
      <c r="C127" s="192"/>
      <c r="D127" s="192"/>
      <c r="E127" s="192"/>
      <c r="F127" s="192"/>
      <c r="G127" s="192"/>
      <c r="H127" s="192"/>
      <c r="I127" s="192"/>
      <c r="J127" s="192"/>
      <c r="K127" s="192"/>
      <c r="L127" s="192"/>
      <c r="M127" s="192"/>
      <c r="N127" s="367"/>
      <c r="O127" s="367"/>
      <c r="P127" s="192"/>
      <c r="Q127" s="192"/>
      <c r="R127" s="192"/>
      <c r="S127" s="192"/>
      <c r="T127" s="192"/>
      <c r="U127" s="192"/>
      <c r="V127" s="192"/>
      <c r="W127" s="192"/>
      <c r="X127" s="192"/>
      <c r="Y127" s="192"/>
      <c r="Z127" s="192"/>
    </row>
    <row r="128" spans="1:26" ht="22.5" hidden="1" customHeight="1" x14ac:dyDescent="0.2">
      <c r="A128" s="192"/>
      <c r="B128" s="192"/>
      <c r="C128" s="192"/>
      <c r="D128" s="192"/>
      <c r="E128" s="192"/>
      <c r="F128" s="192"/>
      <c r="G128" s="192"/>
      <c r="H128" s="192"/>
      <c r="I128" s="192"/>
      <c r="J128" s="192"/>
      <c r="K128" s="192"/>
      <c r="L128" s="192"/>
      <c r="M128" s="192"/>
      <c r="N128" s="367"/>
      <c r="O128" s="367"/>
      <c r="P128" s="192"/>
      <c r="Q128" s="192"/>
      <c r="R128" s="192"/>
      <c r="S128" s="192"/>
      <c r="T128" s="192"/>
      <c r="U128" s="192"/>
      <c r="V128" s="192"/>
      <c r="W128" s="192"/>
      <c r="X128" s="192"/>
      <c r="Y128" s="192"/>
      <c r="Z128" s="192"/>
    </row>
    <row r="129" spans="1:26" ht="22.5" hidden="1" customHeight="1" x14ac:dyDescent="0.2">
      <c r="A129" s="192"/>
      <c r="B129" s="192"/>
      <c r="C129" s="192"/>
      <c r="D129" s="192"/>
      <c r="E129" s="192"/>
      <c r="F129" s="192"/>
      <c r="G129" s="192"/>
      <c r="H129" s="192"/>
      <c r="I129" s="192"/>
      <c r="J129" s="192"/>
      <c r="K129" s="192"/>
      <c r="L129" s="192"/>
      <c r="M129" s="192"/>
      <c r="N129" s="367"/>
      <c r="O129" s="367"/>
      <c r="P129" s="192"/>
      <c r="Q129" s="192"/>
      <c r="R129" s="192"/>
      <c r="S129" s="192"/>
      <c r="T129" s="192"/>
      <c r="U129" s="192"/>
      <c r="V129" s="192"/>
      <c r="W129" s="192"/>
      <c r="X129" s="192"/>
      <c r="Y129" s="192"/>
      <c r="Z129" s="192"/>
    </row>
    <row r="130" spans="1:26" ht="22.5" hidden="1" customHeight="1" x14ac:dyDescent="0.2">
      <c r="A130" s="192"/>
      <c r="B130" s="192"/>
      <c r="C130" s="192"/>
      <c r="D130" s="192"/>
      <c r="E130" s="192"/>
      <c r="F130" s="192"/>
      <c r="G130" s="192"/>
      <c r="H130" s="192"/>
      <c r="I130" s="192"/>
      <c r="J130" s="192"/>
      <c r="K130" s="192"/>
      <c r="L130" s="192"/>
      <c r="M130" s="192"/>
      <c r="N130" s="367"/>
      <c r="O130" s="367"/>
      <c r="P130" s="192"/>
      <c r="Q130" s="192"/>
      <c r="R130" s="192"/>
      <c r="S130" s="192"/>
      <c r="T130" s="192"/>
      <c r="U130" s="192"/>
      <c r="V130" s="192"/>
      <c r="W130" s="192"/>
      <c r="X130" s="192"/>
      <c r="Y130" s="192"/>
      <c r="Z130" s="192"/>
    </row>
    <row r="131" spans="1:26" ht="22.5" hidden="1" customHeight="1" x14ac:dyDescent="0.2">
      <c r="A131" s="192"/>
      <c r="B131" s="192"/>
      <c r="C131" s="192"/>
      <c r="D131" s="192"/>
      <c r="E131" s="192"/>
      <c r="F131" s="192"/>
      <c r="G131" s="192"/>
      <c r="H131" s="192"/>
      <c r="I131" s="192"/>
      <c r="J131" s="192"/>
      <c r="K131" s="192"/>
      <c r="L131" s="192"/>
      <c r="M131" s="192"/>
      <c r="N131" s="367"/>
      <c r="O131" s="367"/>
      <c r="P131" s="192"/>
      <c r="Q131" s="192"/>
      <c r="R131" s="192"/>
      <c r="S131" s="192"/>
      <c r="T131" s="192"/>
      <c r="U131" s="192"/>
      <c r="V131" s="192"/>
      <c r="W131" s="192"/>
      <c r="X131" s="192"/>
      <c r="Y131" s="192"/>
      <c r="Z131" s="192"/>
    </row>
    <row r="132" spans="1:26" ht="22.5" hidden="1" customHeight="1" x14ac:dyDescent="0.2">
      <c r="A132" s="192"/>
      <c r="B132" s="192"/>
      <c r="C132" s="192"/>
      <c r="D132" s="192"/>
      <c r="E132" s="192"/>
      <c r="F132" s="192"/>
      <c r="G132" s="192"/>
      <c r="H132" s="192"/>
      <c r="I132" s="192"/>
      <c r="J132" s="192"/>
      <c r="K132" s="192"/>
      <c r="L132" s="192"/>
      <c r="M132" s="192"/>
      <c r="N132" s="367"/>
      <c r="O132" s="367"/>
      <c r="P132" s="192"/>
      <c r="Q132" s="192"/>
      <c r="R132" s="192"/>
      <c r="S132" s="192"/>
      <c r="T132" s="192"/>
      <c r="U132" s="192"/>
      <c r="V132" s="192"/>
      <c r="W132" s="192"/>
      <c r="X132" s="192"/>
      <c r="Y132" s="192"/>
      <c r="Z132" s="192"/>
    </row>
    <row r="133" spans="1:26" ht="22.5" hidden="1" customHeight="1" x14ac:dyDescent="0.2">
      <c r="A133" s="192"/>
      <c r="B133" s="192"/>
      <c r="C133" s="192"/>
      <c r="D133" s="192"/>
      <c r="E133" s="192"/>
      <c r="F133" s="192"/>
      <c r="G133" s="192"/>
      <c r="H133" s="192"/>
      <c r="I133" s="192"/>
      <c r="J133" s="192"/>
      <c r="K133" s="192"/>
      <c r="L133" s="192"/>
      <c r="M133" s="192"/>
      <c r="N133" s="367"/>
      <c r="O133" s="367"/>
      <c r="P133" s="192"/>
      <c r="Q133" s="192"/>
      <c r="R133" s="192"/>
      <c r="S133" s="192"/>
      <c r="T133" s="192"/>
      <c r="U133" s="192"/>
      <c r="V133" s="192"/>
      <c r="W133" s="192"/>
      <c r="X133" s="192"/>
      <c r="Y133" s="192"/>
      <c r="Z133" s="192"/>
    </row>
    <row r="134" spans="1:26" ht="22.5" hidden="1" customHeight="1" x14ac:dyDescent="0.2">
      <c r="A134" s="192"/>
      <c r="B134" s="192"/>
      <c r="C134" s="192"/>
      <c r="D134" s="192"/>
      <c r="E134" s="192"/>
      <c r="F134" s="192"/>
      <c r="G134" s="192"/>
      <c r="H134" s="192"/>
      <c r="I134" s="192"/>
      <c r="J134" s="192"/>
      <c r="K134" s="192"/>
      <c r="L134" s="192"/>
      <c r="M134" s="192"/>
      <c r="N134" s="367"/>
      <c r="O134" s="367"/>
      <c r="P134" s="192"/>
      <c r="Q134" s="192"/>
      <c r="R134" s="192"/>
      <c r="S134" s="192"/>
      <c r="T134" s="192"/>
      <c r="U134" s="192"/>
      <c r="V134" s="192"/>
      <c r="W134" s="192"/>
      <c r="X134" s="192"/>
      <c r="Y134" s="192"/>
      <c r="Z134" s="192"/>
    </row>
    <row r="135" spans="1:26" ht="22.5" hidden="1" customHeight="1" x14ac:dyDescent="0.2">
      <c r="A135" s="192"/>
      <c r="B135" s="192"/>
      <c r="C135" s="192"/>
      <c r="D135" s="192"/>
      <c r="E135" s="192"/>
      <c r="F135" s="192"/>
      <c r="G135" s="192"/>
      <c r="H135" s="192"/>
      <c r="I135" s="192"/>
      <c r="J135" s="192"/>
      <c r="K135" s="192"/>
      <c r="L135" s="192"/>
      <c r="M135" s="192"/>
      <c r="N135" s="367"/>
      <c r="O135" s="367"/>
      <c r="P135" s="192"/>
      <c r="Q135" s="192"/>
      <c r="R135" s="192"/>
      <c r="S135" s="192"/>
      <c r="T135" s="192"/>
      <c r="U135" s="192"/>
      <c r="V135" s="192"/>
      <c r="W135" s="192"/>
      <c r="X135" s="192"/>
      <c r="Y135" s="192"/>
      <c r="Z135" s="192"/>
    </row>
    <row r="136" spans="1:26" ht="22.5" hidden="1" customHeight="1" x14ac:dyDescent="0.2">
      <c r="A136" s="192"/>
      <c r="B136" s="192"/>
      <c r="C136" s="192"/>
      <c r="D136" s="192"/>
      <c r="E136" s="192"/>
      <c r="F136" s="192"/>
      <c r="G136" s="192"/>
      <c r="H136" s="192"/>
      <c r="I136" s="192"/>
      <c r="J136" s="192"/>
      <c r="K136" s="192"/>
      <c r="L136" s="192"/>
      <c r="M136" s="192"/>
      <c r="N136" s="367"/>
      <c r="O136" s="367"/>
      <c r="P136" s="192"/>
      <c r="Q136" s="192"/>
      <c r="R136" s="192"/>
      <c r="S136" s="192"/>
      <c r="T136" s="192"/>
      <c r="U136" s="192"/>
      <c r="V136" s="192"/>
      <c r="W136" s="192"/>
      <c r="X136" s="192"/>
      <c r="Y136" s="192"/>
      <c r="Z136" s="192"/>
    </row>
    <row r="137" spans="1:26" ht="22.5" hidden="1" customHeight="1" x14ac:dyDescent="0.2">
      <c r="A137" s="192"/>
      <c r="B137" s="192"/>
      <c r="C137" s="192"/>
      <c r="D137" s="192"/>
      <c r="E137" s="192"/>
      <c r="F137" s="192"/>
      <c r="G137" s="192"/>
      <c r="H137" s="192"/>
      <c r="I137" s="192"/>
      <c r="J137" s="192"/>
      <c r="K137" s="192"/>
      <c r="L137" s="192"/>
      <c r="M137" s="192"/>
      <c r="N137" s="367"/>
      <c r="O137" s="367"/>
      <c r="P137" s="192"/>
      <c r="Q137" s="192"/>
      <c r="R137" s="192"/>
      <c r="S137" s="192"/>
      <c r="T137" s="192"/>
      <c r="U137" s="192"/>
      <c r="V137" s="192"/>
      <c r="W137" s="192"/>
      <c r="X137" s="192"/>
      <c r="Y137" s="192"/>
      <c r="Z137" s="192"/>
    </row>
    <row r="138" spans="1:26" ht="22.5" hidden="1" customHeight="1" x14ac:dyDescent="0.2">
      <c r="A138" s="192"/>
      <c r="B138" s="192"/>
      <c r="C138" s="192"/>
      <c r="D138" s="192"/>
      <c r="E138" s="192"/>
      <c r="F138" s="192"/>
      <c r="G138" s="192"/>
      <c r="H138" s="192"/>
      <c r="I138" s="192"/>
      <c r="J138" s="192"/>
      <c r="K138" s="192"/>
      <c r="L138" s="192"/>
      <c r="M138" s="192"/>
      <c r="N138" s="367"/>
      <c r="O138" s="367"/>
      <c r="P138" s="192"/>
      <c r="Q138" s="192"/>
      <c r="R138" s="192"/>
      <c r="S138" s="192"/>
      <c r="T138" s="192"/>
      <c r="U138" s="192"/>
      <c r="V138" s="192"/>
      <c r="W138" s="192"/>
      <c r="X138" s="192"/>
      <c r="Y138" s="192"/>
      <c r="Z138" s="192"/>
    </row>
    <row r="139" spans="1:26" ht="22.5" hidden="1" customHeight="1" x14ac:dyDescent="0.2">
      <c r="A139" s="192"/>
      <c r="B139" s="192"/>
      <c r="C139" s="192"/>
      <c r="D139" s="192"/>
      <c r="E139" s="192"/>
      <c r="F139" s="192"/>
      <c r="G139" s="192"/>
      <c r="H139" s="192"/>
      <c r="I139" s="192"/>
      <c r="J139" s="192"/>
      <c r="K139" s="192"/>
      <c r="L139" s="192"/>
      <c r="M139" s="192"/>
      <c r="N139" s="367"/>
      <c r="O139" s="367"/>
      <c r="P139" s="192"/>
      <c r="Q139" s="192"/>
      <c r="R139" s="192"/>
      <c r="S139" s="192"/>
      <c r="T139" s="192"/>
      <c r="U139" s="192"/>
      <c r="V139" s="192"/>
      <c r="W139" s="192"/>
      <c r="X139" s="192"/>
      <c r="Y139" s="192"/>
      <c r="Z139" s="192"/>
    </row>
    <row r="140" spans="1:26" ht="22.5" hidden="1" customHeight="1" x14ac:dyDescent="0.2">
      <c r="A140" s="192"/>
      <c r="B140" s="192"/>
      <c r="C140" s="192"/>
      <c r="D140" s="192"/>
      <c r="E140" s="192"/>
      <c r="F140" s="192"/>
      <c r="G140" s="192"/>
      <c r="H140" s="192"/>
      <c r="I140" s="192"/>
      <c r="J140" s="192"/>
      <c r="K140" s="192"/>
      <c r="L140" s="192"/>
      <c r="M140" s="192"/>
      <c r="N140" s="367"/>
      <c r="O140" s="367"/>
      <c r="P140" s="192"/>
      <c r="Q140" s="192"/>
      <c r="R140" s="192"/>
      <c r="S140" s="192"/>
      <c r="T140" s="192"/>
      <c r="U140" s="192"/>
      <c r="V140" s="192"/>
      <c r="W140" s="192"/>
      <c r="X140" s="192"/>
      <c r="Y140" s="192"/>
      <c r="Z140" s="192"/>
    </row>
    <row r="141" spans="1:26" ht="22.5" hidden="1" customHeight="1" x14ac:dyDescent="0.2">
      <c r="A141" s="192"/>
      <c r="B141" s="192"/>
      <c r="C141" s="192"/>
      <c r="D141" s="192"/>
      <c r="E141" s="192"/>
      <c r="F141" s="192"/>
      <c r="G141" s="192"/>
      <c r="H141" s="192"/>
      <c r="I141" s="192"/>
      <c r="J141" s="192"/>
      <c r="K141" s="192"/>
      <c r="L141" s="192"/>
      <c r="M141" s="192"/>
      <c r="N141" s="367"/>
      <c r="O141" s="367"/>
      <c r="P141" s="192"/>
      <c r="Q141" s="192"/>
      <c r="R141" s="192"/>
      <c r="S141" s="192"/>
      <c r="T141" s="192"/>
      <c r="U141" s="192"/>
      <c r="V141" s="192"/>
      <c r="W141" s="192"/>
      <c r="X141" s="192"/>
      <c r="Y141" s="192"/>
      <c r="Z141" s="192"/>
    </row>
    <row r="142" spans="1:26" ht="22.5" hidden="1" customHeight="1" x14ac:dyDescent="0.2">
      <c r="A142" s="192"/>
      <c r="B142" s="192"/>
      <c r="C142" s="192"/>
      <c r="D142" s="192"/>
      <c r="E142" s="192"/>
      <c r="F142" s="192"/>
      <c r="G142" s="192"/>
      <c r="H142" s="192"/>
      <c r="I142" s="192"/>
      <c r="J142" s="192"/>
      <c r="K142" s="192"/>
      <c r="L142" s="192"/>
      <c r="M142" s="192"/>
      <c r="N142" s="367"/>
      <c r="O142" s="367"/>
      <c r="P142" s="192"/>
      <c r="Q142" s="192"/>
      <c r="R142" s="192"/>
      <c r="S142" s="192"/>
      <c r="T142" s="192"/>
      <c r="U142" s="192"/>
      <c r="V142" s="192"/>
      <c r="W142" s="192"/>
      <c r="X142" s="192"/>
      <c r="Y142" s="192"/>
      <c r="Z142" s="192"/>
    </row>
    <row r="143" spans="1:26" ht="22.5" hidden="1" customHeight="1" x14ac:dyDescent="0.2">
      <c r="A143" s="192"/>
      <c r="B143" s="192"/>
      <c r="C143" s="192"/>
      <c r="D143" s="192"/>
      <c r="E143" s="192"/>
      <c r="F143" s="192"/>
      <c r="G143" s="192"/>
      <c r="H143" s="192"/>
      <c r="I143" s="192"/>
      <c r="J143" s="192"/>
      <c r="K143" s="192"/>
      <c r="L143" s="192"/>
      <c r="M143" s="192"/>
      <c r="N143" s="367"/>
      <c r="O143" s="367"/>
      <c r="P143" s="192"/>
      <c r="Q143" s="192"/>
      <c r="R143" s="192"/>
      <c r="S143" s="192"/>
      <c r="T143" s="192"/>
      <c r="U143" s="192"/>
      <c r="V143" s="192"/>
      <c r="W143" s="192"/>
      <c r="X143" s="192"/>
      <c r="Y143" s="192"/>
      <c r="Z143" s="192"/>
    </row>
    <row r="144" spans="1:26" ht="22.5" hidden="1" customHeight="1" x14ac:dyDescent="0.2">
      <c r="A144" s="192"/>
      <c r="B144" s="192"/>
      <c r="C144" s="192"/>
      <c r="D144" s="192"/>
      <c r="E144" s="192"/>
      <c r="F144" s="192"/>
      <c r="G144" s="192"/>
      <c r="H144" s="192"/>
      <c r="I144" s="192"/>
      <c r="J144" s="192"/>
      <c r="K144" s="192"/>
      <c r="L144" s="192"/>
      <c r="M144" s="192"/>
      <c r="N144" s="367"/>
      <c r="O144" s="367"/>
      <c r="P144" s="192"/>
      <c r="Q144" s="192"/>
      <c r="R144" s="192"/>
      <c r="S144" s="192"/>
      <c r="T144" s="192"/>
      <c r="U144" s="192"/>
      <c r="V144" s="192"/>
      <c r="W144" s="192"/>
      <c r="X144" s="192"/>
      <c r="Y144" s="192"/>
      <c r="Z144" s="192"/>
    </row>
    <row r="145" spans="1:26" ht="22.5" hidden="1" customHeight="1" x14ac:dyDescent="0.2">
      <c r="A145" s="192"/>
      <c r="B145" s="192"/>
      <c r="C145" s="192"/>
      <c r="D145" s="192"/>
      <c r="E145" s="192"/>
      <c r="F145" s="192"/>
      <c r="G145" s="192"/>
      <c r="H145" s="192"/>
      <c r="I145" s="192"/>
      <c r="J145" s="192"/>
      <c r="K145" s="192"/>
      <c r="L145" s="192"/>
      <c r="M145" s="192"/>
      <c r="N145" s="367"/>
      <c r="O145" s="367"/>
      <c r="P145" s="192"/>
      <c r="Q145" s="192"/>
      <c r="R145" s="192"/>
      <c r="S145" s="192"/>
      <c r="T145" s="192"/>
      <c r="U145" s="192"/>
      <c r="V145" s="192"/>
      <c r="W145" s="192"/>
      <c r="X145" s="192"/>
      <c r="Y145" s="192"/>
      <c r="Z145" s="192"/>
    </row>
    <row r="146" spans="1:26" ht="22.5" hidden="1" customHeight="1" x14ac:dyDescent="0.2">
      <c r="A146" s="192"/>
      <c r="B146" s="192"/>
      <c r="C146" s="192"/>
      <c r="D146" s="192"/>
      <c r="E146" s="192"/>
      <c r="F146" s="192"/>
      <c r="G146" s="192"/>
      <c r="H146" s="192"/>
      <c r="I146" s="192"/>
      <c r="J146" s="192"/>
      <c r="K146" s="192"/>
      <c r="L146" s="192"/>
      <c r="M146" s="192"/>
      <c r="N146" s="367"/>
      <c r="O146" s="367"/>
      <c r="P146" s="192"/>
      <c r="Q146" s="192"/>
      <c r="R146" s="192"/>
      <c r="S146" s="192"/>
      <c r="T146" s="192"/>
      <c r="U146" s="192"/>
      <c r="V146" s="192"/>
      <c r="W146" s="192"/>
      <c r="X146" s="192"/>
      <c r="Y146" s="192"/>
      <c r="Z146" s="192"/>
    </row>
    <row r="147" spans="1:26" ht="22.5" hidden="1" customHeight="1" x14ac:dyDescent="0.2">
      <c r="A147" s="192"/>
      <c r="B147" s="192"/>
      <c r="C147" s="192"/>
      <c r="D147" s="192"/>
      <c r="E147" s="192"/>
      <c r="F147" s="192"/>
      <c r="G147" s="192"/>
      <c r="H147" s="192"/>
      <c r="I147" s="192"/>
      <c r="J147" s="192"/>
      <c r="K147" s="192"/>
      <c r="L147" s="192"/>
      <c r="M147" s="192"/>
      <c r="N147" s="367"/>
      <c r="O147" s="367"/>
      <c r="P147" s="192"/>
      <c r="Q147" s="192"/>
      <c r="R147" s="192"/>
      <c r="S147" s="192"/>
      <c r="T147" s="192"/>
      <c r="U147" s="192"/>
      <c r="V147" s="192"/>
      <c r="W147" s="192"/>
      <c r="X147" s="192"/>
      <c r="Y147" s="192"/>
      <c r="Z147" s="192"/>
    </row>
    <row r="148" spans="1:26" ht="22.5" hidden="1" customHeight="1" x14ac:dyDescent="0.2">
      <c r="A148" s="192"/>
      <c r="B148" s="192"/>
      <c r="C148" s="192"/>
      <c r="D148" s="192"/>
      <c r="E148" s="192"/>
      <c r="F148" s="192"/>
      <c r="G148" s="192"/>
      <c r="H148" s="192"/>
      <c r="I148" s="192"/>
      <c r="J148" s="192"/>
      <c r="K148" s="192"/>
      <c r="L148" s="192"/>
      <c r="M148" s="192"/>
      <c r="N148" s="367"/>
      <c r="O148" s="367"/>
      <c r="P148" s="192"/>
      <c r="Q148" s="192"/>
      <c r="R148" s="192"/>
      <c r="S148" s="192"/>
      <c r="T148" s="192"/>
      <c r="U148" s="192"/>
      <c r="V148" s="192"/>
      <c r="W148" s="192"/>
      <c r="X148" s="192"/>
      <c r="Y148" s="192"/>
      <c r="Z148" s="192"/>
    </row>
    <row r="149" spans="1:26" ht="22.5" hidden="1" customHeight="1" x14ac:dyDescent="0.2">
      <c r="A149" s="192"/>
      <c r="B149" s="192"/>
      <c r="C149" s="192"/>
      <c r="D149" s="192"/>
      <c r="E149" s="192"/>
      <c r="F149" s="192"/>
      <c r="G149" s="192"/>
      <c r="H149" s="192"/>
      <c r="I149" s="192"/>
      <c r="J149" s="192"/>
      <c r="K149" s="192"/>
      <c r="L149" s="192"/>
      <c r="M149" s="192"/>
      <c r="N149" s="367"/>
      <c r="O149" s="367"/>
      <c r="P149" s="192"/>
      <c r="Q149" s="192"/>
      <c r="R149" s="192"/>
      <c r="S149" s="192"/>
      <c r="T149" s="192"/>
      <c r="U149" s="192"/>
      <c r="V149" s="192"/>
      <c r="W149" s="192"/>
      <c r="X149" s="192"/>
      <c r="Y149" s="192"/>
      <c r="Z149" s="192"/>
    </row>
    <row r="150" spans="1:26" ht="22.5" hidden="1" customHeight="1" x14ac:dyDescent="0.2">
      <c r="A150" s="192"/>
      <c r="B150" s="192"/>
      <c r="C150" s="192"/>
      <c r="D150" s="192"/>
      <c r="E150" s="192"/>
      <c r="F150" s="192"/>
      <c r="G150" s="192"/>
      <c r="H150" s="192"/>
      <c r="I150" s="192"/>
      <c r="J150" s="192"/>
      <c r="K150" s="192"/>
      <c r="L150" s="192"/>
      <c r="M150" s="192"/>
      <c r="N150" s="367"/>
      <c r="O150" s="367"/>
      <c r="P150" s="192"/>
      <c r="Q150" s="192"/>
      <c r="R150" s="192"/>
      <c r="S150" s="192"/>
      <c r="T150" s="192"/>
      <c r="U150" s="192"/>
      <c r="V150" s="192"/>
      <c r="W150" s="192"/>
      <c r="X150" s="192"/>
      <c r="Y150" s="192"/>
      <c r="Z150" s="192"/>
    </row>
    <row r="151" spans="1:26" ht="22.5" hidden="1" customHeight="1" x14ac:dyDescent="0.2">
      <c r="A151" s="192"/>
      <c r="B151" s="192"/>
      <c r="C151" s="192"/>
      <c r="D151" s="192"/>
      <c r="E151" s="192"/>
      <c r="F151" s="192"/>
      <c r="G151" s="192"/>
      <c r="H151" s="192"/>
      <c r="I151" s="192"/>
      <c r="J151" s="192"/>
      <c r="K151" s="192"/>
      <c r="L151" s="192"/>
      <c r="M151" s="192"/>
      <c r="N151" s="367"/>
      <c r="O151" s="367"/>
      <c r="P151" s="192"/>
      <c r="Q151" s="192"/>
      <c r="R151" s="192"/>
      <c r="S151" s="192"/>
      <c r="T151" s="192"/>
      <c r="U151" s="192"/>
      <c r="V151" s="192"/>
      <c r="W151" s="192"/>
      <c r="X151" s="192"/>
      <c r="Y151" s="192"/>
      <c r="Z151" s="192"/>
    </row>
    <row r="152" spans="1:26" ht="22.5" hidden="1" customHeight="1" x14ac:dyDescent="0.2">
      <c r="A152" s="192"/>
      <c r="B152" s="192"/>
      <c r="C152" s="192"/>
      <c r="D152" s="192"/>
      <c r="E152" s="192"/>
      <c r="F152" s="192"/>
      <c r="G152" s="192"/>
      <c r="H152" s="192"/>
      <c r="I152" s="192"/>
      <c r="J152" s="192"/>
      <c r="K152" s="192"/>
      <c r="L152" s="192"/>
      <c r="M152" s="192"/>
      <c r="N152" s="367"/>
      <c r="O152" s="367"/>
      <c r="P152" s="192"/>
      <c r="Q152" s="192"/>
      <c r="R152" s="192"/>
      <c r="S152" s="192"/>
      <c r="T152" s="192"/>
      <c r="U152" s="192"/>
      <c r="V152" s="192"/>
      <c r="W152" s="192"/>
      <c r="X152" s="192"/>
      <c r="Y152" s="192"/>
      <c r="Z152" s="192"/>
    </row>
    <row r="153" spans="1:26" ht="22.5" hidden="1" customHeight="1" x14ac:dyDescent="0.2">
      <c r="A153" s="192"/>
      <c r="B153" s="192"/>
      <c r="C153" s="192"/>
      <c r="D153" s="192"/>
      <c r="E153" s="192"/>
      <c r="F153" s="192"/>
      <c r="G153" s="192"/>
      <c r="H153" s="192"/>
      <c r="I153" s="192"/>
      <c r="J153" s="192"/>
      <c r="K153" s="192"/>
      <c r="L153" s="192"/>
      <c r="M153" s="192"/>
      <c r="N153" s="367"/>
      <c r="O153" s="367"/>
      <c r="P153" s="192"/>
      <c r="Q153" s="192"/>
      <c r="R153" s="192"/>
      <c r="S153" s="192"/>
      <c r="T153" s="192"/>
      <c r="U153" s="192"/>
      <c r="V153" s="192"/>
      <c r="W153" s="192"/>
      <c r="X153" s="192"/>
      <c r="Y153" s="192"/>
      <c r="Z153" s="192"/>
    </row>
    <row r="154" spans="1:26" ht="22.5" hidden="1" customHeight="1" x14ac:dyDescent="0.2">
      <c r="A154" s="192"/>
      <c r="B154" s="192"/>
      <c r="C154" s="192"/>
      <c r="D154" s="192"/>
      <c r="E154" s="192"/>
      <c r="F154" s="192"/>
      <c r="G154" s="192"/>
      <c r="H154" s="192"/>
      <c r="I154" s="192"/>
      <c r="J154" s="192"/>
      <c r="K154" s="192"/>
      <c r="L154" s="192"/>
      <c r="M154" s="192"/>
      <c r="N154" s="367"/>
      <c r="O154" s="367"/>
      <c r="P154" s="192"/>
      <c r="Q154" s="192"/>
      <c r="R154" s="192"/>
      <c r="S154" s="192"/>
      <c r="T154" s="192"/>
      <c r="U154" s="192"/>
      <c r="V154" s="192"/>
      <c r="W154" s="192"/>
      <c r="X154" s="192"/>
      <c r="Y154" s="192"/>
      <c r="Z154" s="192"/>
    </row>
    <row r="155" spans="1:26" ht="22.5" hidden="1" customHeight="1" x14ac:dyDescent="0.2">
      <c r="A155" s="192"/>
      <c r="B155" s="192"/>
      <c r="C155" s="192"/>
      <c r="D155" s="192"/>
      <c r="E155" s="192"/>
      <c r="F155" s="192"/>
      <c r="G155" s="192"/>
      <c r="H155" s="192"/>
      <c r="I155" s="192"/>
      <c r="J155" s="192"/>
      <c r="K155" s="192"/>
      <c r="L155" s="192"/>
      <c r="M155" s="192"/>
      <c r="N155" s="367"/>
      <c r="O155" s="367"/>
      <c r="P155" s="192"/>
      <c r="Q155" s="192"/>
      <c r="R155" s="192"/>
      <c r="S155" s="192"/>
      <c r="T155" s="192"/>
      <c r="U155" s="192"/>
      <c r="V155" s="192"/>
      <c r="W155" s="192"/>
      <c r="X155" s="192"/>
      <c r="Y155" s="192"/>
      <c r="Z155" s="192"/>
    </row>
    <row r="156" spans="1:26" ht="22.5" hidden="1" customHeight="1" x14ac:dyDescent="0.2">
      <c r="A156" s="192"/>
      <c r="B156" s="192"/>
      <c r="C156" s="192"/>
      <c r="D156" s="192"/>
      <c r="E156" s="192"/>
      <c r="F156" s="192"/>
      <c r="G156" s="192"/>
      <c r="H156" s="192"/>
      <c r="I156" s="192"/>
      <c r="J156" s="192"/>
      <c r="K156" s="192"/>
      <c r="L156" s="192"/>
      <c r="M156" s="192"/>
      <c r="N156" s="367"/>
      <c r="O156" s="367"/>
      <c r="P156" s="192"/>
      <c r="Q156" s="192"/>
      <c r="R156" s="192"/>
      <c r="S156" s="192"/>
      <c r="T156" s="192"/>
      <c r="U156" s="192"/>
      <c r="V156" s="192"/>
      <c r="W156" s="192"/>
      <c r="X156" s="192"/>
      <c r="Y156" s="192"/>
      <c r="Z156" s="192"/>
    </row>
    <row r="157" spans="1:26" ht="22.5" hidden="1" customHeight="1" x14ac:dyDescent="0.2">
      <c r="A157" s="192"/>
      <c r="B157" s="192"/>
      <c r="C157" s="192"/>
      <c r="D157" s="192"/>
      <c r="E157" s="192"/>
      <c r="F157" s="192"/>
      <c r="G157" s="192"/>
      <c r="H157" s="192"/>
      <c r="I157" s="192"/>
      <c r="J157" s="192"/>
      <c r="K157" s="192"/>
      <c r="L157" s="192"/>
      <c r="M157" s="192"/>
      <c r="N157" s="367"/>
      <c r="O157" s="367"/>
      <c r="P157" s="192"/>
      <c r="Q157" s="192"/>
      <c r="R157" s="192"/>
      <c r="S157" s="192"/>
      <c r="T157" s="192"/>
      <c r="U157" s="192"/>
      <c r="V157" s="192"/>
      <c r="W157" s="192"/>
      <c r="X157" s="192"/>
      <c r="Y157" s="192"/>
      <c r="Z157" s="192"/>
    </row>
    <row r="158" spans="1:26" ht="22.5" hidden="1" customHeight="1" x14ac:dyDescent="0.2">
      <c r="A158" s="192"/>
      <c r="B158" s="192"/>
      <c r="C158" s="192"/>
      <c r="D158" s="192"/>
      <c r="E158" s="192"/>
      <c r="F158" s="192"/>
      <c r="G158" s="192"/>
      <c r="H158" s="192"/>
      <c r="I158" s="192"/>
      <c r="J158" s="192"/>
      <c r="K158" s="192"/>
      <c r="L158" s="192"/>
      <c r="M158" s="192"/>
      <c r="N158" s="367"/>
      <c r="O158" s="367"/>
      <c r="P158" s="192"/>
      <c r="Q158" s="192"/>
      <c r="R158" s="192"/>
      <c r="S158" s="192"/>
      <c r="T158" s="192"/>
      <c r="U158" s="192"/>
      <c r="V158" s="192"/>
      <c r="W158" s="192"/>
      <c r="X158" s="192"/>
      <c r="Y158" s="192"/>
      <c r="Z158" s="192"/>
    </row>
    <row r="159" spans="1:26" ht="22.5" hidden="1" customHeight="1" x14ac:dyDescent="0.2">
      <c r="A159" s="192"/>
      <c r="B159" s="192"/>
      <c r="C159" s="192"/>
      <c r="D159" s="192"/>
      <c r="E159" s="192"/>
      <c r="F159" s="192"/>
      <c r="G159" s="192"/>
      <c r="H159" s="192"/>
      <c r="I159" s="192"/>
      <c r="J159" s="192"/>
      <c r="K159" s="192"/>
      <c r="L159" s="192"/>
      <c r="M159" s="192"/>
      <c r="N159" s="367"/>
      <c r="O159" s="367"/>
      <c r="P159" s="192"/>
      <c r="Q159" s="192"/>
      <c r="R159" s="192"/>
      <c r="S159" s="192"/>
      <c r="T159" s="192"/>
      <c r="U159" s="192"/>
      <c r="V159" s="192"/>
      <c r="W159" s="192"/>
      <c r="X159" s="192"/>
      <c r="Y159" s="192"/>
      <c r="Z159" s="192"/>
    </row>
    <row r="160" spans="1:26" ht="22.5" hidden="1" customHeight="1" x14ac:dyDescent="0.2">
      <c r="A160" s="192"/>
      <c r="B160" s="192"/>
      <c r="C160" s="192"/>
      <c r="D160" s="192"/>
      <c r="E160" s="192"/>
      <c r="F160" s="192"/>
      <c r="G160" s="192"/>
      <c r="H160" s="192"/>
      <c r="I160" s="192"/>
      <c r="J160" s="192"/>
      <c r="K160" s="192"/>
      <c r="L160" s="192"/>
      <c r="M160" s="192"/>
      <c r="N160" s="367"/>
      <c r="O160" s="367"/>
      <c r="P160" s="192"/>
      <c r="Q160" s="192"/>
      <c r="R160" s="192"/>
      <c r="S160" s="192"/>
      <c r="T160" s="192"/>
      <c r="U160" s="192"/>
      <c r="V160" s="192"/>
      <c r="W160" s="192"/>
      <c r="X160" s="192"/>
      <c r="Y160" s="192"/>
      <c r="Z160" s="192"/>
    </row>
    <row r="161" spans="1:26" ht="22.5" hidden="1" customHeight="1" x14ac:dyDescent="0.2">
      <c r="A161" s="192"/>
      <c r="B161" s="192"/>
      <c r="C161" s="192"/>
      <c r="D161" s="192"/>
      <c r="E161" s="192"/>
      <c r="F161" s="192"/>
      <c r="G161" s="192"/>
      <c r="H161" s="192"/>
      <c r="I161" s="192"/>
      <c r="J161" s="192"/>
      <c r="K161" s="192"/>
      <c r="L161" s="192"/>
      <c r="M161" s="192"/>
      <c r="N161" s="367"/>
      <c r="O161" s="367"/>
      <c r="P161" s="192"/>
      <c r="Q161" s="192"/>
      <c r="R161" s="192"/>
      <c r="S161" s="192"/>
      <c r="T161" s="192"/>
      <c r="U161" s="192"/>
      <c r="V161" s="192"/>
      <c r="W161" s="192"/>
      <c r="X161" s="192"/>
      <c r="Y161" s="192"/>
      <c r="Z161" s="192"/>
    </row>
    <row r="162" spans="1:26" ht="22.5" hidden="1" customHeight="1" x14ac:dyDescent="0.2">
      <c r="A162" s="192"/>
      <c r="B162" s="192"/>
      <c r="C162" s="192"/>
      <c r="D162" s="192"/>
      <c r="E162" s="192"/>
      <c r="F162" s="192"/>
      <c r="G162" s="192"/>
      <c r="H162" s="192"/>
      <c r="I162" s="192"/>
      <c r="J162" s="192"/>
      <c r="K162" s="192"/>
      <c r="L162" s="192"/>
      <c r="M162" s="192"/>
      <c r="N162" s="367"/>
      <c r="O162" s="367"/>
      <c r="P162" s="192"/>
      <c r="Q162" s="192"/>
      <c r="R162" s="192"/>
      <c r="S162" s="192"/>
      <c r="T162" s="192"/>
      <c r="U162" s="192"/>
      <c r="V162" s="192"/>
      <c r="W162" s="192"/>
      <c r="X162" s="192"/>
      <c r="Y162" s="192"/>
      <c r="Z162" s="192"/>
    </row>
    <row r="163" spans="1:26" ht="22.5" hidden="1" customHeight="1" x14ac:dyDescent="0.2">
      <c r="A163" s="192"/>
      <c r="B163" s="192"/>
      <c r="C163" s="192"/>
      <c r="D163" s="192"/>
      <c r="E163" s="192"/>
      <c r="F163" s="192"/>
      <c r="G163" s="192"/>
      <c r="H163" s="192"/>
      <c r="I163" s="192"/>
      <c r="J163" s="192"/>
      <c r="K163" s="192"/>
      <c r="L163" s="192"/>
      <c r="M163" s="192"/>
      <c r="N163" s="367"/>
      <c r="O163" s="367"/>
      <c r="P163" s="192"/>
      <c r="Q163" s="192"/>
      <c r="R163" s="192"/>
      <c r="S163" s="192"/>
      <c r="T163" s="192"/>
      <c r="U163" s="192"/>
      <c r="V163" s="192"/>
      <c r="W163" s="192"/>
      <c r="X163" s="192"/>
      <c r="Y163" s="192"/>
      <c r="Z163" s="192"/>
    </row>
    <row r="164" spans="1:26" ht="22.5" hidden="1" customHeight="1" x14ac:dyDescent="0.2">
      <c r="A164" s="192"/>
      <c r="B164" s="192"/>
      <c r="C164" s="192"/>
      <c r="D164" s="192"/>
      <c r="E164" s="192"/>
      <c r="F164" s="192"/>
      <c r="G164" s="192"/>
      <c r="H164" s="192"/>
      <c r="I164" s="192"/>
      <c r="J164" s="192"/>
      <c r="K164" s="192"/>
      <c r="L164" s="192"/>
      <c r="M164" s="192"/>
      <c r="N164" s="367"/>
      <c r="O164" s="367"/>
      <c r="P164" s="192"/>
      <c r="Q164" s="192"/>
      <c r="R164" s="192"/>
      <c r="S164" s="192"/>
      <c r="T164" s="192"/>
      <c r="U164" s="192"/>
      <c r="V164" s="192"/>
      <c r="W164" s="192"/>
      <c r="X164" s="192"/>
      <c r="Y164" s="192"/>
      <c r="Z164" s="192"/>
    </row>
    <row r="165" spans="1:26" ht="22.5" hidden="1" customHeight="1" x14ac:dyDescent="0.2">
      <c r="A165" s="192"/>
      <c r="B165" s="192"/>
      <c r="C165" s="192"/>
      <c r="D165" s="192"/>
      <c r="E165" s="192"/>
      <c r="F165" s="192"/>
      <c r="G165" s="192"/>
      <c r="H165" s="192"/>
      <c r="I165" s="192"/>
      <c r="J165" s="192"/>
      <c r="K165" s="192"/>
      <c r="L165" s="192"/>
      <c r="M165" s="192"/>
      <c r="N165" s="367"/>
      <c r="O165" s="367"/>
      <c r="P165" s="192"/>
      <c r="Q165" s="192"/>
      <c r="R165" s="192"/>
      <c r="S165" s="192"/>
      <c r="T165" s="192"/>
      <c r="U165" s="192"/>
      <c r="V165" s="192"/>
      <c r="W165" s="192"/>
      <c r="X165" s="192"/>
      <c r="Y165" s="192"/>
      <c r="Z165" s="192"/>
    </row>
    <row r="166" spans="1:26" ht="22.5" hidden="1" customHeight="1" x14ac:dyDescent="0.2">
      <c r="A166" s="192"/>
      <c r="B166" s="192"/>
      <c r="C166" s="192"/>
      <c r="D166" s="192"/>
      <c r="E166" s="192"/>
      <c r="F166" s="192"/>
      <c r="G166" s="192"/>
      <c r="H166" s="192"/>
      <c r="I166" s="192"/>
      <c r="J166" s="192"/>
      <c r="K166" s="192"/>
      <c r="L166" s="192"/>
      <c r="M166" s="192"/>
      <c r="N166" s="367"/>
      <c r="O166" s="367"/>
      <c r="P166" s="192"/>
      <c r="Q166" s="192"/>
      <c r="R166" s="192"/>
      <c r="S166" s="192"/>
      <c r="T166" s="192"/>
      <c r="U166" s="192"/>
      <c r="V166" s="192"/>
      <c r="W166" s="192"/>
      <c r="X166" s="192"/>
      <c r="Y166" s="192"/>
      <c r="Z166" s="192"/>
    </row>
    <row r="167" spans="1:26" ht="22.5" hidden="1" customHeight="1" x14ac:dyDescent="0.2">
      <c r="A167" s="192"/>
      <c r="B167" s="192"/>
      <c r="C167" s="192"/>
      <c r="D167" s="192"/>
      <c r="E167" s="192"/>
      <c r="F167" s="192"/>
      <c r="G167" s="192"/>
      <c r="H167" s="192"/>
      <c r="I167" s="192"/>
      <c r="J167" s="192"/>
      <c r="K167" s="192"/>
      <c r="L167" s="192"/>
      <c r="M167" s="192"/>
      <c r="N167" s="367"/>
      <c r="O167" s="367"/>
      <c r="P167" s="192"/>
      <c r="Q167" s="192"/>
      <c r="R167" s="192"/>
      <c r="S167" s="192"/>
      <c r="T167" s="192"/>
      <c r="U167" s="192"/>
      <c r="V167" s="192"/>
      <c r="W167" s="192"/>
      <c r="X167" s="192"/>
      <c r="Y167" s="192"/>
      <c r="Z167" s="192"/>
    </row>
    <row r="168" spans="1:26" ht="22.5" hidden="1" customHeight="1" x14ac:dyDescent="0.2">
      <c r="A168" s="192"/>
      <c r="B168" s="192"/>
      <c r="C168" s="192"/>
      <c r="D168" s="192"/>
      <c r="E168" s="192"/>
      <c r="F168" s="192"/>
      <c r="G168" s="192"/>
      <c r="H168" s="192"/>
      <c r="I168" s="192"/>
      <c r="J168" s="192"/>
      <c r="K168" s="192"/>
      <c r="L168" s="192"/>
      <c r="M168" s="192"/>
      <c r="N168" s="367"/>
      <c r="O168" s="367"/>
      <c r="P168" s="192"/>
      <c r="Q168" s="192"/>
      <c r="R168" s="192"/>
      <c r="S168" s="192"/>
      <c r="T168" s="192"/>
      <c r="U168" s="192"/>
      <c r="V168" s="192"/>
      <c r="W168" s="192"/>
      <c r="X168" s="192"/>
      <c r="Y168" s="192"/>
      <c r="Z168" s="192"/>
    </row>
    <row r="169" spans="1:26" ht="22.5" hidden="1" customHeight="1" x14ac:dyDescent="0.2">
      <c r="A169" s="192"/>
      <c r="B169" s="192"/>
      <c r="C169" s="192"/>
      <c r="D169" s="192"/>
      <c r="E169" s="192"/>
      <c r="F169" s="192"/>
      <c r="G169" s="192"/>
      <c r="H169" s="192"/>
      <c r="I169" s="192"/>
      <c r="J169" s="192"/>
      <c r="K169" s="192"/>
      <c r="L169" s="192"/>
      <c r="M169" s="192"/>
      <c r="N169" s="367"/>
      <c r="O169" s="367"/>
      <c r="P169" s="192"/>
      <c r="Q169" s="192"/>
      <c r="R169" s="192"/>
      <c r="S169" s="192"/>
      <c r="T169" s="192"/>
      <c r="U169" s="192"/>
      <c r="V169" s="192"/>
      <c r="W169" s="192"/>
      <c r="X169" s="192"/>
      <c r="Y169" s="192"/>
      <c r="Z169" s="192"/>
    </row>
    <row r="170" spans="1:26" ht="22.5" hidden="1" customHeight="1" x14ac:dyDescent="0.2">
      <c r="A170" s="192"/>
      <c r="B170" s="192"/>
      <c r="C170" s="192"/>
      <c r="D170" s="192"/>
      <c r="E170" s="192"/>
      <c r="F170" s="192"/>
      <c r="G170" s="192"/>
      <c r="H170" s="192"/>
      <c r="I170" s="192"/>
      <c r="J170" s="192"/>
      <c r="K170" s="192"/>
      <c r="L170" s="192"/>
      <c r="M170" s="192"/>
      <c r="N170" s="367"/>
      <c r="O170" s="367"/>
      <c r="P170" s="192"/>
      <c r="Q170" s="192"/>
      <c r="R170" s="192"/>
      <c r="S170" s="192"/>
      <c r="T170" s="192"/>
      <c r="U170" s="192"/>
      <c r="V170" s="192"/>
      <c r="W170" s="192"/>
      <c r="X170" s="192"/>
      <c r="Y170" s="192"/>
      <c r="Z170" s="192"/>
    </row>
    <row r="171" spans="1:26" ht="22.5" hidden="1" customHeight="1" x14ac:dyDescent="0.2">
      <c r="A171" s="192"/>
      <c r="B171" s="192"/>
      <c r="C171" s="192"/>
      <c r="D171" s="192"/>
      <c r="E171" s="192"/>
      <c r="F171" s="192"/>
      <c r="G171" s="192"/>
      <c r="H171" s="192"/>
      <c r="I171" s="192"/>
      <c r="J171" s="192"/>
      <c r="K171" s="192"/>
      <c r="L171" s="192"/>
      <c r="M171" s="192"/>
      <c r="N171" s="367"/>
      <c r="O171" s="367"/>
      <c r="P171" s="192"/>
      <c r="Q171" s="192"/>
      <c r="R171" s="192"/>
      <c r="S171" s="192"/>
      <c r="T171" s="192"/>
      <c r="U171" s="192"/>
      <c r="V171" s="192"/>
      <c r="W171" s="192"/>
      <c r="X171" s="192"/>
      <c r="Y171" s="192"/>
      <c r="Z171" s="192"/>
    </row>
    <row r="172" spans="1:26" ht="22.5" hidden="1" customHeight="1" x14ac:dyDescent="0.2">
      <c r="A172" s="192"/>
      <c r="B172" s="192"/>
      <c r="C172" s="192"/>
      <c r="D172" s="192"/>
      <c r="E172" s="192"/>
      <c r="F172" s="192"/>
      <c r="G172" s="192"/>
      <c r="H172" s="192"/>
      <c r="I172" s="192"/>
      <c r="J172" s="192"/>
      <c r="K172" s="192"/>
      <c r="L172" s="192"/>
      <c r="M172" s="192"/>
      <c r="N172" s="367"/>
      <c r="O172" s="367"/>
      <c r="P172" s="192"/>
      <c r="Q172" s="192"/>
      <c r="R172" s="192"/>
      <c r="S172" s="192"/>
      <c r="T172" s="192"/>
      <c r="U172" s="192"/>
      <c r="V172" s="192"/>
      <c r="W172" s="192"/>
      <c r="X172" s="192"/>
      <c r="Y172" s="192"/>
      <c r="Z172" s="192"/>
    </row>
    <row r="173" spans="1:26" ht="22.5" hidden="1" customHeight="1" x14ac:dyDescent="0.2">
      <c r="A173" s="192"/>
      <c r="B173" s="192"/>
      <c r="C173" s="192"/>
      <c r="D173" s="192"/>
      <c r="E173" s="192"/>
      <c r="F173" s="192"/>
      <c r="G173" s="192"/>
      <c r="H173" s="192"/>
      <c r="I173" s="192"/>
      <c r="J173" s="192"/>
      <c r="K173" s="192"/>
      <c r="L173" s="192"/>
      <c r="M173" s="192"/>
      <c r="N173" s="367"/>
      <c r="O173" s="367"/>
      <c r="P173" s="192"/>
      <c r="Q173" s="192"/>
      <c r="R173" s="192"/>
      <c r="S173" s="192"/>
      <c r="T173" s="192"/>
      <c r="U173" s="192"/>
      <c r="V173" s="192"/>
      <c r="W173" s="192"/>
      <c r="X173" s="192"/>
      <c r="Y173" s="192"/>
      <c r="Z173" s="192"/>
    </row>
    <row r="174" spans="1:26" ht="22.5" hidden="1" customHeight="1" x14ac:dyDescent="0.2">
      <c r="A174" s="192"/>
      <c r="B174" s="192"/>
      <c r="C174" s="192"/>
      <c r="D174" s="192"/>
      <c r="E174" s="192"/>
      <c r="F174" s="192"/>
      <c r="G174" s="192"/>
      <c r="H174" s="192"/>
      <c r="I174" s="192"/>
      <c r="J174" s="192"/>
      <c r="K174" s="192"/>
      <c r="L174" s="192"/>
      <c r="M174" s="192"/>
      <c r="N174" s="367"/>
      <c r="O174" s="367"/>
      <c r="P174" s="192"/>
      <c r="Q174" s="192"/>
      <c r="R174" s="192"/>
      <c r="S174" s="192"/>
      <c r="T174" s="192"/>
      <c r="U174" s="192"/>
      <c r="V174" s="192"/>
      <c r="W174" s="192"/>
      <c r="X174" s="192"/>
      <c r="Y174" s="192"/>
      <c r="Z174" s="192"/>
    </row>
    <row r="175" spans="1:26" ht="22.5" hidden="1" customHeight="1" x14ac:dyDescent="0.2">
      <c r="A175" s="192"/>
      <c r="B175" s="192"/>
      <c r="C175" s="192"/>
      <c r="D175" s="192"/>
      <c r="E175" s="192"/>
      <c r="F175" s="192"/>
      <c r="G175" s="192"/>
      <c r="H175" s="192"/>
      <c r="I175" s="192"/>
      <c r="J175" s="192"/>
      <c r="K175" s="192"/>
      <c r="L175" s="192"/>
      <c r="M175" s="192"/>
      <c r="N175" s="367"/>
      <c r="O175" s="367"/>
      <c r="P175" s="192"/>
      <c r="Q175" s="192"/>
      <c r="R175" s="192"/>
      <c r="S175" s="192"/>
      <c r="T175" s="192"/>
      <c r="U175" s="192"/>
      <c r="V175" s="192"/>
      <c r="W175" s="192"/>
      <c r="X175" s="192"/>
      <c r="Y175" s="192"/>
      <c r="Z175" s="192"/>
    </row>
    <row r="176" spans="1:26" ht="22.5" hidden="1" customHeight="1" x14ac:dyDescent="0.2">
      <c r="A176" s="192"/>
      <c r="B176" s="192"/>
      <c r="C176" s="192"/>
      <c r="D176" s="192"/>
      <c r="E176" s="192"/>
      <c r="F176" s="192"/>
      <c r="G176" s="192"/>
      <c r="H176" s="192"/>
      <c r="I176" s="192"/>
      <c r="J176" s="192"/>
      <c r="K176" s="192"/>
      <c r="L176" s="192"/>
      <c r="M176" s="192"/>
      <c r="N176" s="367"/>
      <c r="O176" s="367"/>
      <c r="P176" s="192"/>
      <c r="Q176" s="192"/>
      <c r="R176" s="192"/>
      <c r="S176" s="192"/>
      <c r="T176" s="192"/>
      <c r="U176" s="192"/>
      <c r="V176" s="192"/>
      <c r="W176" s="192"/>
      <c r="X176" s="192"/>
      <c r="Y176" s="192"/>
      <c r="Z176" s="192"/>
    </row>
    <row r="177" spans="1:26" ht="22.5" hidden="1" customHeight="1" x14ac:dyDescent="0.2">
      <c r="A177" s="192"/>
      <c r="B177" s="192"/>
      <c r="C177" s="192"/>
      <c r="D177" s="192"/>
      <c r="E177" s="192"/>
      <c r="F177" s="192"/>
      <c r="G177" s="192"/>
      <c r="H177" s="192"/>
      <c r="I177" s="192"/>
      <c r="J177" s="192"/>
      <c r="K177" s="192"/>
      <c r="L177" s="192"/>
      <c r="M177" s="192"/>
      <c r="N177" s="367"/>
      <c r="O177" s="367"/>
      <c r="P177" s="192"/>
      <c r="Q177" s="192"/>
      <c r="R177" s="192"/>
      <c r="S177" s="192"/>
      <c r="T177" s="192"/>
      <c r="U177" s="192"/>
      <c r="V177" s="192"/>
      <c r="W177" s="192"/>
      <c r="X177" s="192"/>
      <c r="Y177" s="192"/>
      <c r="Z177" s="192"/>
    </row>
    <row r="178" spans="1:26" ht="22.5" hidden="1" customHeight="1" x14ac:dyDescent="0.2">
      <c r="A178" s="192"/>
      <c r="B178" s="192"/>
      <c r="C178" s="192"/>
      <c r="D178" s="192"/>
      <c r="E178" s="192"/>
      <c r="F178" s="192"/>
      <c r="G178" s="192"/>
      <c r="H178" s="192"/>
      <c r="I178" s="192"/>
      <c r="J178" s="192"/>
      <c r="K178" s="192"/>
      <c r="L178" s="192"/>
      <c r="M178" s="192"/>
      <c r="N178" s="367"/>
      <c r="O178" s="367"/>
      <c r="P178" s="192"/>
      <c r="Q178" s="192"/>
      <c r="R178" s="192"/>
      <c r="S178" s="192"/>
      <c r="T178" s="192"/>
      <c r="U178" s="192"/>
      <c r="V178" s="192"/>
      <c r="W178" s="192"/>
      <c r="X178" s="192"/>
      <c r="Y178" s="192"/>
      <c r="Z178" s="192"/>
    </row>
    <row r="179" spans="1:26" ht="22.5" hidden="1" customHeight="1" x14ac:dyDescent="0.2">
      <c r="A179" s="192"/>
      <c r="B179" s="192"/>
      <c r="C179" s="192"/>
      <c r="D179" s="192"/>
      <c r="E179" s="192"/>
      <c r="F179" s="192"/>
      <c r="G179" s="192"/>
      <c r="H179" s="192"/>
      <c r="I179" s="192"/>
      <c r="J179" s="192"/>
      <c r="K179" s="192"/>
      <c r="L179" s="192"/>
      <c r="M179" s="192"/>
      <c r="N179" s="367"/>
      <c r="O179" s="367"/>
      <c r="P179" s="192"/>
      <c r="Q179" s="192"/>
      <c r="R179" s="192"/>
      <c r="S179" s="192"/>
      <c r="T179" s="192"/>
      <c r="U179" s="192"/>
      <c r="V179" s="192"/>
      <c r="W179" s="192"/>
      <c r="X179" s="192"/>
      <c r="Y179" s="192"/>
      <c r="Z179" s="192"/>
    </row>
    <row r="180" spans="1:26" ht="22.5" hidden="1" customHeight="1" x14ac:dyDescent="0.2">
      <c r="A180" s="192"/>
      <c r="B180" s="192"/>
      <c r="C180" s="192"/>
      <c r="D180" s="192"/>
      <c r="E180" s="192"/>
      <c r="F180" s="192"/>
      <c r="G180" s="192"/>
      <c r="H180" s="192"/>
      <c r="I180" s="192"/>
      <c r="J180" s="192"/>
      <c r="K180" s="192"/>
      <c r="L180" s="192"/>
      <c r="M180" s="192"/>
      <c r="N180" s="367"/>
      <c r="O180" s="367"/>
      <c r="P180" s="192"/>
      <c r="Q180" s="192"/>
      <c r="R180" s="192"/>
      <c r="S180" s="192"/>
      <c r="T180" s="192"/>
      <c r="U180" s="192"/>
      <c r="V180" s="192"/>
      <c r="W180" s="192"/>
      <c r="X180" s="192"/>
      <c r="Y180" s="192"/>
      <c r="Z180" s="192"/>
    </row>
    <row r="181" spans="1:26" ht="22.5" hidden="1" customHeight="1" x14ac:dyDescent="0.2">
      <c r="A181" s="192"/>
      <c r="B181" s="192"/>
      <c r="C181" s="192"/>
      <c r="D181" s="192"/>
      <c r="E181" s="192"/>
      <c r="F181" s="192"/>
      <c r="G181" s="192"/>
      <c r="H181" s="192"/>
      <c r="I181" s="192"/>
      <c r="J181" s="192"/>
      <c r="K181" s="192"/>
      <c r="L181" s="192"/>
      <c r="M181" s="192"/>
      <c r="N181" s="367"/>
      <c r="O181" s="367"/>
      <c r="P181" s="192"/>
      <c r="Q181" s="192"/>
      <c r="R181" s="192"/>
      <c r="S181" s="192"/>
      <c r="T181" s="192"/>
      <c r="U181" s="192"/>
      <c r="V181" s="192"/>
      <c r="W181" s="192"/>
      <c r="X181" s="192"/>
      <c r="Y181" s="192"/>
      <c r="Z181" s="192"/>
    </row>
    <row r="182" spans="1:26" ht="22.5" hidden="1" customHeight="1" x14ac:dyDescent="0.2">
      <c r="A182" s="192"/>
      <c r="B182" s="192"/>
      <c r="C182" s="192"/>
      <c r="D182" s="192"/>
      <c r="E182" s="192"/>
      <c r="F182" s="192"/>
      <c r="G182" s="192"/>
      <c r="H182" s="192"/>
      <c r="I182" s="192"/>
      <c r="J182" s="192"/>
      <c r="K182" s="192"/>
      <c r="L182" s="192"/>
      <c r="M182" s="192"/>
      <c r="N182" s="367"/>
      <c r="O182" s="367"/>
      <c r="P182" s="192"/>
      <c r="Q182" s="192"/>
      <c r="R182" s="192"/>
      <c r="S182" s="192"/>
      <c r="T182" s="192"/>
      <c r="U182" s="192"/>
      <c r="V182" s="192"/>
      <c r="W182" s="192"/>
      <c r="X182" s="192"/>
      <c r="Y182" s="192"/>
      <c r="Z182" s="192"/>
    </row>
    <row r="183" spans="1:26" ht="22.5" hidden="1" customHeight="1" x14ac:dyDescent="0.2">
      <c r="A183" s="192"/>
      <c r="B183" s="192"/>
      <c r="C183" s="192"/>
      <c r="D183" s="192"/>
      <c r="E183" s="192"/>
      <c r="F183" s="192"/>
      <c r="G183" s="192"/>
      <c r="H183" s="192"/>
      <c r="I183" s="192"/>
      <c r="J183" s="192"/>
      <c r="K183" s="192"/>
      <c r="L183" s="192"/>
      <c r="M183" s="192"/>
      <c r="N183" s="367"/>
      <c r="O183" s="367"/>
      <c r="P183" s="192"/>
      <c r="Q183" s="192"/>
      <c r="R183" s="192"/>
      <c r="S183" s="192"/>
      <c r="T183" s="192"/>
      <c r="U183" s="192"/>
      <c r="V183" s="192"/>
      <c r="W183" s="192"/>
      <c r="X183" s="192"/>
      <c r="Y183" s="192"/>
      <c r="Z183" s="192"/>
    </row>
    <row r="184" spans="1:26" ht="22.5" hidden="1" customHeight="1" x14ac:dyDescent="0.2">
      <c r="A184" s="192"/>
      <c r="B184" s="192"/>
      <c r="C184" s="192"/>
      <c r="D184" s="192"/>
      <c r="E184" s="192"/>
      <c r="F184" s="192"/>
      <c r="G184" s="192"/>
      <c r="H184" s="192"/>
      <c r="I184" s="192"/>
      <c r="J184" s="192"/>
      <c r="K184" s="192"/>
      <c r="L184" s="192"/>
      <c r="M184" s="192"/>
      <c r="N184" s="367"/>
      <c r="O184" s="367"/>
      <c r="P184" s="192"/>
      <c r="Q184" s="192"/>
      <c r="R184" s="192"/>
      <c r="S184" s="192"/>
      <c r="T184" s="192"/>
      <c r="U184" s="192"/>
      <c r="V184" s="192"/>
      <c r="W184" s="192"/>
      <c r="X184" s="192"/>
      <c r="Y184" s="192"/>
      <c r="Z184" s="192"/>
    </row>
    <row r="185" spans="1:26" ht="22.5" hidden="1" customHeight="1" x14ac:dyDescent="0.2">
      <c r="A185" s="192"/>
      <c r="B185" s="192"/>
      <c r="C185" s="192"/>
      <c r="D185" s="192"/>
      <c r="E185" s="192"/>
      <c r="F185" s="192"/>
      <c r="G185" s="192"/>
      <c r="H185" s="192"/>
      <c r="I185" s="192"/>
      <c r="J185" s="192"/>
      <c r="K185" s="192"/>
      <c r="L185" s="192"/>
      <c r="M185" s="192"/>
      <c r="N185" s="367"/>
      <c r="O185" s="367"/>
      <c r="P185" s="192"/>
      <c r="Q185" s="192"/>
      <c r="R185" s="192"/>
      <c r="S185" s="192"/>
      <c r="T185" s="192"/>
      <c r="U185" s="192"/>
      <c r="V185" s="192"/>
      <c r="W185" s="192"/>
      <c r="X185" s="192"/>
      <c r="Y185" s="192"/>
      <c r="Z185" s="192"/>
    </row>
    <row r="186" spans="1:26" ht="22.5" hidden="1" customHeight="1" x14ac:dyDescent="0.2">
      <c r="A186" s="192"/>
      <c r="B186" s="192"/>
      <c r="C186" s="192"/>
      <c r="D186" s="192"/>
      <c r="E186" s="192"/>
      <c r="F186" s="192"/>
      <c r="G186" s="192"/>
      <c r="H186" s="192"/>
      <c r="I186" s="192"/>
      <c r="J186" s="192"/>
      <c r="K186" s="192"/>
      <c r="L186" s="192"/>
      <c r="M186" s="192"/>
      <c r="N186" s="367"/>
      <c r="O186" s="367"/>
      <c r="P186" s="192"/>
      <c r="Q186" s="192"/>
      <c r="R186" s="192"/>
      <c r="S186" s="192"/>
      <c r="T186" s="192"/>
      <c r="U186" s="192"/>
      <c r="V186" s="192"/>
      <c r="W186" s="192"/>
      <c r="X186" s="192"/>
      <c r="Y186" s="192"/>
      <c r="Z186" s="192"/>
    </row>
    <row r="187" spans="1:26" ht="22.5" hidden="1" customHeight="1" x14ac:dyDescent="0.2">
      <c r="A187" s="192"/>
      <c r="B187" s="192"/>
      <c r="C187" s="192"/>
      <c r="D187" s="192"/>
      <c r="E187" s="192"/>
      <c r="F187" s="192"/>
      <c r="G187" s="192"/>
      <c r="H187" s="192"/>
      <c r="I187" s="192"/>
      <c r="J187" s="192"/>
      <c r="K187" s="192"/>
      <c r="L187" s="192"/>
      <c r="M187" s="192"/>
      <c r="N187" s="367"/>
      <c r="O187" s="367"/>
      <c r="P187" s="192"/>
      <c r="Q187" s="192"/>
      <c r="R187" s="192"/>
      <c r="S187" s="192"/>
      <c r="T187" s="192"/>
      <c r="U187" s="192"/>
      <c r="V187" s="192"/>
      <c r="W187" s="192"/>
      <c r="X187" s="192"/>
      <c r="Y187" s="192"/>
      <c r="Z187" s="192"/>
    </row>
    <row r="188" spans="1:26" ht="22.5" hidden="1" customHeight="1" x14ac:dyDescent="0.2">
      <c r="A188" s="192"/>
      <c r="B188" s="192"/>
      <c r="C188" s="192"/>
      <c r="D188" s="192"/>
      <c r="E188" s="192"/>
      <c r="F188" s="192"/>
      <c r="G188" s="192"/>
      <c r="H188" s="192"/>
      <c r="I188" s="192"/>
      <c r="J188" s="192"/>
      <c r="K188" s="192"/>
      <c r="L188" s="192"/>
      <c r="M188" s="192"/>
      <c r="N188" s="367"/>
      <c r="O188" s="367"/>
      <c r="P188" s="192"/>
      <c r="Q188" s="192"/>
      <c r="R188" s="192"/>
      <c r="S188" s="192"/>
      <c r="T188" s="192"/>
      <c r="U188" s="192"/>
      <c r="V188" s="192"/>
      <c r="W188" s="192"/>
      <c r="X188" s="192"/>
      <c r="Y188" s="192"/>
      <c r="Z188" s="192"/>
    </row>
    <row r="189" spans="1:26" ht="22.5" hidden="1" customHeight="1" x14ac:dyDescent="0.2">
      <c r="A189" s="192"/>
      <c r="B189" s="192"/>
      <c r="C189" s="192"/>
      <c r="D189" s="192"/>
      <c r="E189" s="192"/>
      <c r="F189" s="192"/>
      <c r="G189" s="192"/>
      <c r="H189" s="192"/>
      <c r="I189" s="192"/>
      <c r="J189" s="192"/>
      <c r="K189" s="192"/>
      <c r="L189" s="192"/>
      <c r="M189" s="192"/>
      <c r="N189" s="367"/>
      <c r="O189" s="367"/>
      <c r="P189" s="192"/>
      <c r="Q189" s="192"/>
      <c r="R189" s="192"/>
      <c r="S189" s="192"/>
      <c r="T189" s="192"/>
      <c r="U189" s="192"/>
      <c r="V189" s="192"/>
      <c r="W189" s="192"/>
      <c r="X189" s="192"/>
      <c r="Y189" s="192"/>
      <c r="Z189" s="192"/>
    </row>
    <row r="190" spans="1:26" ht="22.5" hidden="1" customHeight="1" x14ac:dyDescent="0.2">
      <c r="A190" s="192"/>
      <c r="B190" s="192"/>
      <c r="C190" s="192"/>
      <c r="D190" s="192"/>
      <c r="E190" s="192"/>
      <c r="F190" s="192"/>
      <c r="G190" s="192"/>
      <c r="H190" s="192"/>
      <c r="I190" s="192"/>
      <c r="J190" s="192"/>
      <c r="K190" s="192"/>
      <c r="L190" s="192"/>
      <c r="M190" s="192"/>
      <c r="N190" s="367"/>
      <c r="O190" s="367"/>
      <c r="P190" s="192"/>
      <c r="Q190" s="192"/>
      <c r="R190" s="192"/>
      <c r="S190" s="192"/>
      <c r="T190" s="192"/>
      <c r="U190" s="192"/>
      <c r="V190" s="192"/>
      <c r="W190" s="192"/>
      <c r="X190" s="192"/>
      <c r="Y190" s="192"/>
      <c r="Z190" s="192"/>
    </row>
    <row r="191" spans="1:26" ht="22.5" hidden="1" customHeight="1" x14ac:dyDescent="0.2">
      <c r="A191" s="192"/>
      <c r="B191" s="192"/>
      <c r="C191" s="192"/>
      <c r="D191" s="192"/>
      <c r="E191" s="192"/>
      <c r="F191" s="192"/>
      <c r="G191" s="192"/>
      <c r="H191" s="192"/>
      <c r="I191" s="192"/>
      <c r="J191" s="192"/>
      <c r="K191" s="192"/>
      <c r="L191" s="192"/>
      <c r="M191" s="192"/>
      <c r="N191" s="367"/>
      <c r="O191" s="367"/>
      <c r="P191" s="192"/>
      <c r="Q191" s="192"/>
      <c r="R191" s="192"/>
      <c r="S191" s="192"/>
      <c r="T191" s="192"/>
      <c r="U191" s="192"/>
      <c r="V191" s="192"/>
      <c r="W191" s="192"/>
      <c r="X191" s="192"/>
      <c r="Y191" s="192"/>
      <c r="Z191" s="192"/>
    </row>
    <row r="192" spans="1:26" ht="22.5" hidden="1" customHeight="1" x14ac:dyDescent="0.2">
      <c r="A192" s="192"/>
      <c r="B192" s="192"/>
      <c r="C192" s="192"/>
      <c r="D192" s="192"/>
      <c r="E192" s="192"/>
      <c r="F192" s="192"/>
      <c r="G192" s="192"/>
      <c r="H192" s="192"/>
      <c r="I192" s="192"/>
      <c r="J192" s="192"/>
      <c r="K192" s="192"/>
      <c r="L192" s="192"/>
      <c r="M192" s="192"/>
      <c r="N192" s="367"/>
      <c r="O192" s="367"/>
      <c r="P192" s="192"/>
      <c r="Q192" s="192"/>
      <c r="R192" s="192"/>
      <c r="S192" s="192"/>
      <c r="T192" s="192"/>
      <c r="U192" s="192"/>
      <c r="V192" s="192"/>
      <c r="W192" s="192"/>
      <c r="X192" s="192"/>
      <c r="Y192" s="192"/>
      <c r="Z192" s="192"/>
    </row>
    <row r="193" spans="1:26" ht="22.5" hidden="1" customHeight="1" x14ac:dyDescent="0.2">
      <c r="A193" s="192"/>
      <c r="B193" s="192"/>
      <c r="C193" s="192"/>
      <c r="D193" s="192"/>
      <c r="E193" s="192"/>
      <c r="F193" s="192"/>
      <c r="G193" s="192"/>
      <c r="H193" s="192"/>
      <c r="I193" s="192"/>
      <c r="J193" s="192"/>
      <c r="K193" s="192"/>
      <c r="L193" s="192"/>
      <c r="M193" s="192"/>
      <c r="N193" s="367"/>
      <c r="O193" s="367"/>
      <c r="P193" s="192"/>
      <c r="Q193" s="192"/>
      <c r="R193" s="192"/>
      <c r="S193" s="192"/>
      <c r="T193" s="192"/>
      <c r="U193" s="192"/>
      <c r="V193" s="192"/>
      <c r="W193" s="192"/>
      <c r="X193" s="192"/>
      <c r="Y193" s="192"/>
      <c r="Z193" s="192"/>
    </row>
    <row r="194" spans="1:26" ht="22.5" hidden="1" customHeight="1" x14ac:dyDescent="0.2">
      <c r="A194" s="192"/>
      <c r="B194" s="192"/>
      <c r="C194" s="192"/>
      <c r="D194" s="192"/>
      <c r="E194" s="192"/>
      <c r="F194" s="192"/>
      <c r="G194" s="192"/>
      <c r="H194" s="192"/>
      <c r="I194" s="192"/>
      <c r="J194" s="192"/>
      <c r="K194" s="192"/>
      <c r="L194" s="192"/>
      <c r="M194" s="192"/>
      <c r="N194" s="367"/>
      <c r="O194" s="367"/>
      <c r="P194" s="192"/>
      <c r="Q194" s="192"/>
      <c r="R194" s="192"/>
      <c r="S194" s="192"/>
      <c r="T194" s="192"/>
      <c r="U194" s="192"/>
      <c r="V194" s="192"/>
      <c r="W194" s="192"/>
      <c r="X194" s="192"/>
      <c r="Y194" s="192"/>
      <c r="Z194" s="192"/>
    </row>
    <row r="195" spans="1:26" ht="22.5" hidden="1" customHeight="1" x14ac:dyDescent="0.2">
      <c r="A195" s="192"/>
      <c r="B195" s="192"/>
      <c r="C195" s="192"/>
      <c r="D195" s="192"/>
      <c r="E195" s="192"/>
      <c r="F195" s="192"/>
      <c r="G195" s="192"/>
      <c r="H195" s="192"/>
      <c r="I195" s="192"/>
      <c r="J195" s="192"/>
      <c r="K195" s="192"/>
      <c r="L195" s="192"/>
      <c r="M195" s="192"/>
      <c r="N195" s="367"/>
      <c r="O195" s="367"/>
      <c r="P195" s="192"/>
      <c r="Q195" s="192"/>
      <c r="R195" s="192"/>
      <c r="S195" s="192"/>
      <c r="T195" s="192"/>
      <c r="U195" s="192"/>
      <c r="V195" s="192"/>
      <c r="W195" s="192"/>
      <c r="X195" s="192"/>
      <c r="Y195" s="192"/>
      <c r="Z195" s="192"/>
    </row>
    <row r="196" spans="1:26" ht="22.5" hidden="1" customHeight="1" x14ac:dyDescent="0.2">
      <c r="A196" s="192"/>
      <c r="B196" s="192"/>
      <c r="C196" s="192"/>
      <c r="D196" s="192"/>
      <c r="E196" s="192"/>
      <c r="F196" s="192"/>
      <c r="G196" s="192"/>
      <c r="H196" s="192"/>
      <c r="I196" s="192"/>
      <c r="J196" s="192"/>
      <c r="K196" s="192"/>
      <c r="L196" s="192"/>
      <c r="M196" s="192"/>
      <c r="N196" s="367"/>
      <c r="O196" s="367"/>
      <c r="P196" s="192"/>
      <c r="Q196" s="192"/>
      <c r="R196" s="192"/>
      <c r="S196" s="192"/>
      <c r="T196" s="192"/>
      <c r="U196" s="192"/>
      <c r="V196" s="192"/>
      <c r="W196" s="192"/>
      <c r="X196" s="192"/>
      <c r="Y196" s="192"/>
      <c r="Z196" s="192"/>
    </row>
    <row r="197" spans="1:26" ht="22.5" hidden="1" customHeight="1" x14ac:dyDescent="0.2">
      <c r="A197" s="192"/>
      <c r="B197" s="192"/>
      <c r="C197" s="192"/>
      <c r="D197" s="192"/>
      <c r="E197" s="192"/>
      <c r="F197" s="192"/>
      <c r="G197" s="192"/>
      <c r="H197" s="192"/>
      <c r="I197" s="192"/>
      <c r="J197" s="192"/>
      <c r="K197" s="192"/>
      <c r="L197" s="192"/>
      <c r="M197" s="192"/>
      <c r="N197" s="367"/>
      <c r="O197" s="367"/>
      <c r="P197" s="192"/>
      <c r="Q197" s="192"/>
      <c r="R197" s="192"/>
      <c r="S197" s="192"/>
      <c r="T197" s="192"/>
      <c r="U197" s="192"/>
      <c r="V197" s="192"/>
      <c r="W197" s="192"/>
      <c r="X197" s="192"/>
      <c r="Y197" s="192"/>
      <c r="Z197" s="192"/>
    </row>
    <row r="198" spans="1:26" ht="22.5" hidden="1" customHeight="1" x14ac:dyDescent="0.2">
      <c r="A198" s="192"/>
      <c r="B198" s="192"/>
      <c r="C198" s="192"/>
      <c r="D198" s="192"/>
      <c r="E198" s="192"/>
      <c r="F198" s="192"/>
      <c r="G198" s="192"/>
      <c r="H198" s="192"/>
      <c r="I198" s="192"/>
      <c r="J198" s="192"/>
      <c r="K198" s="192"/>
      <c r="L198" s="192"/>
      <c r="M198" s="192"/>
      <c r="N198" s="367"/>
      <c r="O198" s="367"/>
      <c r="P198" s="192"/>
      <c r="Q198" s="192"/>
      <c r="R198" s="192"/>
      <c r="S198" s="192"/>
      <c r="T198" s="192"/>
      <c r="U198" s="192"/>
      <c r="V198" s="192"/>
      <c r="W198" s="192"/>
      <c r="X198" s="192"/>
      <c r="Y198" s="192"/>
      <c r="Z198" s="192"/>
    </row>
    <row r="199" spans="1:26" ht="22.5" hidden="1" customHeight="1" x14ac:dyDescent="0.2">
      <c r="A199" s="192"/>
      <c r="B199" s="192"/>
      <c r="C199" s="192"/>
      <c r="D199" s="192"/>
      <c r="E199" s="192"/>
      <c r="F199" s="192"/>
      <c r="G199" s="192"/>
      <c r="H199" s="192"/>
      <c r="I199" s="192"/>
      <c r="J199" s="192"/>
      <c r="K199" s="192"/>
      <c r="L199" s="192"/>
      <c r="M199" s="192"/>
      <c r="N199" s="367"/>
      <c r="O199" s="367"/>
      <c r="P199" s="192"/>
      <c r="Q199" s="192"/>
      <c r="R199" s="192"/>
      <c r="S199" s="192"/>
      <c r="T199" s="192"/>
      <c r="U199" s="192"/>
      <c r="V199" s="192"/>
      <c r="W199" s="192"/>
      <c r="X199" s="192"/>
      <c r="Y199" s="192"/>
      <c r="Z199" s="192"/>
    </row>
    <row r="200" spans="1:26" ht="22.5" hidden="1" customHeight="1" x14ac:dyDescent="0.2">
      <c r="A200" s="192"/>
      <c r="B200" s="192"/>
      <c r="C200" s="192"/>
      <c r="D200" s="192"/>
      <c r="E200" s="192"/>
      <c r="F200" s="192"/>
      <c r="G200" s="192"/>
      <c r="H200" s="192"/>
      <c r="I200" s="192"/>
      <c r="J200" s="192"/>
      <c r="K200" s="192"/>
      <c r="L200" s="192"/>
      <c r="M200" s="192"/>
      <c r="N200" s="367"/>
      <c r="O200" s="367"/>
      <c r="P200" s="192"/>
      <c r="Q200" s="192"/>
      <c r="R200" s="192"/>
      <c r="S200" s="192"/>
      <c r="T200" s="192"/>
      <c r="U200" s="192"/>
      <c r="V200" s="192"/>
      <c r="W200" s="192"/>
      <c r="X200" s="192"/>
      <c r="Y200" s="192"/>
      <c r="Z200" s="192"/>
    </row>
    <row r="201" spans="1:26" ht="22.5" hidden="1" customHeight="1" x14ac:dyDescent="0.2">
      <c r="A201" s="192"/>
      <c r="B201" s="192"/>
      <c r="C201" s="192"/>
      <c r="D201" s="192"/>
      <c r="E201" s="192"/>
      <c r="F201" s="192"/>
      <c r="G201" s="192"/>
      <c r="H201" s="192"/>
      <c r="I201" s="192"/>
      <c r="J201" s="192"/>
      <c r="K201" s="192"/>
      <c r="L201" s="192"/>
      <c r="M201" s="192"/>
      <c r="N201" s="367"/>
      <c r="O201" s="367"/>
      <c r="P201" s="192"/>
      <c r="Q201" s="192"/>
      <c r="R201" s="192"/>
      <c r="S201" s="192"/>
      <c r="T201" s="192"/>
      <c r="U201" s="192"/>
      <c r="V201" s="192"/>
      <c r="W201" s="192"/>
      <c r="X201" s="192"/>
      <c r="Y201" s="192"/>
      <c r="Z201" s="192"/>
    </row>
    <row r="202" spans="1:26" ht="22.5" hidden="1" customHeight="1" x14ac:dyDescent="0.2">
      <c r="A202" s="192"/>
      <c r="B202" s="192"/>
      <c r="C202" s="192"/>
      <c r="D202" s="192"/>
      <c r="E202" s="192"/>
      <c r="F202" s="192"/>
      <c r="G202" s="192"/>
      <c r="H202" s="192"/>
      <c r="I202" s="192"/>
      <c r="J202" s="192"/>
      <c r="K202" s="192"/>
      <c r="L202" s="192"/>
      <c r="M202" s="192"/>
      <c r="N202" s="367"/>
      <c r="O202" s="367"/>
      <c r="P202" s="192"/>
      <c r="Q202" s="192"/>
      <c r="R202" s="192"/>
      <c r="S202" s="192"/>
      <c r="T202" s="192"/>
      <c r="U202" s="192"/>
      <c r="V202" s="192"/>
      <c r="W202" s="192"/>
      <c r="X202" s="192"/>
      <c r="Y202" s="192"/>
      <c r="Z202" s="192"/>
    </row>
    <row r="203" spans="1:26" ht="22.5" hidden="1" customHeight="1" x14ac:dyDescent="0.2">
      <c r="A203" s="192"/>
      <c r="B203" s="192"/>
      <c r="C203" s="192"/>
      <c r="D203" s="192"/>
      <c r="E203" s="192"/>
      <c r="F203" s="192"/>
      <c r="G203" s="192"/>
      <c r="H203" s="192"/>
      <c r="I203" s="192"/>
      <c r="J203" s="192"/>
      <c r="K203" s="192"/>
      <c r="L203" s="192"/>
      <c r="M203" s="192"/>
      <c r="N203" s="367"/>
      <c r="O203" s="367"/>
      <c r="P203" s="192"/>
      <c r="Q203" s="192"/>
      <c r="R203" s="192"/>
      <c r="S203" s="192"/>
      <c r="T203" s="192"/>
      <c r="U203" s="192"/>
      <c r="V203" s="192"/>
      <c r="W203" s="192"/>
      <c r="X203" s="192"/>
      <c r="Y203" s="192"/>
      <c r="Z203" s="192"/>
    </row>
    <row r="204" spans="1:26" ht="22.5" hidden="1" customHeight="1" x14ac:dyDescent="0.2">
      <c r="A204" s="192"/>
      <c r="B204" s="192"/>
      <c r="C204" s="192"/>
      <c r="D204" s="192"/>
      <c r="E204" s="192"/>
      <c r="F204" s="192"/>
      <c r="G204" s="192"/>
      <c r="H204" s="192"/>
      <c r="I204" s="192"/>
      <c r="J204" s="192"/>
      <c r="K204" s="192"/>
      <c r="L204" s="192"/>
      <c r="M204" s="192"/>
      <c r="N204" s="367"/>
      <c r="O204" s="367"/>
      <c r="P204" s="192"/>
      <c r="Q204" s="192"/>
      <c r="R204" s="192"/>
      <c r="S204" s="192"/>
      <c r="T204" s="192"/>
      <c r="U204" s="192"/>
      <c r="V204" s="192"/>
      <c r="W204" s="192"/>
      <c r="X204" s="192"/>
      <c r="Y204" s="192"/>
      <c r="Z204" s="192"/>
    </row>
    <row r="205" spans="1:26" ht="22.5" hidden="1" customHeight="1" x14ac:dyDescent="0.2">
      <c r="A205" s="192"/>
      <c r="B205" s="192"/>
      <c r="C205" s="192"/>
      <c r="D205" s="192"/>
      <c r="E205" s="192"/>
      <c r="F205" s="192"/>
      <c r="G205" s="192"/>
      <c r="H205" s="192"/>
      <c r="I205" s="192"/>
      <c r="J205" s="192"/>
      <c r="K205" s="192"/>
      <c r="L205" s="192"/>
      <c r="M205" s="192"/>
      <c r="N205" s="367"/>
      <c r="O205" s="367"/>
      <c r="P205" s="192"/>
      <c r="Q205" s="192"/>
      <c r="R205" s="192"/>
      <c r="S205" s="192"/>
      <c r="T205" s="192"/>
      <c r="U205" s="192"/>
      <c r="V205" s="192"/>
      <c r="W205" s="192"/>
      <c r="X205" s="192"/>
      <c r="Y205" s="192"/>
      <c r="Z205" s="192"/>
    </row>
    <row r="206" spans="1:26" ht="22.5" hidden="1" customHeight="1" x14ac:dyDescent="0.2">
      <c r="A206" s="192"/>
      <c r="B206" s="192"/>
      <c r="C206" s="192"/>
      <c r="D206" s="192"/>
      <c r="E206" s="192"/>
      <c r="F206" s="192"/>
      <c r="G206" s="192"/>
      <c r="H206" s="192"/>
      <c r="I206" s="192"/>
      <c r="J206" s="192"/>
      <c r="K206" s="192"/>
      <c r="L206" s="192"/>
      <c r="M206" s="192"/>
      <c r="N206" s="367"/>
      <c r="O206" s="367"/>
      <c r="P206" s="192"/>
      <c r="Q206" s="192"/>
      <c r="R206" s="192"/>
      <c r="S206" s="192"/>
      <c r="T206" s="192"/>
      <c r="U206" s="192"/>
      <c r="V206" s="192"/>
      <c r="W206" s="192"/>
      <c r="X206" s="192"/>
      <c r="Y206" s="192"/>
      <c r="Z206" s="192"/>
    </row>
    <row r="207" spans="1:26" ht="22.5" hidden="1" customHeight="1" x14ac:dyDescent="0.2">
      <c r="A207" s="192"/>
      <c r="B207" s="192"/>
      <c r="C207" s="192"/>
      <c r="D207" s="192"/>
      <c r="E207" s="192"/>
      <c r="F207" s="192"/>
      <c r="G207" s="192"/>
      <c r="H207" s="192"/>
      <c r="I207" s="192"/>
      <c r="J207" s="192"/>
      <c r="K207" s="192"/>
      <c r="L207" s="192"/>
      <c r="M207" s="192"/>
      <c r="N207" s="367"/>
      <c r="O207" s="367"/>
      <c r="P207" s="192"/>
      <c r="Q207" s="192"/>
      <c r="R207" s="192"/>
      <c r="S207" s="192"/>
      <c r="T207" s="192"/>
      <c r="U207" s="192"/>
      <c r="V207" s="192"/>
      <c r="W207" s="192"/>
      <c r="X207" s="192"/>
      <c r="Y207" s="192"/>
      <c r="Z207" s="192"/>
    </row>
    <row r="208" spans="1:26" ht="22.5" hidden="1" customHeight="1" x14ac:dyDescent="0.2">
      <c r="A208" s="192"/>
      <c r="B208" s="192"/>
      <c r="C208" s="192"/>
      <c r="D208" s="192"/>
      <c r="E208" s="192"/>
      <c r="F208" s="192"/>
      <c r="G208" s="192"/>
      <c r="H208" s="192"/>
      <c r="I208" s="192"/>
      <c r="J208" s="192"/>
      <c r="K208" s="192"/>
      <c r="L208" s="192"/>
      <c r="M208" s="192"/>
      <c r="N208" s="367"/>
      <c r="O208" s="367"/>
      <c r="P208" s="192"/>
      <c r="Q208" s="192"/>
      <c r="R208" s="192"/>
      <c r="S208" s="192"/>
      <c r="T208" s="192"/>
      <c r="U208" s="192"/>
      <c r="V208" s="192"/>
      <c r="W208" s="192"/>
      <c r="X208" s="192"/>
      <c r="Y208" s="192"/>
      <c r="Z208" s="192"/>
    </row>
    <row r="209" spans="1:26" ht="22.5" hidden="1" customHeight="1" x14ac:dyDescent="0.2">
      <c r="A209" s="192"/>
      <c r="B209" s="192"/>
      <c r="C209" s="192"/>
      <c r="D209" s="192"/>
      <c r="E209" s="192"/>
      <c r="F209" s="192"/>
      <c r="G209" s="192"/>
      <c r="H209" s="192"/>
      <c r="I209" s="192"/>
      <c r="J209" s="192"/>
      <c r="K209" s="192"/>
      <c r="L209" s="192"/>
      <c r="M209" s="192"/>
      <c r="N209" s="367"/>
      <c r="O209" s="367"/>
      <c r="P209" s="192"/>
      <c r="Q209" s="192"/>
      <c r="R209" s="192"/>
      <c r="S209" s="192"/>
      <c r="T209" s="192"/>
      <c r="U209" s="192"/>
      <c r="V209" s="192"/>
      <c r="W209" s="192"/>
      <c r="X209" s="192"/>
      <c r="Y209" s="192"/>
      <c r="Z209" s="192"/>
    </row>
    <row r="210" spans="1:26" ht="22.5" hidden="1" customHeight="1" x14ac:dyDescent="0.2">
      <c r="A210" s="192"/>
      <c r="B210" s="192"/>
      <c r="C210" s="192"/>
      <c r="D210" s="192"/>
      <c r="E210" s="192"/>
      <c r="F210" s="192"/>
      <c r="G210" s="192"/>
      <c r="H210" s="192"/>
      <c r="I210" s="192"/>
      <c r="J210" s="192"/>
      <c r="K210" s="192"/>
      <c r="L210" s="192"/>
      <c r="M210" s="192"/>
      <c r="N210" s="367"/>
      <c r="O210" s="367"/>
      <c r="P210" s="192"/>
      <c r="Q210" s="192"/>
      <c r="R210" s="192"/>
      <c r="S210" s="192"/>
      <c r="T210" s="192"/>
      <c r="U210" s="192"/>
      <c r="V210" s="192"/>
      <c r="W210" s="192"/>
      <c r="X210" s="192"/>
      <c r="Y210" s="192"/>
      <c r="Z210" s="192"/>
    </row>
    <row r="211" spans="1:26" ht="22.5" hidden="1" customHeight="1" x14ac:dyDescent="0.2">
      <c r="A211" s="192"/>
      <c r="B211" s="192"/>
      <c r="C211" s="192"/>
      <c r="D211" s="192"/>
      <c r="E211" s="192"/>
      <c r="F211" s="192"/>
      <c r="G211" s="192"/>
      <c r="H211" s="192"/>
      <c r="I211" s="192"/>
      <c r="J211" s="192"/>
      <c r="K211" s="192"/>
      <c r="L211" s="192"/>
      <c r="M211" s="192"/>
      <c r="N211" s="367"/>
      <c r="O211" s="367"/>
      <c r="P211" s="192"/>
      <c r="Q211" s="192"/>
      <c r="R211" s="192"/>
      <c r="S211" s="192"/>
      <c r="T211" s="192"/>
      <c r="U211" s="192"/>
      <c r="V211" s="192"/>
      <c r="W211" s="192"/>
      <c r="X211" s="192"/>
      <c r="Y211" s="192"/>
      <c r="Z211" s="192"/>
    </row>
    <row r="212" spans="1:26" ht="22.5" hidden="1" customHeight="1" x14ac:dyDescent="0.2">
      <c r="A212" s="192"/>
      <c r="B212" s="192"/>
      <c r="C212" s="192"/>
      <c r="D212" s="192"/>
      <c r="E212" s="192"/>
      <c r="F212" s="192"/>
      <c r="G212" s="192"/>
      <c r="H212" s="192"/>
      <c r="I212" s="192"/>
      <c r="J212" s="192"/>
      <c r="K212" s="192"/>
      <c r="L212" s="192"/>
      <c r="M212" s="192"/>
      <c r="N212" s="367"/>
      <c r="O212" s="367"/>
      <c r="P212" s="192"/>
      <c r="Q212" s="192"/>
      <c r="R212" s="192"/>
      <c r="S212" s="192"/>
      <c r="T212" s="192"/>
      <c r="U212" s="192"/>
      <c r="V212" s="192"/>
      <c r="W212" s="192"/>
      <c r="X212" s="192"/>
      <c r="Y212" s="192"/>
      <c r="Z212" s="192"/>
    </row>
    <row r="213" spans="1:26" ht="22.5" hidden="1" customHeight="1" x14ac:dyDescent="0.2">
      <c r="A213" s="192"/>
      <c r="B213" s="192"/>
      <c r="C213" s="192"/>
      <c r="D213" s="192"/>
      <c r="E213" s="192"/>
      <c r="F213" s="192"/>
      <c r="G213" s="192"/>
      <c r="H213" s="192"/>
      <c r="I213" s="192"/>
      <c r="J213" s="192"/>
      <c r="K213" s="192"/>
      <c r="L213" s="192"/>
      <c r="M213" s="192"/>
      <c r="N213" s="367"/>
      <c r="O213" s="367"/>
      <c r="P213" s="192"/>
      <c r="Q213" s="192"/>
      <c r="R213" s="192"/>
      <c r="S213" s="192"/>
      <c r="T213" s="192"/>
      <c r="U213" s="192"/>
      <c r="V213" s="192"/>
      <c r="W213" s="192"/>
      <c r="X213" s="192"/>
      <c r="Y213" s="192"/>
      <c r="Z213" s="192"/>
    </row>
    <row r="214" spans="1:26" ht="22.5" hidden="1" customHeight="1" x14ac:dyDescent="0.2">
      <c r="A214" s="192"/>
      <c r="B214" s="192"/>
      <c r="C214" s="192"/>
      <c r="D214" s="192"/>
      <c r="E214" s="192"/>
      <c r="F214" s="192"/>
      <c r="G214" s="192"/>
      <c r="H214" s="192"/>
      <c r="I214" s="192"/>
      <c r="J214" s="192"/>
      <c r="K214" s="192"/>
      <c r="L214" s="192"/>
      <c r="M214" s="192"/>
      <c r="N214" s="367"/>
      <c r="O214" s="367"/>
      <c r="P214" s="192"/>
      <c r="Q214" s="192"/>
      <c r="R214" s="192"/>
      <c r="S214" s="192"/>
      <c r="T214" s="192"/>
      <c r="U214" s="192"/>
      <c r="V214" s="192"/>
      <c r="W214" s="192"/>
      <c r="X214" s="192"/>
      <c r="Y214" s="192"/>
      <c r="Z214" s="192"/>
    </row>
    <row r="215" spans="1:26" ht="22.5" hidden="1" customHeight="1" x14ac:dyDescent="0.2">
      <c r="A215" s="192"/>
      <c r="B215" s="192"/>
      <c r="C215" s="192"/>
      <c r="D215" s="192"/>
      <c r="E215" s="192"/>
      <c r="F215" s="192"/>
      <c r="G215" s="192"/>
      <c r="H215" s="192"/>
      <c r="I215" s="192"/>
      <c r="J215" s="192"/>
      <c r="K215" s="192"/>
      <c r="L215" s="192"/>
      <c r="M215" s="192"/>
      <c r="N215" s="367"/>
      <c r="O215" s="367"/>
      <c r="P215" s="192"/>
      <c r="Q215" s="192"/>
      <c r="R215" s="192"/>
      <c r="S215" s="192"/>
      <c r="T215" s="192"/>
      <c r="U215" s="192"/>
      <c r="V215" s="192"/>
      <c r="W215" s="192"/>
      <c r="X215" s="192"/>
      <c r="Y215" s="192"/>
      <c r="Z215" s="192"/>
    </row>
    <row r="216" spans="1:26" ht="22.5" hidden="1" customHeight="1" x14ac:dyDescent="0.2">
      <c r="A216" s="192"/>
      <c r="B216" s="192"/>
      <c r="C216" s="192"/>
      <c r="D216" s="192"/>
      <c r="E216" s="192"/>
      <c r="F216" s="192"/>
      <c r="G216" s="192"/>
      <c r="H216" s="192"/>
      <c r="I216" s="192"/>
      <c r="J216" s="192"/>
      <c r="K216" s="192"/>
      <c r="L216" s="192"/>
      <c r="M216" s="192"/>
      <c r="N216" s="367"/>
      <c r="O216" s="367"/>
      <c r="P216" s="192"/>
      <c r="Q216" s="192"/>
      <c r="R216" s="192"/>
      <c r="S216" s="192"/>
      <c r="T216" s="192"/>
      <c r="U216" s="192"/>
      <c r="V216" s="192"/>
      <c r="W216" s="192"/>
      <c r="X216" s="192"/>
      <c r="Y216" s="192"/>
      <c r="Z216" s="192"/>
    </row>
    <row r="217" spans="1:26" ht="22.5" hidden="1" customHeight="1" x14ac:dyDescent="0.2">
      <c r="A217" s="192"/>
      <c r="B217" s="192"/>
      <c r="C217" s="192"/>
      <c r="D217" s="192"/>
      <c r="E217" s="192"/>
      <c r="F217" s="192"/>
      <c r="G217" s="192"/>
      <c r="H217" s="192"/>
      <c r="I217" s="192"/>
      <c r="J217" s="192"/>
      <c r="K217" s="192"/>
      <c r="L217" s="192"/>
      <c r="M217" s="192"/>
      <c r="N217" s="367"/>
      <c r="O217" s="367"/>
      <c r="P217" s="192"/>
      <c r="Q217" s="192"/>
      <c r="R217" s="192"/>
      <c r="S217" s="192"/>
      <c r="T217" s="192"/>
      <c r="U217" s="192"/>
      <c r="V217" s="192"/>
      <c r="W217" s="192"/>
      <c r="X217" s="192"/>
      <c r="Y217" s="192"/>
      <c r="Z217" s="192"/>
    </row>
    <row r="218" spans="1:26" ht="22.5" hidden="1" customHeight="1" x14ac:dyDescent="0.2">
      <c r="A218" s="192"/>
      <c r="B218" s="192"/>
      <c r="C218" s="192"/>
      <c r="D218" s="192"/>
      <c r="E218" s="192"/>
      <c r="F218" s="192"/>
      <c r="G218" s="192"/>
      <c r="H218" s="192"/>
      <c r="I218" s="192"/>
      <c r="J218" s="192"/>
      <c r="K218" s="192"/>
      <c r="L218" s="192"/>
      <c r="M218" s="192"/>
      <c r="N218" s="367"/>
      <c r="O218" s="367"/>
      <c r="P218" s="192"/>
      <c r="Q218" s="192"/>
      <c r="R218" s="192"/>
      <c r="S218" s="192"/>
      <c r="T218" s="192"/>
      <c r="U218" s="192"/>
      <c r="V218" s="192"/>
      <c r="W218" s="192"/>
      <c r="X218" s="192"/>
      <c r="Y218" s="192"/>
      <c r="Z218" s="192"/>
    </row>
    <row r="219" spans="1:26" ht="22.5" hidden="1" customHeight="1" x14ac:dyDescent="0.2">
      <c r="A219" s="192"/>
      <c r="B219" s="192"/>
      <c r="C219" s="192"/>
      <c r="D219" s="192"/>
      <c r="E219" s="192"/>
      <c r="F219" s="192"/>
      <c r="G219" s="192"/>
      <c r="H219" s="192"/>
      <c r="I219" s="192"/>
      <c r="J219" s="192"/>
      <c r="K219" s="192"/>
      <c r="L219" s="192"/>
      <c r="M219" s="192"/>
      <c r="N219" s="367"/>
      <c r="O219" s="367"/>
      <c r="P219" s="192"/>
      <c r="Q219" s="192"/>
      <c r="R219" s="192"/>
      <c r="S219" s="192"/>
      <c r="T219" s="192"/>
      <c r="U219" s="192"/>
      <c r="V219" s="192"/>
      <c r="W219" s="192"/>
      <c r="X219" s="192"/>
      <c r="Y219" s="192"/>
      <c r="Z219" s="192"/>
    </row>
    <row r="220" spans="1:26" ht="22.5" hidden="1" customHeight="1" x14ac:dyDescent="0.2">
      <c r="A220" s="192"/>
      <c r="B220" s="192"/>
      <c r="C220" s="192"/>
      <c r="D220" s="192"/>
      <c r="E220" s="192"/>
      <c r="F220" s="192"/>
      <c r="G220" s="192"/>
      <c r="H220" s="192"/>
      <c r="I220" s="192"/>
      <c r="J220" s="192"/>
      <c r="K220" s="192"/>
      <c r="L220" s="192"/>
      <c r="M220" s="192"/>
      <c r="N220" s="367"/>
      <c r="O220" s="367"/>
      <c r="P220" s="192"/>
      <c r="Q220" s="192"/>
      <c r="R220" s="192"/>
      <c r="S220" s="192"/>
      <c r="T220" s="192"/>
      <c r="U220" s="192"/>
      <c r="V220" s="192"/>
      <c r="W220" s="192"/>
      <c r="X220" s="192"/>
      <c r="Y220" s="192"/>
      <c r="Z220" s="192"/>
    </row>
    <row r="221" spans="1:26" ht="22.5" hidden="1" customHeight="1" x14ac:dyDescent="0.2">
      <c r="A221" s="192"/>
      <c r="B221" s="192"/>
      <c r="C221" s="192"/>
      <c r="D221" s="192"/>
      <c r="E221" s="192"/>
      <c r="F221" s="192"/>
      <c r="G221" s="192"/>
      <c r="H221" s="192"/>
      <c r="I221" s="192"/>
      <c r="J221" s="192"/>
      <c r="K221" s="192"/>
      <c r="L221" s="192"/>
      <c r="M221" s="192"/>
      <c r="N221" s="367"/>
      <c r="O221" s="367"/>
      <c r="P221" s="192"/>
      <c r="Q221" s="192"/>
      <c r="R221" s="192"/>
      <c r="S221" s="192"/>
      <c r="T221" s="192"/>
      <c r="U221" s="192"/>
      <c r="V221" s="192"/>
      <c r="W221" s="192"/>
      <c r="X221" s="192"/>
      <c r="Y221" s="192"/>
      <c r="Z221" s="192"/>
    </row>
    <row r="222" spans="1:26" ht="22.5" hidden="1" customHeight="1" x14ac:dyDescent="0.2">
      <c r="A222" s="192"/>
      <c r="B222" s="192"/>
      <c r="C222" s="192"/>
      <c r="D222" s="192"/>
      <c r="E222" s="192"/>
      <c r="F222" s="192"/>
      <c r="G222" s="192"/>
      <c r="H222" s="192"/>
      <c r="I222" s="192"/>
      <c r="J222" s="192"/>
      <c r="K222" s="192"/>
      <c r="L222" s="192"/>
      <c r="M222" s="192"/>
      <c r="N222" s="367"/>
      <c r="O222" s="367"/>
      <c r="P222" s="192"/>
      <c r="Q222" s="192"/>
      <c r="R222" s="192"/>
      <c r="S222" s="192"/>
      <c r="T222" s="192"/>
      <c r="U222" s="192"/>
      <c r="V222" s="192"/>
      <c r="W222" s="192"/>
      <c r="X222" s="192"/>
      <c r="Y222" s="192"/>
      <c r="Z222" s="192"/>
    </row>
    <row r="223" spans="1:26" ht="22.5" hidden="1" customHeight="1" x14ac:dyDescent="0.2">
      <c r="A223" s="192"/>
      <c r="B223" s="192"/>
      <c r="C223" s="192"/>
      <c r="D223" s="192"/>
      <c r="E223" s="192"/>
      <c r="F223" s="192"/>
      <c r="G223" s="192"/>
      <c r="H223" s="192"/>
      <c r="I223" s="192"/>
      <c r="J223" s="192"/>
      <c r="K223" s="192"/>
      <c r="L223" s="192"/>
      <c r="M223" s="192"/>
      <c r="N223" s="367"/>
      <c r="O223" s="367"/>
      <c r="P223" s="192"/>
      <c r="Q223" s="192"/>
      <c r="R223" s="192"/>
      <c r="S223" s="192"/>
      <c r="T223" s="192"/>
      <c r="U223" s="192"/>
      <c r="V223" s="192"/>
      <c r="W223" s="192"/>
      <c r="X223" s="192"/>
      <c r="Y223" s="192"/>
      <c r="Z223" s="192"/>
    </row>
    <row r="224" spans="1:26" ht="22.5" hidden="1" customHeight="1" x14ac:dyDescent="0.2">
      <c r="A224" s="192"/>
      <c r="B224" s="192"/>
      <c r="C224" s="192"/>
      <c r="D224" s="192"/>
      <c r="E224" s="192"/>
      <c r="F224" s="192"/>
      <c r="G224" s="192"/>
      <c r="H224" s="192"/>
      <c r="I224" s="192"/>
      <c r="J224" s="192"/>
      <c r="K224" s="192"/>
      <c r="L224" s="192"/>
      <c r="M224" s="192"/>
      <c r="N224" s="367"/>
      <c r="O224" s="367"/>
      <c r="P224" s="192"/>
      <c r="Q224" s="192"/>
      <c r="R224" s="192"/>
      <c r="S224" s="192"/>
      <c r="T224" s="192"/>
      <c r="U224" s="192"/>
      <c r="V224" s="192"/>
      <c r="W224" s="192"/>
      <c r="X224" s="192"/>
      <c r="Y224" s="192"/>
      <c r="Z224" s="192"/>
    </row>
    <row r="225" spans="1:26" ht="22.5" hidden="1" customHeight="1" x14ac:dyDescent="0.2">
      <c r="A225" s="192"/>
      <c r="B225" s="192"/>
      <c r="C225" s="192"/>
      <c r="D225" s="192"/>
      <c r="E225" s="192"/>
      <c r="F225" s="192"/>
      <c r="G225" s="192"/>
      <c r="H225" s="192"/>
      <c r="I225" s="192"/>
      <c r="J225" s="192"/>
      <c r="K225" s="192"/>
      <c r="L225" s="192"/>
      <c r="M225" s="192"/>
      <c r="N225" s="367"/>
      <c r="O225" s="367"/>
      <c r="P225" s="192"/>
      <c r="Q225" s="192"/>
      <c r="R225" s="192"/>
      <c r="S225" s="192"/>
      <c r="T225" s="192"/>
      <c r="U225" s="192"/>
      <c r="V225" s="192"/>
      <c r="W225" s="192"/>
      <c r="X225" s="192"/>
      <c r="Y225" s="192"/>
      <c r="Z225" s="192"/>
    </row>
    <row r="226" spans="1:26" ht="22.5" hidden="1" customHeight="1" x14ac:dyDescent="0.2">
      <c r="A226" s="192"/>
      <c r="B226" s="192"/>
      <c r="C226" s="192"/>
      <c r="D226" s="192"/>
      <c r="E226" s="192"/>
      <c r="F226" s="192"/>
      <c r="G226" s="192"/>
      <c r="H226" s="192"/>
      <c r="I226" s="192"/>
      <c r="J226" s="192"/>
      <c r="K226" s="192"/>
      <c r="L226" s="192"/>
      <c r="M226" s="192"/>
      <c r="N226" s="367"/>
      <c r="O226" s="367"/>
      <c r="P226" s="192"/>
      <c r="Q226" s="192"/>
      <c r="R226" s="192"/>
      <c r="S226" s="192"/>
      <c r="T226" s="192"/>
      <c r="U226" s="192"/>
      <c r="V226" s="192"/>
      <c r="W226" s="192"/>
      <c r="X226" s="192"/>
      <c r="Y226" s="192"/>
      <c r="Z226" s="192"/>
    </row>
    <row r="227" spans="1:26" ht="22.5" hidden="1" customHeight="1" x14ac:dyDescent="0.2">
      <c r="A227" s="192"/>
      <c r="B227" s="192"/>
      <c r="C227" s="192"/>
      <c r="D227" s="192"/>
      <c r="E227" s="192"/>
      <c r="F227" s="192"/>
      <c r="G227" s="192"/>
      <c r="H227" s="192"/>
      <c r="I227" s="192"/>
      <c r="J227" s="192"/>
      <c r="K227" s="192"/>
      <c r="L227" s="192"/>
      <c r="M227" s="192"/>
      <c r="N227" s="367"/>
      <c r="O227" s="367"/>
      <c r="P227" s="192"/>
      <c r="Q227" s="192"/>
      <c r="R227" s="192"/>
      <c r="S227" s="192"/>
      <c r="T227" s="192"/>
      <c r="U227" s="192"/>
      <c r="V227" s="192"/>
      <c r="W227" s="192"/>
      <c r="X227" s="192"/>
      <c r="Y227" s="192"/>
      <c r="Z227" s="192"/>
    </row>
    <row r="228" spans="1:26" ht="22.5" hidden="1" customHeight="1" x14ac:dyDescent="0.2">
      <c r="A228" s="192"/>
      <c r="B228" s="192"/>
      <c r="C228" s="192"/>
      <c r="D228" s="192"/>
      <c r="E228" s="192"/>
      <c r="F228" s="192"/>
      <c r="G228" s="192"/>
      <c r="H228" s="192"/>
      <c r="I228" s="192"/>
      <c r="J228" s="192"/>
      <c r="K228" s="192"/>
      <c r="L228" s="192"/>
      <c r="M228" s="192"/>
      <c r="N228" s="367"/>
      <c r="O228" s="367"/>
      <c r="P228" s="192"/>
      <c r="Q228" s="192"/>
      <c r="R228" s="192"/>
      <c r="S228" s="192"/>
      <c r="T228" s="192"/>
      <c r="U228" s="192"/>
      <c r="V228" s="192"/>
      <c r="W228" s="192"/>
      <c r="X228" s="192"/>
      <c r="Y228" s="192"/>
      <c r="Z228" s="192"/>
    </row>
    <row r="229" spans="1:26" ht="22.5" hidden="1" customHeight="1" x14ac:dyDescent="0.2">
      <c r="A229" s="192"/>
      <c r="B229" s="192"/>
      <c r="C229" s="192"/>
      <c r="D229" s="192"/>
      <c r="E229" s="192"/>
      <c r="F229" s="192"/>
      <c r="G229" s="192"/>
      <c r="H229" s="192"/>
      <c r="I229" s="192"/>
      <c r="J229" s="192"/>
      <c r="K229" s="192"/>
      <c r="L229" s="192"/>
      <c r="M229" s="192"/>
      <c r="N229" s="367"/>
      <c r="O229" s="367"/>
      <c r="P229" s="192"/>
      <c r="Q229" s="192"/>
      <c r="R229" s="192"/>
      <c r="S229" s="192"/>
      <c r="T229" s="192"/>
      <c r="U229" s="192"/>
      <c r="V229" s="192"/>
      <c r="W229" s="192"/>
      <c r="X229" s="192"/>
      <c r="Y229" s="192"/>
      <c r="Z229" s="192"/>
    </row>
    <row r="230" spans="1:26" ht="22.5" hidden="1" customHeight="1" x14ac:dyDescent="0.2">
      <c r="A230" s="192"/>
      <c r="B230" s="192"/>
      <c r="C230" s="192"/>
      <c r="D230" s="192"/>
      <c r="E230" s="192"/>
      <c r="F230" s="192"/>
      <c r="G230" s="192"/>
      <c r="H230" s="192"/>
      <c r="I230" s="192"/>
      <c r="J230" s="192"/>
      <c r="K230" s="192"/>
      <c r="L230" s="192"/>
      <c r="M230" s="192"/>
      <c r="N230" s="367"/>
      <c r="O230" s="367"/>
      <c r="P230" s="192"/>
      <c r="Q230" s="192"/>
      <c r="R230" s="192"/>
      <c r="S230" s="192"/>
      <c r="T230" s="192"/>
      <c r="U230" s="192"/>
      <c r="V230" s="192"/>
      <c r="W230" s="192"/>
      <c r="X230" s="192"/>
      <c r="Y230" s="192"/>
      <c r="Z230" s="192"/>
    </row>
    <row r="231" spans="1:26" ht="22.5" hidden="1" customHeight="1" x14ac:dyDescent="0.2">
      <c r="A231" s="192"/>
      <c r="B231" s="192"/>
      <c r="C231" s="192"/>
      <c r="D231" s="192"/>
      <c r="E231" s="192"/>
      <c r="F231" s="192"/>
      <c r="G231" s="192"/>
      <c r="H231" s="192"/>
      <c r="I231" s="192"/>
      <c r="J231" s="192"/>
      <c r="K231" s="192"/>
      <c r="L231" s="192"/>
      <c r="M231" s="192"/>
      <c r="N231" s="367"/>
      <c r="O231" s="367"/>
      <c r="P231" s="192"/>
      <c r="Q231" s="192"/>
      <c r="R231" s="192"/>
      <c r="S231" s="192"/>
      <c r="T231" s="192"/>
      <c r="U231" s="192"/>
      <c r="V231" s="192"/>
      <c r="W231" s="192"/>
      <c r="X231" s="192"/>
      <c r="Y231" s="192"/>
      <c r="Z231" s="192"/>
    </row>
    <row r="232" spans="1:26" ht="22.5" hidden="1" customHeight="1" x14ac:dyDescent="0.2">
      <c r="A232" s="192"/>
      <c r="B232" s="192"/>
      <c r="C232" s="192"/>
      <c r="D232" s="192"/>
      <c r="E232" s="192"/>
      <c r="F232" s="192"/>
      <c r="G232" s="192"/>
      <c r="H232" s="192"/>
      <c r="I232" s="192"/>
      <c r="J232" s="192"/>
      <c r="K232" s="192"/>
      <c r="L232" s="192"/>
      <c r="M232" s="192"/>
      <c r="N232" s="367"/>
      <c r="O232" s="367"/>
      <c r="P232" s="192"/>
      <c r="Q232" s="192"/>
      <c r="R232" s="192"/>
      <c r="S232" s="192"/>
      <c r="T232" s="192"/>
      <c r="U232" s="192"/>
      <c r="V232" s="192"/>
      <c r="W232" s="192"/>
      <c r="X232" s="192"/>
      <c r="Y232" s="192"/>
      <c r="Z232" s="192"/>
    </row>
    <row r="233" spans="1:26" ht="22.5" hidden="1" customHeight="1" x14ac:dyDescent="0.2">
      <c r="A233" s="192"/>
      <c r="B233" s="192"/>
      <c r="C233" s="192"/>
      <c r="D233" s="192"/>
      <c r="E233" s="192"/>
      <c r="F233" s="192"/>
      <c r="G233" s="192"/>
      <c r="H233" s="192"/>
      <c r="I233" s="192"/>
      <c r="J233" s="192"/>
      <c r="K233" s="192"/>
      <c r="L233" s="192"/>
      <c r="M233" s="192"/>
      <c r="N233" s="367"/>
      <c r="O233" s="367"/>
      <c r="P233" s="192"/>
      <c r="Q233" s="192"/>
      <c r="R233" s="192"/>
      <c r="S233" s="192"/>
      <c r="T233" s="192"/>
      <c r="U233" s="192"/>
      <c r="V233" s="192"/>
      <c r="W233" s="192"/>
      <c r="X233" s="192"/>
      <c r="Y233" s="192"/>
      <c r="Z233" s="192"/>
    </row>
    <row r="234" spans="1:26" ht="22.5" hidden="1" customHeight="1" x14ac:dyDescent="0.2">
      <c r="A234" s="192"/>
      <c r="B234" s="192"/>
      <c r="C234" s="192"/>
      <c r="D234" s="192"/>
      <c r="E234" s="192"/>
      <c r="F234" s="192"/>
      <c r="G234" s="192"/>
      <c r="H234" s="192"/>
      <c r="I234" s="192"/>
      <c r="J234" s="192"/>
      <c r="K234" s="192"/>
      <c r="L234" s="192"/>
      <c r="M234" s="192"/>
      <c r="N234" s="367"/>
      <c r="O234" s="367"/>
      <c r="P234" s="192"/>
      <c r="Q234" s="192"/>
      <c r="R234" s="192"/>
      <c r="S234" s="192"/>
      <c r="T234" s="192"/>
      <c r="U234" s="192"/>
      <c r="V234" s="192"/>
      <c r="W234" s="192"/>
      <c r="X234" s="192"/>
      <c r="Y234" s="192"/>
      <c r="Z234" s="192"/>
    </row>
    <row r="235" spans="1:26" ht="22.5" hidden="1" customHeight="1" x14ac:dyDescent="0.2">
      <c r="A235" s="192"/>
      <c r="B235" s="192"/>
      <c r="C235" s="192"/>
      <c r="D235" s="192"/>
      <c r="E235" s="192"/>
      <c r="F235" s="192"/>
      <c r="G235" s="192"/>
      <c r="H235" s="192"/>
      <c r="I235" s="192"/>
      <c r="J235" s="192"/>
      <c r="K235" s="192"/>
      <c r="L235" s="192"/>
      <c r="M235" s="192"/>
      <c r="N235" s="367"/>
      <c r="O235" s="367"/>
      <c r="P235" s="192"/>
      <c r="Q235" s="192"/>
      <c r="R235" s="192"/>
      <c r="S235" s="192"/>
      <c r="T235" s="192"/>
      <c r="U235" s="192"/>
      <c r="V235" s="192"/>
      <c r="W235" s="192"/>
      <c r="X235" s="192"/>
      <c r="Y235" s="192"/>
      <c r="Z235" s="192"/>
    </row>
    <row r="236" spans="1:26" ht="22.5" hidden="1" customHeight="1" x14ac:dyDescent="0.2">
      <c r="A236" s="192"/>
      <c r="B236" s="192"/>
      <c r="C236" s="192"/>
      <c r="D236" s="192"/>
      <c r="E236" s="192"/>
      <c r="F236" s="192"/>
      <c r="G236" s="192"/>
      <c r="H236" s="192"/>
      <c r="I236" s="192"/>
      <c r="J236" s="192"/>
      <c r="K236" s="192"/>
      <c r="L236" s="192"/>
      <c r="M236" s="192"/>
      <c r="N236" s="367"/>
      <c r="O236" s="367"/>
      <c r="P236" s="192"/>
      <c r="Q236" s="192"/>
      <c r="R236" s="192"/>
      <c r="S236" s="192"/>
      <c r="T236" s="192"/>
      <c r="U236" s="192"/>
      <c r="V236" s="192"/>
      <c r="W236" s="192"/>
      <c r="X236" s="192"/>
      <c r="Y236" s="192"/>
      <c r="Z236" s="192"/>
    </row>
    <row r="237" spans="1:26" ht="22.5" hidden="1" customHeight="1" x14ac:dyDescent="0.2">
      <c r="A237" s="192"/>
      <c r="B237" s="192"/>
      <c r="C237" s="192"/>
      <c r="D237" s="192"/>
      <c r="E237" s="192"/>
      <c r="F237" s="192"/>
      <c r="G237" s="192"/>
      <c r="H237" s="192"/>
      <c r="I237" s="192"/>
      <c r="J237" s="192"/>
      <c r="K237" s="192"/>
      <c r="L237" s="192"/>
      <c r="M237" s="192"/>
      <c r="N237" s="367"/>
      <c r="O237" s="367"/>
      <c r="P237" s="192"/>
      <c r="Q237" s="192"/>
      <c r="R237" s="192"/>
      <c r="S237" s="192"/>
      <c r="T237" s="192"/>
      <c r="U237" s="192"/>
      <c r="V237" s="192"/>
      <c r="W237" s="192"/>
      <c r="X237" s="192"/>
      <c r="Y237" s="192"/>
      <c r="Z237" s="192"/>
    </row>
    <row r="238" spans="1:26" ht="22.5" hidden="1" customHeight="1" x14ac:dyDescent="0.2">
      <c r="A238" s="192"/>
      <c r="B238" s="192"/>
      <c r="C238" s="192"/>
      <c r="D238" s="192"/>
      <c r="E238" s="192"/>
      <c r="F238" s="192"/>
      <c r="G238" s="192"/>
      <c r="H238" s="192"/>
      <c r="I238" s="192"/>
      <c r="J238" s="192"/>
      <c r="K238" s="192"/>
      <c r="L238" s="192"/>
      <c r="M238" s="192"/>
      <c r="N238" s="367"/>
      <c r="O238" s="367"/>
      <c r="P238" s="192"/>
      <c r="Q238" s="192"/>
      <c r="R238" s="192"/>
      <c r="S238" s="192"/>
      <c r="T238" s="192"/>
      <c r="U238" s="192"/>
      <c r="V238" s="192"/>
      <c r="W238" s="192"/>
      <c r="X238" s="192"/>
      <c r="Y238" s="192"/>
      <c r="Z238" s="192"/>
    </row>
    <row r="239" spans="1:26" ht="22.5" hidden="1" customHeight="1" x14ac:dyDescent="0.2">
      <c r="A239" s="192"/>
      <c r="B239" s="192"/>
      <c r="C239" s="192"/>
      <c r="D239" s="192"/>
      <c r="E239" s="192"/>
      <c r="F239" s="192"/>
      <c r="G239" s="192"/>
      <c r="H239" s="192"/>
      <c r="I239" s="192"/>
      <c r="J239" s="192"/>
      <c r="K239" s="192"/>
      <c r="L239" s="192"/>
      <c r="M239" s="192"/>
      <c r="N239" s="367"/>
      <c r="O239" s="367"/>
      <c r="P239" s="192"/>
      <c r="Q239" s="192"/>
      <c r="R239" s="192"/>
      <c r="S239" s="192"/>
      <c r="T239" s="192"/>
      <c r="U239" s="192"/>
      <c r="V239" s="192"/>
      <c r="W239" s="192"/>
      <c r="X239" s="192"/>
      <c r="Y239" s="192"/>
      <c r="Z239" s="192"/>
    </row>
    <row r="240" spans="1:26" ht="22.5" hidden="1" customHeight="1" x14ac:dyDescent="0.2">
      <c r="A240" s="192"/>
      <c r="B240" s="192"/>
      <c r="C240" s="192"/>
      <c r="D240" s="192"/>
      <c r="E240" s="192"/>
      <c r="F240" s="192"/>
      <c r="G240" s="192"/>
      <c r="H240" s="192"/>
      <c r="I240" s="192"/>
      <c r="J240" s="192"/>
      <c r="K240" s="192"/>
      <c r="L240" s="192"/>
      <c r="M240" s="192"/>
      <c r="N240" s="367"/>
      <c r="O240" s="367"/>
      <c r="P240" s="192"/>
      <c r="Q240" s="192"/>
      <c r="R240" s="192"/>
      <c r="S240" s="192"/>
      <c r="T240" s="192"/>
      <c r="U240" s="192"/>
      <c r="V240" s="192"/>
      <c r="W240" s="192"/>
      <c r="X240" s="192"/>
      <c r="Y240" s="192"/>
      <c r="Z240" s="192"/>
    </row>
    <row r="241" spans="1:26" ht="15.75" hidden="1" customHeight="1" x14ac:dyDescent="0.2">
      <c r="A241" s="192"/>
      <c r="B241" s="192"/>
      <c r="C241" s="192"/>
      <c r="D241" s="192"/>
      <c r="E241" s="192"/>
      <c r="F241" s="192"/>
      <c r="G241" s="192"/>
      <c r="H241" s="192"/>
      <c r="I241" s="192"/>
      <c r="J241" s="192"/>
      <c r="K241" s="192"/>
      <c r="L241" s="192"/>
      <c r="M241" s="192"/>
      <c r="N241" s="367"/>
      <c r="O241" s="367"/>
      <c r="P241" s="192"/>
      <c r="Q241" s="192"/>
      <c r="R241" s="192"/>
      <c r="S241" s="192"/>
      <c r="T241" s="192"/>
      <c r="U241" s="192"/>
      <c r="V241" s="192"/>
      <c r="W241" s="192"/>
      <c r="X241" s="192"/>
      <c r="Y241" s="192"/>
      <c r="Z241" s="192"/>
    </row>
    <row r="242" spans="1:26" ht="15.75" hidden="1" customHeight="1" x14ac:dyDescent="0.2">
      <c r="A242" s="192"/>
      <c r="B242" s="192"/>
      <c r="C242" s="192"/>
      <c r="D242" s="192"/>
      <c r="E242" s="192"/>
      <c r="F242" s="192"/>
      <c r="G242" s="192"/>
      <c r="H242" s="192"/>
      <c r="I242" s="192"/>
      <c r="J242" s="192"/>
      <c r="K242" s="192"/>
      <c r="L242" s="192"/>
      <c r="M242" s="192"/>
      <c r="N242" s="367"/>
      <c r="O242" s="367"/>
      <c r="P242" s="192"/>
      <c r="Q242" s="192"/>
      <c r="R242" s="192"/>
      <c r="S242" s="192"/>
      <c r="T242" s="192"/>
      <c r="U242" s="192"/>
      <c r="V242" s="192"/>
      <c r="W242" s="192"/>
      <c r="X242" s="192"/>
      <c r="Y242" s="192"/>
      <c r="Z242" s="192"/>
    </row>
    <row r="243" spans="1:26" ht="15.75" hidden="1" customHeight="1" x14ac:dyDescent="0.2">
      <c r="A243" s="192"/>
      <c r="B243" s="192"/>
      <c r="C243" s="192"/>
      <c r="D243" s="192"/>
      <c r="E243" s="192"/>
      <c r="F243" s="192"/>
      <c r="G243" s="192"/>
      <c r="H243" s="192"/>
      <c r="I243" s="192"/>
      <c r="J243" s="192"/>
      <c r="K243" s="192"/>
      <c r="L243" s="192"/>
      <c r="M243" s="192"/>
      <c r="N243" s="367"/>
      <c r="O243" s="367"/>
      <c r="P243" s="192"/>
      <c r="Q243" s="192"/>
      <c r="R243" s="192"/>
      <c r="S243" s="192"/>
      <c r="T243" s="192"/>
      <c r="U243" s="192"/>
      <c r="V243" s="192"/>
      <c r="W243" s="192"/>
      <c r="X243" s="192"/>
      <c r="Y243" s="192"/>
      <c r="Z243" s="192"/>
    </row>
    <row r="244" spans="1:26" ht="15.75" hidden="1" customHeight="1" x14ac:dyDescent="0.2">
      <c r="A244" s="192"/>
      <c r="B244" s="192"/>
      <c r="C244" s="192"/>
      <c r="D244" s="192"/>
      <c r="E244" s="192"/>
      <c r="F244" s="192"/>
      <c r="G244" s="192"/>
      <c r="H244" s="192"/>
      <c r="I244" s="192"/>
      <c r="J244" s="192"/>
      <c r="K244" s="192"/>
      <c r="L244" s="192"/>
      <c r="M244" s="192"/>
      <c r="N244" s="367"/>
      <c r="O244" s="367"/>
      <c r="P244" s="192"/>
      <c r="Q244" s="192"/>
      <c r="R244" s="192"/>
      <c r="S244" s="192"/>
      <c r="T244" s="192"/>
      <c r="U244" s="192"/>
      <c r="V244" s="192"/>
      <c r="W244" s="192"/>
      <c r="X244" s="192"/>
      <c r="Y244" s="192"/>
      <c r="Z244" s="192"/>
    </row>
    <row r="245" spans="1:26" ht="15.75" hidden="1" customHeight="1" x14ac:dyDescent="0.2">
      <c r="A245" s="192"/>
      <c r="B245" s="192"/>
      <c r="C245" s="192"/>
      <c r="D245" s="192"/>
      <c r="E245" s="192"/>
      <c r="F245" s="192"/>
      <c r="G245" s="192"/>
      <c r="H245" s="192"/>
      <c r="I245" s="192"/>
      <c r="J245" s="192"/>
      <c r="K245" s="192"/>
      <c r="L245" s="192"/>
      <c r="M245" s="192"/>
      <c r="N245" s="367"/>
      <c r="O245" s="367"/>
      <c r="P245" s="192"/>
      <c r="Q245" s="192"/>
      <c r="R245" s="192"/>
      <c r="S245" s="192"/>
      <c r="T245" s="192"/>
      <c r="U245" s="192"/>
      <c r="V245" s="192"/>
      <c r="W245" s="192"/>
      <c r="X245" s="192"/>
      <c r="Y245" s="192"/>
      <c r="Z245" s="192"/>
    </row>
    <row r="246" spans="1:26" ht="15.75" hidden="1" customHeight="1" x14ac:dyDescent="0.2">
      <c r="A246" s="192"/>
      <c r="B246" s="192"/>
      <c r="C246" s="192"/>
      <c r="D246" s="192"/>
      <c r="E246" s="192"/>
      <c r="F246" s="192"/>
      <c r="G246" s="192"/>
      <c r="H246" s="192"/>
      <c r="I246" s="192"/>
      <c r="J246" s="192"/>
      <c r="K246" s="192"/>
      <c r="L246" s="192"/>
      <c r="M246" s="192"/>
      <c r="N246" s="367"/>
      <c r="O246" s="367"/>
      <c r="P246" s="192"/>
      <c r="Q246" s="192"/>
      <c r="R246" s="192"/>
      <c r="S246" s="192"/>
      <c r="T246" s="192"/>
      <c r="U246" s="192"/>
      <c r="V246" s="192"/>
      <c r="W246" s="192"/>
      <c r="X246" s="192"/>
      <c r="Y246" s="192"/>
      <c r="Z246" s="192"/>
    </row>
    <row r="247" spans="1:26" ht="15.75" hidden="1" customHeight="1" x14ac:dyDescent="0.2">
      <c r="A247" s="192"/>
      <c r="B247" s="192"/>
      <c r="C247" s="192"/>
      <c r="D247" s="192"/>
      <c r="E247" s="192"/>
      <c r="F247" s="192"/>
      <c r="G247" s="192"/>
      <c r="H247" s="192"/>
      <c r="I247" s="192"/>
      <c r="J247" s="192"/>
      <c r="K247" s="192"/>
      <c r="L247" s="192"/>
      <c r="M247" s="192"/>
      <c r="N247" s="367"/>
      <c r="O247" s="367"/>
      <c r="P247" s="192"/>
      <c r="Q247" s="192"/>
      <c r="R247" s="192"/>
      <c r="S247" s="192"/>
      <c r="T247" s="192"/>
      <c r="U247" s="192"/>
      <c r="V247" s="192"/>
      <c r="W247" s="192"/>
      <c r="X247" s="192"/>
      <c r="Y247" s="192"/>
      <c r="Z247" s="192"/>
    </row>
    <row r="248" spans="1:26" ht="15.75" hidden="1" customHeight="1" x14ac:dyDescent="0.2">
      <c r="A248" s="192"/>
      <c r="B248" s="192"/>
      <c r="C248" s="192"/>
      <c r="D248" s="192"/>
      <c r="E248" s="192"/>
      <c r="F248" s="192"/>
      <c r="G248" s="192"/>
      <c r="H248" s="192"/>
      <c r="I248" s="192"/>
      <c r="J248" s="192"/>
      <c r="K248" s="192"/>
      <c r="L248" s="192"/>
      <c r="M248" s="192"/>
      <c r="N248" s="367"/>
      <c r="O248" s="367"/>
      <c r="P248" s="192"/>
      <c r="Q248" s="192"/>
      <c r="R248" s="192"/>
      <c r="S248" s="192"/>
      <c r="T248" s="192"/>
      <c r="U248" s="192"/>
      <c r="V248" s="192"/>
      <c r="W248" s="192"/>
      <c r="X248" s="192"/>
      <c r="Y248" s="192"/>
      <c r="Z248" s="192"/>
    </row>
    <row r="249" spans="1:26" ht="15.75" hidden="1" customHeight="1" x14ac:dyDescent="0.2">
      <c r="A249" s="192"/>
      <c r="B249" s="192"/>
      <c r="C249" s="192"/>
      <c r="D249" s="192"/>
      <c r="E249" s="192"/>
      <c r="F249" s="192"/>
      <c r="G249" s="192"/>
      <c r="H249" s="192"/>
      <c r="I249" s="192"/>
      <c r="J249" s="192"/>
      <c r="K249" s="192"/>
      <c r="L249" s="192"/>
      <c r="M249" s="192"/>
      <c r="N249" s="367"/>
      <c r="O249" s="367"/>
      <c r="P249" s="192"/>
      <c r="Q249" s="192"/>
      <c r="R249" s="192"/>
      <c r="S249" s="192"/>
      <c r="T249" s="192"/>
      <c r="U249" s="192"/>
      <c r="V249" s="192"/>
      <c r="W249" s="192"/>
      <c r="X249" s="192"/>
      <c r="Y249" s="192"/>
      <c r="Z249" s="192"/>
    </row>
    <row r="250" spans="1:26" ht="15.75" hidden="1" customHeight="1" x14ac:dyDescent="0.2">
      <c r="A250" s="192"/>
      <c r="B250" s="192"/>
      <c r="C250" s="192"/>
      <c r="D250" s="192"/>
      <c r="E250" s="192"/>
      <c r="F250" s="192"/>
      <c r="G250" s="192"/>
      <c r="H250" s="192"/>
      <c r="I250" s="192"/>
      <c r="J250" s="192"/>
      <c r="K250" s="192"/>
      <c r="L250" s="192"/>
      <c r="M250" s="192"/>
      <c r="N250" s="367"/>
      <c r="O250" s="367"/>
      <c r="P250" s="192"/>
      <c r="Q250" s="192"/>
      <c r="R250" s="192"/>
      <c r="S250" s="192"/>
      <c r="T250" s="192"/>
      <c r="U250" s="192"/>
      <c r="V250" s="192"/>
      <c r="W250" s="192"/>
      <c r="X250" s="192"/>
      <c r="Y250" s="192"/>
      <c r="Z250" s="192"/>
    </row>
    <row r="251" spans="1:26" ht="15.75" hidden="1" customHeight="1" x14ac:dyDescent="0.2">
      <c r="A251" s="192"/>
      <c r="B251" s="192"/>
      <c r="C251" s="192"/>
      <c r="D251" s="192"/>
      <c r="E251" s="192"/>
      <c r="F251" s="192"/>
      <c r="G251" s="192"/>
      <c r="H251" s="192"/>
      <c r="I251" s="192"/>
      <c r="J251" s="192"/>
      <c r="K251" s="192"/>
      <c r="L251" s="192"/>
      <c r="M251" s="192"/>
      <c r="N251" s="367"/>
      <c r="O251" s="367"/>
      <c r="P251" s="192"/>
      <c r="Q251" s="192"/>
      <c r="R251" s="192"/>
      <c r="S251" s="192"/>
      <c r="T251" s="192"/>
      <c r="U251" s="192"/>
      <c r="V251" s="192"/>
      <c r="W251" s="192"/>
      <c r="X251" s="192"/>
      <c r="Y251" s="192"/>
      <c r="Z251" s="192"/>
    </row>
    <row r="252" spans="1:26" ht="15.75" hidden="1" customHeight="1" x14ac:dyDescent="0.2">
      <c r="A252" s="192"/>
      <c r="B252" s="192"/>
      <c r="C252" s="192"/>
      <c r="D252" s="192"/>
      <c r="E252" s="192"/>
      <c r="F252" s="192"/>
      <c r="G252" s="192"/>
      <c r="H252" s="192"/>
      <c r="I252" s="192"/>
      <c r="J252" s="192"/>
      <c r="K252" s="192"/>
      <c r="L252" s="192"/>
      <c r="M252" s="192"/>
      <c r="N252" s="367"/>
      <c r="O252" s="367"/>
      <c r="P252" s="192"/>
      <c r="Q252" s="192"/>
      <c r="R252" s="192"/>
      <c r="S252" s="192"/>
      <c r="T252" s="192"/>
      <c r="U252" s="192"/>
      <c r="V252" s="192"/>
      <c r="W252" s="192"/>
      <c r="X252" s="192"/>
      <c r="Y252" s="192"/>
      <c r="Z252" s="192"/>
    </row>
    <row r="253" spans="1:26" ht="15.75" hidden="1" customHeight="1" x14ac:dyDescent="0.2">
      <c r="A253" s="192"/>
      <c r="B253" s="192"/>
      <c r="C253" s="192"/>
      <c r="D253" s="192"/>
      <c r="E253" s="192"/>
      <c r="F253" s="192"/>
      <c r="G253" s="192"/>
      <c r="H253" s="192"/>
      <c r="I253" s="192"/>
      <c r="J253" s="192"/>
      <c r="K253" s="192"/>
      <c r="L253" s="192"/>
      <c r="M253" s="192"/>
      <c r="N253" s="367"/>
      <c r="O253" s="367"/>
      <c r="P253" s="192"/>
      <c r="Q253" s="192"/>
      <c r="R253" s="192"/>
      <c r="S253" s="192"/>
      <c r="T253" s="192"/>
      <c r="U253" s="192"/>
      <c r="V253" s="192"/>
      <c r="W253" s="192"/>
      <c r="X253" s="192"/>
      <c r="Y253" s="192"/>
      <c r="Z253" s="192"/>
    </row>
    <row r="254" spans="1:26" ht="15.75" hidden="1" customHeight="1" x14ac:dyDescent="0.2">
      <c r="A254" s="192"/>
      <c r="B254" s="192"/>
      <c r="C254" s="192"/>
      <c r="D254" s="192"/>
      <c r="E254" s="192"/>
      <c r="F254" s="192"/>
      <c r="G254" s="192"/>
      <c r="H254" s="192"/>
      <c r="I254" s="192"/>
      <c r="J254" s="192"/>
      <c r="K254" s="192"/>
      <c r="L254" s="192"/>
      <c r="M254" s="192"/>
      <c r="N254" s="367"/>
      <c r="O254" s="367"/>
      <c r="P254" s="192"/>
      <c r="Q254" s="192"/>
      <c r="R254" s="192"/>
      <c r="S254" s="192"/>
      <c r="T254" s="192"/>
      <c r="U254" s="192"/>
      <c r="V254" s="192"/>
      <c r="W254" s="192"/>
      <c r="X254" s="192"/>
      <c r="Y254" s="192"/>
      <c r="Z254" s="192"/>
    </row>
    <row r="255" spans="1:26" ht="15.75" hidden="1" customHeight="1" x14ac:dyDescent="0.2">
      <c r="A255" s="192"/>
      <c r="B255" s="192"/>
      <c r="C255" s="192"/>
      <c r="D255" s="192"/>
      <c r="E255" s="192"/>
      <c r="F255" s="192"/>
      <c r="G255" s="192"/>
      <c r="H255" s="192"/>
      <c r="I255" s="192"/>
      <c r="J255" s="192"/>
      <c r="K255" s="192"/>
      <c r="L255" s="192"/>
      <c r="M255" s="192"/>
      <c r="N255" s="367"/>
      <c r="O255" s="367"/>
      <c r="P255" s="192"/>
      <c r="Q255" s="192"/>
      <c r="R255" s="192"/>
      <c r="S255" s="192"/>
      <c r="T255" s="192"/>
      <c r="U255" s="192"/>
      <c r="V255" s="192"/>
      <c r="W255" s="192"/>
      <c r="X255" s="192"/>
      <c r="Y255" s="192"/>
      <c r="Z255" s="192"/>
    </row>
    <row r="256" spans="1:26" ht="15.75" hidden="1" customHeight="1" x14ac:dyDescent="0.2">
      <c r="A256" s="192"/>
      <c r="B256" s="192"/>
      <c r="C256" s="192"/>
      <c r="D256" s="192"/>
      <c r="E256" s="192"/>
      <c r="F256" s="192"/>
      <c r="G256" s="192"/>
      <c r="H256" s="192"/>
      <c r="I256" s="192"/>
      <c r="J256" s="192"/>
      <c r="K256" s="192"/>
      <c r="L256" s="192"/>
      <c r="M256" s="192"/>
      <c r="N256" s="367"/>
      <c r="O256" s="367"/>
      <c r="P256" s="192"/>
      <c r="Q256" s="192"/>
      <c r="R256" s="192"/>
      <c r="S256" s="192"/>
      <c r="T256" s="192"/>
      <c r="U256" s="192"/>
      <c r="V256" s="192"/>
      <c r="W256" s="192"/>
      <c r="X256" s="192"/>
      <c r="Y256" s="192"/>
      <c r="Z256" s="192"/>
    </row>
    <row r="257" spans="1:26" ht="15.75" hidden="1" customHeight="1" x14ac:dyDescent="0.2">
      <c r="A257" s="192"/>
      <c r="B257" s="192"/>
      <c r="C257" s="192"/>
      <c r="D257" s="192"/>
      <c r="E257" s="192"/>
      <c r="F257" s="192"/>
      <c r="G257" s="192"/>
      <c r="H257" s="192"/>
      <c r="I257" s="192"/>
      <c r="J257" s="192"/>
      <c r="K257" s="192"/>
      <c r="L257" s="192"/>
      <c r="M257" s="192"/>
      <c r="N257" s="367"/>
      <c r="O257" s="367"/>
      <c r="P257" s="192"/>
      <c r="Q257" s="192"/>
      <c r="R257" s="192"/>
      <c r="S257" s="192"/>
      <c r="T257" s="192"/>
      <c r="U257" s="192"/>
      <c r="V257" s="192"/>
      <c r="W257" s="192"/>
      <c r="X257" s="192"/>
      <c r="Y257" s="192"/>
      <c r="Z257" s="192"/>
    </row>
    <row r="258" spans="1:26" ht="15.75" hidden="1" customHeight="1" x14ac:dyDescent="0.2">
      <c r="A258" s="192"/>
      <c r="B258" s="192"/>
      <c r="C258" s="192"/>
      <c r="D258" s="192"/>
      <c r="E258" s="192"/>
      <c r="F258" s="192"/>
      <c r="G258" s="192"/>
      <c r="H258" s="192"/>
      <c r="I258" s="192"/>
      <c r="J258" s="192"/>
      <c r="K258" s="192"/>
      <c r="L258" s="192"/>
      <c r="M258" s="192"/>
      <c r="N258" s="367"/>
      <c r="O258" s="367"/>
      <c r="P258" s="192"/>
      <c r="Q258" s="192"/>
      <c r="R258" s="192"/>
      <c r="S258" s="192"/>
      <c r="T258" s="192"/>
      <c r="U258" s="192"/>
      <c r="V258" s="192"/>
      <c r="W258" s="192"/>
      <c r="X258" s="192"/>
      <c r="Y258" s="192"/>
      <c r="Z258" s="192"/>
    </row>
    <row r="259" spans="1:26" ht="15.75" hidden="1" customHeight="1" x14ac:dyDescent="0.2">
      <c r="A259" s="192"/>
      <c r="B259" s="192"/>
      <c r="C259" s="192"/>
      <c r="D259" s="192"/>
      <c r="E259" s="192"/>
      <c r="F259" s="192"/>
      <c r="G259" s="192"/>
      <c r="H259" s="192"/>
      <c r="I259" s="192"/>
      <c r="J259" s="192"/>
      <c r="K259" s="192"/>
      <c r="L259" s="192"/>
      <c r="M259" s="192"/>
      <c r="N259" s="367"/>
      <c r="O259" s="367"/>
      <c r="P259" s="192"/>
      <c r="Q259" s="192"/>
      <c r="R259" s="192"/>
      <c r="S259" s="192"/>
      <c r="T259" s="192"/>
      <c r="U259" s="192"/>
      <c r="V259" s="192"/>
      <c r="W259" s="192"/>
      <c r="X259" s="192"/>
      <c r="Y259" s="192"/>
      <c r="Z259" s="192"/>
    </row>
    <row r="260" spans="1:26" ht="15.75" hidden="1" customHeight="1" x14ac:dyDescent="0.2">
      <c r="A260" s="192"/>
      <c r="B260" s="192"/>
      <c r="C260" s="192"/>
      <c r="D260" s="192"/>
      <c r="E260" s="192"/>
      <c r="F260" s="192"/>
      <c r="G260" s="192"/>
      <c r="H260" s="192"/>
      <c r="I260" s="192"/>
      <c r="J260" s="192"/>
      <c r="K260" s="192"/>
      <c r="L260" s="192"/>
      <c r="M260" s="192"/>
      <c r="N260" s="367"/>
      <c r="O260" s="367"/>
      <c r="P260" s="192"/>
      <c r="Q260" s="192"/>
      <c r="R260" s="192"/>
      <c r="S260" s="192"/>
      <c r="T260" s="192"/>
      <c r="U260" s="192"/>
      <c r="V260" s="192"/>
      <c r="W260" s="192"/>
      <c r="X260" s="192"/>
      <c r="Y260" s="192"/>
      <c r="Z260" s="192"/>
    </row>
    <row r="261" spans="1:26" ht="15.75" hidden="1" customHeight="1" x14ac:dyDescent="0.2">
      <c r="A261" s="192"/>
      <c r="B261" s="192"/>
      <c r="C261" s="192"/>
      <c r="D261" s="192"/>
      <c r="E261" s="192"/>
      <c r="F261" s="192"/>
      <c r="G261" s="192"/>
      <c r="H261" s="192"/>
      <c r="I261" s="192"/>
      <c r="J261" s="192"/>
      <c r="K261" s="192"/>
      <c r="L261" s="192"/>
      <c r="M261" s="192"/>
      <c r="N261" s="367"/>
      <c r="O261" s="367"/>
      <c r="P261" s="192"/>
      <c r="Q261" s="192"/>
      <c r="R261" s="192"/>
      <c r="S261" s="192"/>
      <c r="T261" s="192"/>
      <c r="U261" s="192"/>
      <c r="V261" s="192"/>
      <c r="W261" s="192"/>
      <c r="X261" s="192"/>
      <c r="Y261" s="192"/>
      <c r="Z261" s="192"/>
    </row>
    <row r="262" spans="1:26" ht="15.75" hidden="1" customHeight="1" x14ac:dyDescent="0.2">
      <c r="A262" s="192"/>
      <c r="B262" s="192"/>
      <c r="C262" s="192"/>
      <c r="D262" s="192"/>
      <c r="E262" s="192"/>
      <c r="F262" s="192"/>
      <c r="G262" s="192"/>
      <c r="H262" s="192"/>
      <c r="I262" s="192"/>
      <c r="J262" s="192"/>
      <c r="K262" s="192"/>
      <c r="L262" s="192"/>
      <c r="M262" s="192"/>
      <c r="N262" s="367"/>
      <c r="O262" s="367"/>
      <c r="P262" s="192"/>
      <c r="Q262" s="192"/>
      <c r="R262" s="192"/>
      <c r="S262" s="192"/>
      <c r="T262" s="192"/>
      <c r="U262" s="192"/>
      <c r="V262" s="192"/>
      <c r="W262" s="192"/>
      <c r="X262" s="192"/>
      <c r="Y262" s="192"/>
      <c r="Z262" s="192"/>
    </row>
    <row r="263" spans="1:26" ht="15.75" hidden="1" customHeight="1" x14ac:dyDescent="0.2">
      <c r="A263" s="192"/>
      <c r="B263" s="192"/>
      <c r="C263" s="192"/>
      <c r="D263" s="192"/>
      <c r="E263" s="192"/>
      <c r="F263" s="192"/>
      <c r="G263" s="192"/>
      <c r="H263" s="192"/>
      <c r="I263" s="192"/>
      <c r="J263" s="192"/>
      <c r="K263" s="192"/>
      <c r="L263" s="192"/>
      <c r="M263" s="192"/>
      <c r="N263" s="367"/>
      <c r="O263" s="367"/>
      <c r="P263" s="192"/>
      <c r="Q263" s="192"/>
      <c r="R263" s="192"/>
      <c r="S263" s="192"/>
      <c r="T263" s="192"/>
      <c r="U263" s="192"/>
      <c r="V263" s="192"/>
      <c r="W263" s="192"/>
      <c r="X263" s="192"/>
      <c r="Y263" s="192"/>
      <c r="Z263" s="192"/>
    </row>
    <row r="264" spans="1:26" ht="15.75" hidden="1" customHeight="1" x14ac:dyDescent="0.2">
      <c r="A264" s="192"/>
      <c r="B264" s="192"/>
      <c r="C264" s="192"/>
      <c r="D264" s="192"/>
      <c r="E264" s="192"/>
      <c r="F264" s="192"/>
      <c r="G264" s="192"/>
      <c r="H264" s="192"/>
      <c r="I264" s="192"/>
      <c r="J264" s="192"/>
      <c r="K264" s="192"/>
      <c r="L264" s="192"/>
      <c r="M264" s="192"/>
      <c r="N264" s="367"/>
      <c r="O264" s="367"/>
      <c r="P264" s="192"/>
      <c r="Q264" s="192"/>
      <c r="R264" s="192"/>
      <c r="S264" s="192"/>
      <c r="T264" s="192"/>
      <c r="U264" s="192"/>
      <c r="V264" s="192"/>
      <c r="W264" s="192"/>
      <c r="X264" s="192"/>
      <c r="Y264" s="192"/>
      <c r="Z264" s="192"/>
    </row>
    <row r="265" spans="1:26" ht="15.75" hidden="1" customHeight="1" x14ac:dyDescent="0.2">
      <c r="A265" s="192"/>
      <c r="B265" s="192"/>
      <c r="C265" s="192"/>
      <c r="D265" s="192"/>
      <c r="E265" s="192"/>
      <c r="F265" s="192"/>
      <c r="G265" s="192"/>
      <c r="H265" s="192"/>
      <c r="I265" s="192"/>
      <c r="J265" s="192"/>
      <c r="K265" s="192"/>
      <c r="L265" s="192"/>
      <c r="M265" s="192"/>
      <c r="N265" s="367"/>
      <c r="O265" s="367"/>
      <c r="P265" s="192"/>
      <c r="Q265" s="192"/>
      <c r="R265" s="192"/>
      <c r="S265" s="192"/>
      <c r="T265" s="192"/>
      <c r="U265" s="192"/>
      <c r="V265" s="192"/>
      <c r="W265" s="192"/>
      <c r="X265" s="192"/>
      <c r="Y265" s="192"/>
      <c r="Z265" s="192"/>
    </row>
    <row r="266" spans="1:26" ht="15.75" hidden="1" customHeight="1" x14ac:dyDescent="0.2">
      <c r="A266" s="192"/>
      <c r="B266" s="192"/>
      <c r="C266" s="192"/>
      <c r="D266" s="192"/>
      <c r="E266" s="192"/>
      <c r="F266" s="192"/>
      <c r="G266" s="192"/>
      <c r="H266" s="192"/>
      <c r="I266" s="192"/>
      <c r="J266" s="192"/>
      <c r="K266" s="192"/>
      <c r="L266" s="192"/>
      <c r="M266" s="192"/>
      <c r="N266" s="367"/>
      <c r="O266" s="367"/>
      <c r="P266" s="192"/>
      <c r="Q266" s="192"/>
      <c r="R266" s="192"/>
      <c r="S266" s="192"/>
      <c r="T266" s="192"/>
      <c r="U266" s="192"/>
      <c r="V266" s="192"/>
      <c r="W266" s="192"/>
      <c r="X266" s="192"/>
      <c r="Y266" s="192"/>
      <c r="Z266" s="192"/>
    </row>
    <row r="267" spans="1:26" ht="15.75" hidden="1" customHeight="1" x14ac:dyDescent="0.2">
      <c r="A267" s="192"/>
      <c r="B267" s="192"/>
      <c r="C267" s="192"/>
      <c r="D267" s="192"/>
      <c r="E267" s="192"/>
      <c r="F267" s="192"/>
      <c r="G267" s="192"/>
      <c r="H267" s="192"/>
      <c r="I267" s="192"/>
      <c r="J267" s="192"/>
      <c r="K267" s="192"/>
      <c r="L267" s="192"/>
      <c r="M267" s="192"/>
      <c r="N267" s="367"/>
      <c r="O267" s="367"/>
      <c r="P267" s="192"/>
      <c r="Q267" s="192"/>
      <c r="R267" s="192"/>
      <c r="S267" s="192"/>
      <c r="T267" s="192"/>
      <c r="U267" s="192"/>
      <c r="V267" s="192"/>
      <c r="W267" s="192"/>
      <c r="X267" s="192"/>
      <c r="Y267" s="192"/>
      <c r="Z267" s="192"/>
    </row>
    <row r="268" spans="1:26" ht="15.75" hidden="1" customHeight="1" x14ac:dyDescent="0.2">
      <c r="A268" s="192"/>
      <c r="B268" s="192"/>
      <c r="C268" s="192"/>
      <c r="D268" s="192"/>
      <c r="E268" s="192"/>
      <c r="F268" s="192"/>
      <c r="G268" s="192"/>
      <c r="H268" s="192"/>
      <c r="I268" s="192"/>
      <c r="J268" s="192"/>
      <c r="K268" s="192"/>
      <c r="L268" s="192"/>
      <c r="M268" s="192"/>
      <c r="N268" s="367"/>
      <c r="O268" s="367"/>
      <c r="P268" s="192"/>
      <c r="Q268" s="192"/>
      <c r="R268" s="192"/>
      <c r="S268" s="192"/>
      <c r="T268" s="192"/>
      <c r="U268" s="192"/>
      <c r="V268" s="192"/>
      <c r="W268" s="192"/>
      <c r="X268" s="192"/>
      <c r="Y268" s="192"/>
      <c r="Z268" s="192"/>
    </row>
    <row r="269" spans="1:26" ht="15.75" hidden="1" customHeight="1" x14ac:dyDescent="0.2">
      <c r="A269" s="192"/>
      <c r="B269" s="192"/>
      <c r="C269" s="192"/>
      <c r="D269" s="192"/>
      <c r="E269" s="192"/>
      <c r="F269" s="192"/>
      <c r="G269" s="192"/>
      <c r="H269" s="192"/>
      <c r="I269" s="192"/>
      <c r="J269" s="192"/>
      <c r="K269" s="192"/>
      <c r="L269" s="192"/>
      <c r="M269" s="192"/>
      <c r="N269" s="367"/>
      <c r="O269" s="367"/>
      <c r="P269" s="192"/>
      <c r="Q269" s="192"/>
      <c r="R269" s="192"/>
      <c r="S269" s="192"/>
      <c r="T269" s="192"/>
      <c r="U269" s="192"/>
      <c r="V269" s="192"/>
      <c r="W269" s="192"/>
      <c r="X269" s="192"/>
      <c r="Y269" s="192"/>
      <c r="Z269" s="192"/>
    </row>
    <row r="270" spans="1:26" ht="15.75" hidden="1" customHeight="1" x14ac:dyDescent="0.2">
      <c r="A270" s="192"/>
      <c r="B270" s="192"/>
      <c r="C270" s="192"/>
      <c r="D270" s="192"/>
      <c r="E270" s="192"/>
      <c r="F270" s="192"/>
      <c r="G270" s="192"/>
      <c r="H270" s="192"/>
      <c r="I270" s="192"/>
      <c r="J270" s="192"/>
      <c r="K270" s="192"/>
      <c r="L270" s="192"/>
      <c r="M270" s="192"/>
      <c r="N270" s="367"/>
      <c r="O270" s="367"/>
      <c r="P270" s="192"/>
      <c r="Q270" s="192"/>
      <c r="R270" s="192"/>
      <c r="S270" s="192"/>
      <c r="T270" s="192"/>
      <c r="U270" s="192"/>
      <c r="V270" s="192"/>
      <c r="W270" s="192"/>
      <c r="X270" s="192"/>
      <c r="Y270" s="192"/>
      <c r="Z270" s="192"/>
    </row>
    <row r="271" spans="1:26" ht="15.75" hidden="1" customHeight="1" x14ac:dyDescent="0.2">
      <c r="A271" s="192"/>
      <c r="B271" s="192"/>
      <c r="C271" s="192"/>
      <c r="D271" s="192"/>
      <c r="E271" s="192"/>
      <c r="F271" s="192"/>
      <c r="G271" s="192"/>
      <c r="H271" s="192"/>
      <c r="I271" s="192"/>
      <c r="J271" s="192"/>
      <c r="K271" s="192"/>
      <c r="L271" s="192"/>
      <c r="M271" s="192"/>
      <c r="N271" s="367"/>
      <c r="O271" s="367"/>
      <c r="P271" s="192"/>
      <c r="Q271" s="192"/>
      <c r="R271" s="192"/>
      <c r="S271" s="192"/>
      <c r="T271" s="192"/>
      <c r="U271" s="192"/>
      <c r="V271" s="192"/>
      <c r="W271" s="192"/>
      <c r="X271" s="192"/>
      <c r="Y271" s="192"/>
      <c r="Z271" s="192"/>
    </row>
    <row r="272" spans="1:26" ht="15.75" hidden="1" customHeight="1" x14ac:dyDescent="0.2">
      <c r="A272" s="192"/>
      <c r="B272" s="192"/>
      <c r="C272" s="192"/>
      <c r="D272" s="192"/>
      <c r="E272" s="192"/>
      <c r="F272" s="192"/>
      <c r="G272" s="192"/>
      <c r="H272" s="192"/>
      <c r="I272" s="192"/>
      <c r="J272" s="192"/>
      <c r="K272" s="192"/>
      <c r="L272" s="192"/>
      <c r="M272" s="192"/>
      <c r="N272" s="367"/>
      <c r="O272" s="367"/>
      <c r="P272" s="192"/>
      <c r="Q272" s="192"/>
      <c r="R272" s="192"/>
      <c r="S272" s="192"/>
      <c r="T272" s="192"/>
      <c r="U272" s="192"/>
      <c r="V272" s="192"/>
      <c r="W272" s="192"/>
      <c r="X272" s="192"/>
      <c r="Y272" s="192"/>
      <c r="Z272" s="192"/>
    </row>
    <row r="273" spans="1:26" ht="15.75" hidden="1" customHeight="1" x14ac:dyDescent="0.2">
      <c r="A273" s="192"/>
      <c r="B273" s="192"/>
      <c r="C273" s="192"/>
      <c r="D273" s="192"/>
      <c r="E273" s="192"/>
      <c r="F273" s="192"/>
      <c r="G273" s="192"/>
      <c r="H273" s="192"/>
      <c r="I273" s="192"/>
      <c r="J273" s="192"/>
      <c r="K273" s="192"/>
      <c r="L273" s="192"/>
      <c r="M273" s="192"/>
      <c r="N273" s="367"/>
      <c r="O273" s="367"/>
      <c r="P273" s="192"/>
      <c r="Q273" s="192"/>
      <c r="R273" s="192"/>
      <c r="S273" s="192"/>
      <c r="T273" s="192"/>
      <c r="U273" s="192"/>
      <c r="V273" s="192"/>
      <c r="W273" s="192"/>
      <c r="X273" s="192"/>
      <c r="Y273" s="192"/>
      <c r="Z273" s="192"/>
    </row>
    <row r="274" spans="1:26" ht="15.75" hidden="1" customHeight="1" x14ac:dyDescent="0.2">
      <c r="A274" s="192"/>
      <c r="B274" s="192"/>
      <c r="C274" s="192"/>
      <c r="D274" s="192"/>
      <c r="E274" s="192"/>
      <c r="F274" s="192"/>
      <c r="G274" s="192"/>
      <c r="H274" s="192"/>
      <c r="I274" s="192"/>
      <c r="J274" s="192"/>
      <c r="K274" s="192"/>
      <c r="L274" s="192"/>
      <c r="M274" s="192"/>
      <c r="N274" s="367"/>
      <c r="O274" s="367"/>
      <c r="P274" s="192"/>
      <c r="Q274" s="192"/>
      <c r="R274" s="192"/>
      <c r="S274" s="192"/>
      <c r="T274" s="192"/>
      <c r="U274" s="192"/>
      <c r="V274" s="192"/>
      <c r="W274" s="192"/>
      <c r="X274" s="192"/>
      <c r="Y274" s="192"/>
      <c r="Z274" s="192"/>
    </row>
    <row r="275" spans="1:26" ht="15.75" hidden="1" customHeight="1" x14ac:dyDescent="0.2">
      <c r="A275" s="192"/>
      <c r="B275" s="192"/>
      <c r="C275" s="192"/>
      <c r="D275" s="192"/>
      <c r="E275" s="192"/>
      <c r="F275" s="192"/>
      <c r="G275" s="192"/>
      <c r="H275" s="192"/>
      <c r="I275" s="192"/>
      <c r="J275" s="192"/>
      <c r="K275" s="192"/>
      <c r="L275" s="192"/>
      <c r="M275" s="192"/>
      <c r="N275" s="367"/>
      <c r="O275" s="367"/>
      <c r="P275" s="192"/>
      <c r="Q275" s="192"/>
      <c r="R275" s="192"/>
      <c r="S275" s="192"/>
      <c r="T275" s="192"/>
      <c r="U275" s="192"/>
      <c r="V275" s="192"/>
      <c r="W275" s="192"/>
      <c r="X275" s="192"/>
      <c r="Y275" s="192"/>
      <c r="Z275" s="192"/>
    </row>
    <row r="276" spans="1:26" ht="15.75" hidden="1" customHeight="1" x14ac:dyDescent="0.2">
      <c r="A276" s="192"/>
      <c r="B276" s="192"/>
      <c r="C276" s="192"/>
      <c r="D276" s="192"/>
      <c r="E276" s="192"/>
      <c r="F276" s="192"/>
      <c r="G276" s="192"/>
      <c r="H276" s="192"/>
      <c r="I276" s="192"/>
      <c r="J276" s="192"/>
      <c r="K276" s="192"/>
      <c r="L276" s="192"/>
      <c r="M276" s="192"/>
      <c r="N276" s="367"/>
      <c r="O276" s="367"/>
      <c r="P276" s="192"/>
      <c r="Q276" s="192"/>
      <c r="R276" s="192"/>
      <c r="S276" s="192"/>
      <c r="T276" s="192"/>
      <c r="U276" s="192"/>
      <c r="V276" s="192"/>
      <c r="W276" s="192"/>
      <c r="X276" s="192"/>
      <c r="Y276" s="192"/>
      <c r="Z276" s="192"/>
    </row>
    <row r="277" spans="1:26" ht="15.75" hidden="1" customHeight="1" x14ac:dyDescent="0.2">
      <c r="A277" s="192"/>
      <c r="B277" s="192"/>
      <c r="C277" s="192"/>
      <c r="D277" s="192"/>
      <c r="E277" s="192"/>
      <c r="F277" s="192"/>
      <c r="G277" s="192"/>
      <c r="H277" s="192"/>
      <c r="I277" s="192"/>
      <c r="J277" s="192"/>
      <c r="K277" s="192"/>
      <c r="L277" s="192"/>
      <c r="M277" s="192"/>
      <c r="N277" s="367"/>
      <c r="O277" s="367"/>
      <c r="P277" s="192"/>
      <c r="Q277" s="192"/>
      <c r="R277" s="192"/>
      <c r="S277" s="192"/>
      <c r="T277" s="192"/>
      <c r="U277" s="192"/>
      <c r="V277" s="192"/>
      <c r="W277" s="192"/>
      <c r="X277" s="192"/>
      <c r="Y277" s="192"/>
      <c r="Z277" s="192"/>
    </row>
    <row r="278" spans="1:26" ht="15.75" hidden="1" customHeight="1" x14ac:dyDescent="0.2">
      <c r="A278" s="192"/>
      <c r="B278" s="192"/>
      <c r="C278" s="192"/>
      <c r="D278" s="192"/>
      <c r="E278" s="192"/>
      <c r="F278" s="192"/>
      <c r="G278" s="192"/>
      <c r="H278" s="192"/>
      <c r="I278" s="192"/>
      <c r="J278" s="192"/>
      <c r="K278" s="192"/>
      <c r="L278" s="192"/>
      <c r="M278" s="192"/>
      <c r="N278" s="367"/>
      <c r="O278" s="367"/>
      <c r="P278" s="192"/>
      <c r="Q278" s="192"/>
      <c r="R278" s="192"/>
      <c r="S278" s="192"/>
      <c r="T278" s="192"/>
      <c r="U278" s="192"/>
      <c r="V278" s="192"/>
      <c r="W278" s="192"/>
      <c r="X278" s="192"/>
      <c r="Y278" s="192"/>
      <c r="Z278" s="192"/>
    </row>
    <row r="279" spans="1:26" ht="15.75" hidden="1" customHeight="1" x14ac:dyDescent="0.2">
      <c r="A279" s="192"/>
      <c r="B279" s="192"/>
      <c r="C279" s="192"/>
      <c r="D279" s="192"/>
      <c r="E279" s="192"/>
      <c r="F279" s="192"/>
      <c r="G279" s="192"/>
      <c r="H279" s="192"/>
      <c r="I279" s="192"/>
      <c r="J279" s="192"/>
      <c r="K279" s="192"/>
      <c r="L279" s="192"/>
      <c r="M279" s="192"/>
      <c r="N279" s="367"/>
      <c r="O279" s="367"/>
      <c r="P279" s="192"/>
      <c r="Q279" s="192"/>
      <c r="R279" s="192"/>
      <c r="S279" s="192"/>
      <c r="T279" s="192"/>
      <c r="U279" s="192"/>
      <c r="V279" s="192"/>
      <c r="W279" s="192"/>
      <c r="X279" s="192"/>
      <c r="Y279" s="192"/>
      <c r="Z279" s="192"/>
    </row>
    <row r="280" spans="1:26" ht="15.75" hidden="1" customHeight="1" x14ac:dyDescent="0.2">
      <c r="A280" s="192"/>
      <c r="B280" s="192"/>
      <c r="C280" s="192"/>
      <c r="D280" s="192"/>
      <c r="E280" s="192"/>
      <c r="F280" s="192"/>
      <c r="G280" s="192"/>
      <c r="H280" s="192"/>
      <c r="I280" s="192"/>
      <c r="J280" s="192"/>
      <c r="K280" s="192"/>
      <c r="L280" s="192"/>
      <c r="M280" s="192"/>
      <c r="N280" s="367"/>
      <c r="O280" s="367"/>
      <c r="P280" s="192"/>
      <c r="Q280" s="192"/>
      <c r="R280" s="192"/>
      <c r="S280" s="192"/>
      <c r="T280" s="192"/>
      <c r="U280" s="192"/>
      <c r="V280" s="192"/>
      <c r="W280" s="192"/>
      <c r="X280" s="192"/>
      <c r="Y280" s="192"/>
      <c r="Z280" s="192"/>
    </row>
    <row r="281" spans="1:26" ht="15.75" hidden="1" customHeight="1" x14ac:dyDescent="0.2">
      <c r="A281" s="192"/>
      <c r="B281" s="192"/>
      <c r="C281" s="192"/>
      <c r="D281" s="192"/>
      <c r="E281" s="192"/>
      <c r="F281" s="192"/>
      <c r="G281" s="192"/>
      <c r="H281" s="192"/>
      <c r="I281" s="192"/>
      <c r="J281" s="192"/>
      <c r="K281" s="192"/>
      <c r="L281" s="192"/>
      <c r="M281" s="192"/>
      <c r="N281" s="367"/>
      <c r="O281" s="367"/>
      <c r="P281" s="192"/>
      <c r="Q281" s="192"/>
      <c r="R281" s="192"/>
      <c r="S281" s="192"/>
      <c r="T281" s="192"/>
      <c r="U281" s="192"/>
      <c r="V281" s="192"/>
      <c r="W281" s="192"/>
      <c r="X281" s="192"/>
      <c r="Y281" s="192"/>
      <c r="Z281" s="192"/>
    </row>
    <row r="282" spans="1:26" ht="15.75" hidden="1" customHeight="1" x14ac:dyDescent="0.2">
      <c r="A282" s="192"/>
      <c r="B282" s="192"/>
      <c r="C282" s="192"/>
      <c r="D282" s="192"/>
      <c r="E282" s="192"/>
      <c r="F282" s="192"/>
      <c r="G282" s="192"/>
      <c r="H282" s="192"/>
      <c r="I282" s="192"/>
      <c r="J282" s="192"/>
      <c r="K282" s="192"/>
      <c r="L282" s="192"/>
      <c r="M282" s="192"/>
      <c r="N282" s="367"/>
      <c r="O282" s="367"/>
      <c r="P282" s="192"/>
      <c r="Q282" s="192"/>
      <c r="R282" s="192"/>
      <c r="S282" s="192"/>
      <c r="T282" s="192"/>
      <c r="U282" s="192"/>
      <c r="V282" s="192"/>
      <c r="W282" s="192"/>
      <c r="X282" s="192"/>
      <c r="Y282" s="192"/>
      <c r="Z282" s="192"/>
    </row>
    <row r="283" spans="1:26" ht="15.75" hidden="1" customHeight="1" x14ac:dyDescent="0.2">
      <c r="A283" s="192"/>
      <c r="B283" s="192"/>
      <c r="C283" s="192"/>
      <c r="D283" s="192"/>
      <c r="E283" s="192"/>
      <c r="F283" s="192"/>
      <c r="G283" s="192"/>
      <c r="H283" s="192"/>
      <c r="I283" s="192"/>
      <c r="J283" s="192"/>
      <c r="K283" s="192"/>
      <c r="L283" s="192"/>
      <c r="M283" s="192"/>
      <c r="N283" s="367"/>
      <c r="O283" s="367"/>
      <c r="P283" s="192"/>
      <c r="Q283" s="192"/>
      <c r="R283" s="192"/>
      <c r="S283" s="192"/>
      <c r="T283" s="192"/>
      <c r="U283" s="192"/>
      <c r="V283" s="192"/>
      <c r="W283" s="192"/>
      <c r="X283" s="192"/>
      <c r="Y283" s="192"/>
      <c r="Z283" s="192"/>
    </row>
    <row r="284" spans="1:26" ht="15.75" hidden="1" customHeight="1" x14ac:dyDescent="0.2">
      <c r="A284" s="192"/>
      <c r="B284" s="192"/>
      <c r="C284" s="192"/>
      <c r="D284" s="192"/>
      <c r="E284" s="192"/>
      <c r="F284" s="192"/>
      <c r="G284" s="192"/>
      <c r="H284" s="192"/>
      <c r="I284" s="192"/>
      <c r="J284" s="192"/>
      <c r="K284" s="192"/>
      <c r="L284" s="192"/>
      <c r="M284" s="192"/>
      <c r="N284" s="367"/>
      <c r="O284" s="367"/>
      <c r="P284" s="192"/>
      <c r="Q284" s="192"/>
      <c r="R284" s="192"/>
      <c r="S284" s="192"/>
      <c r="T284" s="192"/>
      <c r="U284" s="192"/>
      <c r="V284" s="192"/>
      <c r="W284" s="192"/>
      <c r="X284" s="192"/>
      <c r="Y284" s="192"/>
      <c r="Z284" s="192"/>
    </row>
    <row r="285" spans="1:26" ht="15.75" hidden="1" customHeight="1" x14ac:dyDescent="0.2">
      <c r="A285" s="192"/>
      <c r="B285" s="192"/>
      <c r="C285" s="192"/>
      <c r="D285" s="192"/>
      <c r="E285" s="192"/>
      <c r="F285" s="192"/>
      <c r="G285" s="192"/>
      <c r="H285" s="192"/>
      <c r="I285" s="192"/>
      <c r="J285" s="192"/>
      <c r="K285" s="192"/>
      <c r="L285" s="192"/>
      <c r="M285" s="192"/>
      <c r="N285" s="367"/>
      <c r="O285" s="367"/>
      <c r="P285" s="192"/>
      <c r="Q285" s="192"/>
      <c r="R285" s="192"/>
      <c r="S285" s="192"/>
      <c r="T285" s="192"/>
      <c r="U285" s="192"/>
      <c r="V285" s="192"/>
      <c r="W285" s="192"/>
      <c r="X285" s="192"/>
      <c r="Y285" s="192"/>
      <c r="Z285" s="192"/>
    </row>
    <row r="286" spans="1:26" ht="15.75" hidden="1" customHeight="1" x14ac:dyDescent="0.2">
      <c r="A286" s="192"/>
      <c r="B286" s="192"/>
      <c r="C286" s="192"/>
      <c r="D286" s="192"/>
      <c r="E286" s="192"/>
      <c r="F286" s="192"/>
      <c r="G286" s="192"/>
      <c r="H286" s="192"/>
      <c r="I286" s="192"/>
      <c r="J286" s="192"/>
      <c r="K286" s="192"/>
      <c r="L286" s="192"/>
      <c r="M286" s="192"/>
      <c r="N286" s="367"/>
      <c r="O286" s="367"/>
      <c r="P286" s="192"/>
      <c r="Q286" s="192"/>
      <c r="R286" s="192"/>
      <c r="S286" s="192"/>
      <c r="T286" s="192"/>
      <c r="U286" s="192"/>
      <c r="V286" s="192"/>
      <c r="W286" s="192"/>
      <c r="X286" s="192"/>
      <c r="Y286" s="192"/>
      <c r="Z286" s="192"/>
    </row>
    <row r="287" spans="1:26" ht="15.75" hidden="1" customHeight="1" x14ac:dyDescent="0.2">
      <c r="A287" s="192"/>
      <c r="B287" s="192"/>
      <c r="C287" s="192"/>
      <c r="D287" s="192"/>
      <c r="E287" s="192"/>
      <c r="F287" s="192"/>
      <c r="G287" s="192"/>
      <c r="H287" s="192"/>
      <c r="I287" s="192"/>
      <c r="J287" s="192"/>
      <c r="K287" s="192"/>
      <c r="L287" s="192"/>
      <c r="M287" s="192"/>
      <c r="N287" s="367"/>
      <c r="O287" s="367"/>
      <c r="P287" s="192"/>
      <c r="Q287" s="192"/>
      <c r="R287" s="192"/>
      <c r="S287" s="192"/>
      <c r="T287" s="192"/>
      <c r="U287" s="192"/>
      <c r="V287" s="192"/>
      <c r="W287" s="192"/>
      <c r="X287" s="192"/>
      <c r="Y287" s="192"/>
      <c r="Z287" s="192"/>
    </row>
    <row r="288" spans="1:26" ht="15.75" hidden="1" customHeight="1" x14ac:dyDescent="0.2">
      <c r="A288" s="192"/>
      <c r="B288" s="192"/>
      <c r="C288" s="192"/>
      <c r="D288" s="192"/>
      <c r="E288" s="192"/>
      <c r="F288" s="192"/>
      <c r="G288" s="192"/>
      <c r="H288" s="192"/>
      <c r="I288" s="192"/>
      <c r="J288" s="192"/>
      <c r="K288" s="192"/>
      <c r="L288" s="192"/>
      <c r="M288" s="192"/>
      <c r="N288" s="367"/>
      <c r="O288" s="367"/>
      <c r="P288" s="192"/>
      <c r="Q288" s="192"/>
      <c r="R288" s="192"/>
      <c r="S288" s="192"/>
      <c r="T288" s="192"/>
      <c r="U288" s="192"/>
      <c r="V288" s="192"/>
      <c r="W288" s="192"/>
      <c r="X288" s="192"/>
      <c r="Y288" s="192"/>
      <c r="Z288" s="192"/>
    </row>
    <row r="289" spans="1:26" ht="15.75" hidden="1" customHeight="1" x14ac:dyDescent="0.2">
      <c r="A289" s="192"/>
      <c r="B289" s="192"/>
      <c r="C289" s="192"/>
      <c r="D289" s="192"/>
      <c r="E289" s="192"/>
      <c r="F289" s="192"/>
      <c r="G289" s="192"/>
      <c r="H289" s="192"/>
      <c r="I289" s="192"/>
      <c r="J289" s="192"/>
      <c r="K289" s="192"/>
      <c r="L289" s="192"/>
      <c r="M289" s="192"/>
      <c r="N289" s="367"/>
      <c r="O289" s="367"/>
      <c r="P289" s="192"/>
      <c r="Q289" s="192"/>
      <c r="R289" s="192"/>
      <c r="S289" s="192"/>
      <c r="T289" s="192"/>
      <c r="U289" s="192"/>
      <c r="V289" s="192"/>
      <c r="W289" s="192"/>
      <c r="X289" s="192"/>
      <c r="Y289" s="192"/>
      <c r="Z289" s="192"/>
    </row>
    <row r="290" spans="1:26" ht="15.75" hidden="1" customHeight="1" x14ac:dyDescent="0.2">
      <c r="A290" s="192"/>
      <c r="B290" s="192"/>
      <c r="C290" s="192"/>
      <c r="D290" s="192"/>
      <c r="E290" s="192"/>
      <c r="F290" s="192"/>
      <c r="G290" s="192"/>
      <c r="H290" s="192"/>
      <c r="I290" s="192"/>
      <c r="J290" s="192"/>
      <c r="K290" s="192"/>
      <c r="L290" s="192"/>
      <c r="M290" s="192"/>
      <c r="N290" s="367"/>
      <c r="O290" s="367"/>
      <c r="P290" s="192"/>
      <c r="Q290" s="192"/>
      <c r="R290" s="192"/>
      <c r="S290" s="192"/>
      <c r="T290" s="192"/>
      <c r="U290" s="192"/>
      <c r="V290" s="192"/>
      <c r="W290" s="192"/>
      <c r="X290" s="192"/>
      <c r="Y290" s="192"/>
      <c r="Z290" s="192"/>
    </row>
    <row r="291" spans="1:26" ht="15.75" hidden="1" customHeight="1" x14ac:dyDescent="0.2">
      <c r="A291" s="192"/>
      <c r="B291" s="192"/>
      <c r="C291" s="192"/>
      <c r="D291" s="192"/>
      <c r="E291" s="192"/>
      <c r="F291" s="192"/>
      <c r="G291" s="192"/>
      <c r="H291" s="192"/>
      <c r="I291" s="192"/>
      <c r="J291" s="192"/>
      <c r="K291" s="192"/>
      <c r="L291" s="192"/>
      <c r="M291" s="192"/>
      <c r="N291" s="367"/>
      <c r="O291" s="367"/>
      <c r="P291" s="192"/>
      <c r="Q291" s="192"/>
      <c r="R291" s="192"/>
      <c r="S291" s="192"/>
      <c r="T291" s="192"/>
      <c r="U291" s="192"/>
      <c r="V291" s="192"/>
      <c r="W291" s="192"/>
      <c r="X291" s="192"/>
      <c r="Y291" s="192"/>
      <c r="Z291" s="192"/>
    </row>
    <row r="292" spans="1:26" ht="15.75" hidden="1" customHeight="1" x14ac:dyDescent="0.2">
      <c r="A292" s="192"/>
      <c r="B292" s="192"/>
      <c r="C292" s="192"/>
      <c r="D292" s="192"/>
      <c r="E292" s="192"/>
      <c r="F292" s="192"/>
      <c r="G292" s="192"/>
      <c r="H292" s="192"/>
      <c r="I292" s="192"/>
      <c r="J292" s="192"/>
      <c r="K292" s="192"/>
      <c r="L292" s="192"/>
      <c r="M292" s="192"/>
      <c r="N292" s="367"/>
      <c r="O292" s="367"/>
      <c r="P292" s="192"/>
      <c r="Q292" s="192"/>
      <c r="R292" s="192"/>
      <c r="S292" s="192"/>
      <c r="T292" s="192"/>
      <c r="U292" s="192"/>
      <c r="V292" s="192"/>
      <c r="W292" s="192"/>
      <c r="X292" s="192"/>
      <c r="Y292" s="192"/>
      <c r="Z292" s="192"/>
    </row>
    <row r="293" spans="1:26" ht="15.75" hidden="1" customHeight="1" x14ac:dyDescent="0.2">
      <c r="A293" s="192"/>
      <c r="B293" s="192"/>
      <c r="C293" s="192"/>
      <c r="D293" s="192"/>
      <c r="E293" s="192"/>
      <c r="F293" s="192"/>
      <c r="G293" s="192"/>
      <c r="H293" s="192"/>
      <c r="I293" s="192"/>
      <c r="J293" s="192"/>
      <c r="K293" s="192"/>
      <c r="L293" s="192"/>
      <c r="M293" s="192"/>
      <c r="N293" s="367"/>
      <c r="O293" s="367"/>
      <c r="P293" s="192"/>
      <c r="Q293" s="192"/>
      <c r="R293" s="192"/>
      <c r="S293" s="192"/>
      <c r="T293" s="192"/>
      <c r="U293" s="192"/>
      <c r="V293" s="192"/>
      <c r="W293" s="192"/>
      <c r="X293" s="192"/>
      <c r="Y293" s="192"/>
      <c r="Z293" s="192"/>
    </row>
    <row r="294" spans="1:26" ht="15.75" hidden="1" customHeight="1" x14ac:dyDescent="0.2">
      <c r="A294" s="192"/>
      <c r="B294" s="192"/>
      <c r="C294" s="192"/>
      <c r="D294" s="192"/>
      <c r="E294" s="192"/>
      <c r="F294" s="192"/>
      <c r="G294" s="192"/>
      <c r="H294" s="192"/>
      <c r="I294" s="192"/>
      <c r="J294" s="192"/>
      <c r="K294" s="192"/>
      <c r="L294" s="192"/>
      <c r="M294" s="192"/>
      <c r="N294" s="367"/>
      <c r="O294" s="367"/>
      <c r="P294" s="192"/>
      <c r="Q294" s="192"/>
      <c r="R294" s="192"/>
      <c r="S294" s="192"/>
      <c r="T294" s="192"/>
      <c r="U294" s="192"/>
      <c r="V294" s="192"/>
      <c r="W294" s="192"/>
      <c r="X294" s="192"/>
      <c r="Y294" s="192"/>
      <c r="Z294" s="192"/>
    </row>
    <row r="295" spans="1:26" ht="15.75" hidden="1" customHeight="1" x14ac:dyDescent="0.2">
      <c r="A295" s="192"/>
      <c r="B295" s="192"/>
      <c r="C295" s="192"/>
      <c r="D295" s="192"/>
      <c r="E295" s="192"/>
      <c r="F295" s="192"/>
      <c r="G295" s="192"/>
      <c r="H295" s="192"/>
      <c r="I295" s="192"/>
      <c r="J295" s="192"/>
      <c r="K295" s="192"/>
      <c r="L295" s="192"/>
      <c r="M295" s="192"/>
      <c r="N295" s="367"/>
      <c r="O295" s="367"/>
      <c r="P295" s="192"/>
      <c r="Q295" s="192"/>
      <c r="R295" s="192"/>
      <c r="S295" s="192"/>
      <c r="T295" s="192"/>
      <c r="U295" s="192"/>
      <c r="V295" s="192"/>
      <c r="W295" s="192"/>
      <c r="X295" s="192"/>
      <c r="Y295" s="192"/>
      <c r="Z295" s="192"/>
    </row>
    <row r="296" spans="1:26" ht="15.75" hidden="1" customHeight="1" x14ac:dyDescent="0.2">
      <c r="A296" s="192"/>
      <c r="B296" s="192"/>
      <c r="C296" s="192"/>
      <c r="D296" s="192"/>
      <c r="E296" s="192"/>
      <c r="F296" s="192"/>
      <c r="G296" s="192"/>
      <c r="H296" s="192"/>
      <c r="I296" s="192"/>
      <c r="J296" s="192"/>
      <c r="K296" s="192"/>
      <c r="L296" s="192"/>
      <c r="M296" s="192"/>
      <c r="N296" s="367"/>
      <c r="O296" s="367"/>
      <c r="P296" s="192"/>
      <c r="Q296" s="192"/>
      <c r="R296" s="192"/>
      <c r="S296" s="192"/>
      <c r="T296" s="192"/>
      <c r="U296" s="192"/>
      <c r="V296" s="192"/>
      <c r="W296" s="192"/>
      <c r="X296" s="192"/>
      <c r="Y296" s="192"/>
      <c r="Z296" s="192"/>
    </row>
    <row r="297" spans="1:26" ht="15.75" hidden="1" customHeight="1" x14ac:dyDescent="0.2">
      <c r="A297" s="192"/>
      <c r="B297" s="192"/>
      <c r="C297" s="192"/>
      <c r="D297" s="192"/>
      <c r="E297" s="192"/>
      <c r="F297" s="192"/>
      <c r="G297" s="192"/>
      <c r="H297" s="192"/>
      <c r="I297" s="192"/>
      <c r="J297" s="192"/>
      <c r="K297" s="192"/>
      <c r="L297" s="192"/>
      <c r="M297" s="192"/>
      <c r="N297" s="367"/>
      <c r="O297" s="367"/>
      <c r="P297" s="192"/>
      <c r="Q297" s="192"/>
      <c r="R297" s="192"/>
      <c r="S297" s="192"/>
      <c r="T297" s="192"/>
      <c r="U297" s="192"/>
      <c r="V297" s="192"/>
      <c r="W297" s="192"/>
      <c r="X297" s="192"/>
      <c r="Y297" s="192"/>
      <c r="Z297" s="192"/>
    </row>
    <row r="298" spans="1:26" ht="15.75" hidden="1" customHeight="1" x14ac:dyDescent="0.2">
      <c r="A298" s="192"/>
      <c r="B298" s="192"/>
      <c r="C298" s="192"/>
      <c r="D298" s="192"/>
      <c r="E298" s="192"/>
      <c r="F298" s="192"/>
      <c r="G298" s="192"/>
      <c r="H298" s="192"/>
      <c r="I298" s="192"/>
      <c r="J298" s="192"/>
      <c r="K298" s="192"/>
      <c r="L298" s="192"/>
      <c r="M298" s="192"/>
      <c r="N298" s="367"/>
      <c r="O298" s="367"/>
      <c r="P298" s="192"/>
      <c r="Q298" s="192"/>
      <c r="R298" s="192"/>
      <c r="S298" s="192"/>
      <c r="T298" s="192"/>
      <c r="U298" s="192"/>
      <c r="V298" s="192"/>
      <c r="W298" s="192"/>
      <c r="X298" s="192"/>
      <c r="Y298" s="192"/>
      <c r="Z298" s="192"/>
    </row>
    <row r="299" spans="1:26" ht="15.75" hidden="1" customHeight="1" x14ac:dyDescent="0.2">
      <c r="A299" s="192"/>
      <c r="B299" s="192"/>
      <c r="C299" s="192"/>
      <c r="D299" s="192"/>
      <c r="E299" s="192"/>
      <c r="F299" s="192"/>
      <c r="G299" s="192"/>
      <c r="H299" s="192"/>
      <c r="I299" s="192"/>
      <c r="J299" s="192"/>
      <c r="K299" s="192"/>
      <c r="L299" s="192"/>
      <c r="M299" s="192"/>
      <c r="N299" s="367"/>
      <c r="O299" s="367"/>
      <c r="P299" s="192"/>
      <c r="Q299" s="192"/>
      <c r="R299" s="192"/>
      <c r="S299" s="192"/>
      <c r="T299" s="192"/>
      <c r="U299" s="192"/>
      <c r="V299" s="192"/>
      <c r="W299" s="192"/>
      <c r="X299" s="192"/>
      <c r="Y299" s="192"/>
      <c r="Z299" s="192"/>
    </row>
    <row r="300" spans="1:26" ht="15.75" hidden="1" customHeight="1" x14ac:dyDescent="0.2">
      <c r="A300" s="192"/>
      <c r="B300" s="192"/>
      <c r="C300" s="192"/>
      <c r="D300" s="192"/>
      <c r="E300" s="192"/>
      <c r="F300" s="192"/>
      <c r="G300" s="192"/>
      <c r="H300" s="192"/>
      <c r="I300" s="192"/>
      <c r="J300" s="192"/>
      <c r="K300" s="192"/>
      <c r="L300" s="192"/>
      <c r="M300" s="192"/>
      <c r="N300" s="367"/>
      <c r="O300" s="367"/>
      <c r="P300" s="192"/>
      <c r="Q300" s="192"/>
      <c r="R300" s="192"/>
      <c r="S300" s="192"/>
      <c r="T300" s="192"/>
      <c r="U300" s="192"/>
      <c r="V300" s="192"/>
      <c r="W300" s="192"/>
      <c r="X300" s="192"/>
      <c r="Y300" s="192"/>
      <c r="Z300" s="192"/>
    </row>
    <row r="301" spans="1:26" ht="15.75" hidden="1" customHeight="1" x14ac:dyDescent="0.2">
      <c r="A301" s="192"/>
      <c r="B301" s="192"/>
      <c r="C301" s="192"/>
      <c r="D301" s="192"/>
      <c r="E301" s="192"/>
      <c r="F301" s="192"/>
      <c r="G301" s="192"/>
      <c r="H301" s="192"/>
      <c r="I301" s="192"/>
      <c r="J301" s="192"/>
      <c r="K301" s="192"/>
      <c r="L301" s="192"/>
      <c r="M301" s="192"/>
      <c r="N301" s="367"/>
      <c r="O301" s="367"/>
      <c r="P301" s="192"/>
      <c r="Q301" s="192"/>
      <c r="R301" s="192"/>
      <c r="S301" s="192"/>
      <c r="T301" s="192"/>
      <c r="U301" s="192"/>
      <c r="V301" s="192"/>
      <c r="W301" s="192"/>
      <c r="X301" s="192"/>
      <c r="Y301" s="192"/>
      <c r="Z301" s="192"/>
    </row>
    <row r="302" spans="1:26" ht="15.75" hidden="1" customHeight="1" x14ac:dyDescent="0.2">
      <c r="A302" s="192"/>
      <c r="B302" s="192"/>
      <c r="C302" s="192"/>
      <c r="D302" s="192"/>
      <c r="E302" s="192"/>
      <c r="F302" s="192"/>
      <c r="G302" s="192"/>
      <c r="H302" s="192"/>
      <c r="I302" s="192"/>
      <c r="J302" s="192"/>
      <c r="K302" s="192"/>
      <c r="L302" s="192"/>
      <c r="M302" s="192"/>
      <c r="N302" s="367"/>
      <c r="O302" s="367"/>
      <c r="P302" s="192"/>
      <c r="Q302" s="192"/>
      <c r="R302" s="192"/>
      <c r="S302" s="192"/>
      <c r="T302" s="192"/>
      <c r="U302" s="192"/>
      <c r="V302" s="192"/>
      <c r="W302" s="192"/>
      <c r="X302" s="192"/>
      <c r="Y302" s="192"/>
      <c r="Z302" s="192"/>
    </row>
    <row r="303" spans="1:26" ht="15.75" hidden="1" customHeight="1" x14ac:dyDescent="0.2">
      <c r="A303" s="192"/>
      <c r="B303" s="192"/>
      <c r="C303" s="192"/>
      <c r="D303" s="192"/>
      <c r="E303" s="192"/>
      <c r="F303" s="192"/>
      <c r="G303" s="192"/>
      <c r="H303" s="192"/>
      <c r="I303" s="192"/>
      <c r="J303" s="192"/>
      <c r="K303" s="192"/>
      <c r="L303" s="192"/>
      <c r="M303" s="192"/>
      <c r="N303" s="367"/>
      <c r="O303" s="367"/>
      <c r="P303" s="192"/>
      <c r="Q303" s="192"/>
      <c r="R303" s="192"/>
      <c r="S303" s="192"/>
      <c r="T303" s="192"/>
      <c r="U303" s="192"/>
      <c r="V303" s="192"/>
      <c r="W303" s="192"/>
      <c r="X303" s="192"/>
      <c r="Y303" s="192"/>
      <c r="Z303" s="192"/>
    </row>
    <row r="304" spans="1:26" ht="15.75" hidden="1" customHeight="1" x14ac:dyDescent="0.2">
      <c r="A304" s="192"/>
      <c r="B304" s="192"/>
      <c r="C304" s="192"/>
      <c r="D304" s="192"/>
      <c r="E304" s="192"/>
      <c r="F304" s="192"/>
      <c r="G304" s="192"/>
      <c r="H304" s="192"/>
      <c r="I304" s="192"/>
      <c r="J304" s="192"/>
      <c r="K304" s="192"/>
      <c r="L304" s="192"/>
      <c r="M304" s="192"/>
      <c r="N304" s="367"/>
      <c r="O304" s="367"/>
      <c r="P304" s="192"/>
      <c r="Q304" s="192"/>
      <c r="R304" s="192"/>
      <c r="S304" s="192"/>
      <c r="T304" s="192"/>
      <c r="U304" s="192"/>
      <c r="V304" s="192"/>
      <c r="W304" s="192"/>
      <c r="X304" s="192"/>
      <c r="Y304" s="192"/>
      <c r="Z304" s="192"/>
    </row>
    <row r="305" spans="1:26" ht="15.75" hidden="1" customHeight="1" x14ac:dyDescent="0.2">
      <c r="A305" s="192"/>
      <c r="B305" s="192"/>
      <c r="C305" s="192"/>
      <c r="D305" s="192"/>
      <c r="E305" s="192"/>
      <c r="F305" s="192"/>
      <c r="G305" s="192"/>
      <c r="H305" s="192"/>
      <c r="I305" s="192"/>
      <c r="J305" s="192"/>
      <c r="K305" s="192"/>
      <c r="L305" s="192"/>
      <c r="M305" s="192"/>
      <c r="N305" s="367"/>
      <c r="O305" s="367"/>
      <c r="P305" s="192"/>
      <c r="Q305" s="192"/>
      <c r="R305" s="192"/>
      <c r="S305" s="192"/>
      <c r="T305" s="192"/>
      <c r="U305" s="192"/>
      <c r="V305" s="192"/>
      <c r="W305" s="192"/>
      <c r="X305" s="192"/>
      <c r="Y305" s="192"/>
      <c r="Z305" s="192"/>
    </row>
    <row r="306" spans="1:26" ht="15.75" hidden="1" customHeight="1" x14ac:dyDescent="0.2">
      <c r="A306" s="192"/>
      <c r="B306" s="192"/>
      <c r="C306" s="192"/>
      <c r="D306" s="192"/>
      <c r="E306" s="192"/>
      <c r="F306" s="192"/>
      <c r="G306" s="192"/>
      <c r="H306" s="192"/>
      <c r="I306" s="192"/>
      <c r="J306" s="192"/>
      <c r="K306" s="192"/>
      <c r="L306" s="192"/>
      <c r="M306" s="192"/>
      <c r="N306" s="367"/>
      <c r="O306" s="367"/>
      <c r="P306" s="192"/>
      <c r="Q306" s="192"/>
      <c r="R306" s="192"/>
      <c r="S306" s="192"/>
      <c r="T306" s="192"/>
      <c r="U306" s="192"/>
      <c r="V306" s="192"/>
      <c r="W306" s="192"/>
      <c r="X306" s="192"/>
      <c r="Y306" s="192"/>
      <c r="Z306" s="192"/>
    </row>
    <row r="307" spans="1:26" ht="15.75" hidden="1" customHeight="1" x14ac:dyDescent="0.2">
      <c r="A307" s="192"/>
      <c r="B307" s="192"/>
      <c r="C307" s="192"/>
      <c r="D307" s="192"/>
      <c r="E307" s="192"/>
      <c r="F307" s="192"/>
      <c r="G307" s="192"/>
      <c r="H307" s="192"/>
      <c r="I307" s="192"/>
      <c r="J307" s="192"/>
      <c r="K307" s="192"/>
      <c r="L307" s="192"/>
      <c r="M307" s="192"/>
      <c r="N307" s="367"/>
      <c r="O307" s="367"/>
      <c r="P307" s="192"/>
      <c r="Q307" s="192"/>
      <c r="R307" s="192"/>
      <c r="S307" s="192"/>
      <c r="T307" s="192"/>
      <c r="U307" s="192"/>
      <c r="V307" s="192"/>
      <c r="W307" s="192"/>
      <c r="X307" s="192"/>
      <c r="Y307" s="192"/>
      <c r="Z307" s="192"/>
    </row>
    <row r="308" spans="1:26" ht="15.75" hidden="1" customHeight="1" x14ac:dyDescent="0.2">
      <c r="A308" s="192"/>
      <c r="B308" s="192"/>
      <c r="C308" s="192"/>
      <c r="D308" s="192"/>
      <c r="E308" s="192"/>
      <c r="F308" s="192"/>
      <c r="G308" s="192"/>
      <c r="H308" s="192"/>
      <c r="I308" s="192"/>
      <c r="J308" s="192"/>
      <c r="K308" s="192"/>
      <c r="L308" s="192"/>
      <c r="M308" s="192"/>
      <c r="N308" s="367"/>
      <c r="O308" s="367"/>
      <c r="P308" s="192"/>
      <c r="Q308" s="192"/>
      <c r="R308" s="192"/>
      <c r="S308" s="192"/>
      <c r="T308" s="192"/>
      <c r="U308" s="192"/>
      <c r="V308" s="192"/>
      <c r="W308" s="192"/>
      <c r="X308" s="192"/>
      <c r="Y308" s="192"/>
      <c r="Z308" s="192"/>
    </row>
    <row r="309" spans="1:26" ht="15.75" hidden="1" customHeight="1" x14ac:dyDescent="0.2">
      <c r="A309" s="192"/>
      <c r="B309" s="192"/>
      <c r="C309" s="192"/>
      <c r="D309" s="192"/>
      <c r="E309" s="192"/>
      <c r="F309" s="192"/>
      <c r="G309" s="192"/>
      <c r="H309" s="192"/>
      <c r="I309" s="192"/>
      <c r="J309" s="192"/>
      <c r="K309" s="192"/>
      <c r="L309" s="192"/>
      <c r="M309" s="192"/>
      <c r="N309" s="367"/>
      <c r="O309" s="367"/>
      <c r="P309" s="192"/>
      <c r="Q309" s="192"/>
      <c r="R309" s="192"/>
      <c r="S309" s="192"/>
      <c r="T309" s="192"/>
      <c r="U309" s="192"/>
      <c r="V309" s="192"/>
      <c r="W309" s="192"/>
      <c r="X309" s="192"/>
      <c r="Y309" s="192"/>
      <c r="Z309" s="192"/>
    </row>
    <row r="310" spans="1:26" ht="15.75" hidden="1" customHeight="1" x14ac:dyDescent="0.2">
      <c r="A310" s="192"/>
      <c r="B310" s="192"/>
      <c r="C310" s="192"/>
      <c r="D310" s="192"/>
      <c r="E310" s="192"/>
      <c r="F310" s="192"/>
      <c r="G310" s="192"/>
      <c r="H310" s="192"/>
      <c r="I310" s="192"/>
      <c r="J310" s="192"/>
      <c r="K310" s="192"/>
      <c r="L310" s="192"/>
      <c r="M310" s="192"/>
      <c r="N310" s="367"/>
      <c r="O310" s="367"/>
      <c r="P310" s="192"/>
      <c r="Q310" s="192"/>
      <c r="R310" s="192"/>
      <c r="S310" s="192"/>
      <c r="T310" s="192"/>
      <c r="U310" s="192"/>
      <c r="V310" s="192"/>
      <c r="W310" s="192"/>
      <c r="X310" s="192"/>
      <c r="Y310" s="192"/>
      <c r="Z310" s="192"/>
    </row>
    <row r="311" spans="1:26" ht="15.75" hidden="1" customHeight="1" x14ac:dyDescent="0.2">
      <c r="A311" s="192"/>
      <c r="B311" s="192"/>
      <c r="C311" s="192"/>
      <c r="D311" s="192"/>
      <c r="E311" s="192"/>
      <c r="F311" s="192"/>
      <c r="G311" s="192"/>
      <c r="H311" s="192"/>
      <c r="I311" s="192"/>
      <c r="J311" s="192"/>
      <c r="K311" s="192"/>
      <c r="L311" s="192"/>
      <c r="M311" s="192"/>
      <c r="N311" s="367"/>
      <c r="O311" s="367"/>
      <c r="P311" s="192"/>
      <c r="Q311" s="192"/>
      <c r="R311" s="192"/>
      <c r="S311" s="192"/>
      <c r="T311" s="192"/>
      <c r="U311" s="192"/>
      <c r="V311" s="192"/>
      <c r="W311" s="192"/>
      <c r="X311" s="192"/>
      <c r="Y311" s="192"/>
      <c r="Z311" s="192"/>
    </row>
    <row r="312" spans="1:26" ht="15.75" hidden="1" customHeight="1" x14ac:dyDescent="0.2">
      <c r="A312" s="192"/>
      <c r="B312" s="192"/>
      <c r="C312" s="192"/>
      <c r="D312" s="192"/>
      <c r="E312" s="192"/>
      <c r="F312" s="192"/>
      <c r="G312" s="192"/>
      <c r="H312" s="192"/>
      <c r="I312" s="192"/>
      <c r="J312" s="192"/>
      <c r="K312" s="192"/>
      <c r="L312" s="192"/>
      <c r="M312" s="192"/>
      <c r="N312" s="367"/>
      <c r="O312" s="367"/>
      <c r="P312" s="192"/>
      <c r="Q312" s="192"/>
      <c r="R312" s="192"/>
      <c r="S312" s="192"/>
      <c r="T312" s="192"/>
      <c r="U312" s="192"/>
      <c r="V312" s="192"/>
      <c r="W312" s="192"/>
      <c r="X312" s="192"/>
      <c r="Y312" s="192"/>
      <c r="Z312" s="192"/>
    </row>
    <row r="313" spans="1:26" ht="15.75" hidden="1" customHeight="1" x14ac:dyDescent="0.2">
      <c r="A313" s="192"/>
      <c r="B313" s="192"/>
      <c r="C313" s="192"/>
      <c r="D313" s="192"/>
      <c r="E313" s="192"/>
      <c r="F313" s="192"/>
      <c r="G313" s="192"/>
      <c r="H313" s="192"/>
      <c r="I313" s="192"/>
      <c r="J313" s="192"/>
      <c r="K313" s="192"/>
      <c r="L313" s="192"/>
      <c r="M313" s="192"/>
      <c r="N313" s="367"/>
      <c r="O313" s="367"/>
      <c r="P313" s="192"/>
      <c r="Q313" s="192"/>
      <c r="R313" s="192"/>
      <c r="S313" s="192"/>
      <c r="T313" s="192"/>
      <c r="U313" s="192"/>
      <c r="V313" s="192"/>
      <c r="W313" s="192"/>
      <c r="X313" s="192"/>
      <c r="Y313" s="192"/>
      <c r="Z313" s="192"/>
    </row>
    <row r="314" spans="1:26" ht="15.75" hidden="1" customHeight="1" x14ac:dyDescent="0.2">
      <c r="A314" s="192"/>
      <c r="B314" s="192"/>
      <c r="C314" s="192"/>
      <c r="D314" s="192"/>
      <c r="E314" s="192"/>
      <c r="F314" s="192"/>
      <c r="G314" s="192"/>
      <c r="H314" s="192"/>
      <c r="I314" s="192"/>
      <c r="J314" s="192"/>
      <c r="K314" s="192"/>
      <c r="L314" s="192"/>
      <c r="M314" s="192"/>
      <c r="N314" s="367"/>
      <c r="O314" s="367"/>
      <c r="P314" s="192"/>
      <c r="Q314" s="192"/>
      <c r="R314" s="192"/>
      <c r="S314" s="192"/>
      <c r="T314" s="192"/>
      <c r="U314" s="192"/>
      <c r="V314" s="192"/>
      <c r="W314" s="192"/>
      <c r="X314" s="192"/>
      <c r="Y314" s="192"/>
      <c r="Z314" s="192"/>
    </row>
    <row r="315" spans="1:26" ht="15.75" hidden="1" customHeight="1" x14ac:dyDescent="0.2">
      <c r="A315" s="192"/>
      <c r="B315" s="192"/>
      <c r="C315" s="192"/>
      <c r="D315" s="192"/>
      <c r="E315" s="192"/>
      <c r="F315" s="192"/>
      <c r="G315" s="192"/>
      <c r="H315" s="192"/>
      <c r="I315" s="192"/>
      <c r="J315" s="192"/>
      <c r="K315" s="192"/>
      <c r="L315" s="192"/>
      <c r="M315" s="192"/>
      <c r="N315" s="367"/>
      <c r="O315" s="367"/>
      <c r="P315" s="192"/>
      <c r="Q315" s="192"/>
      <c r="R315" s="192"/>
      <c r="S315" s="192"/>
      <c r="T315" s="192"/>
      <c r="U315" s="192"/>
      <c r="V315" s="192"/>
      <c r="W315" s="192"/>
      <c r="X315" s="192"/>
      <c r="Y315" s="192"/>
      <c r="Z315" s="192"/>
    </row>
    <row r="316" spans="1:26" ht="15.75" hidden="1" customHeight="1" x14ac:dyDescent="0.2">
      <c r="A316" s="192"/>
      <c r="B316" s="192"/>
      <c r="C316" s="192"/>
      <c r="D316" s="192"/>
      <c r="E316" s="192"/>
      <c r="F316" s="192"/>
      <c r="G316" s="192"/>
      <c r="H316" s="192"/>
      <c r="I316" s="192"/>
      <c r="J316" s="192"/>
      <c r="K316" s="192"/>
      <c r="L316" s="192"/>
      <c r="M316" s="192"/>
      <c r="N316" s="367"/>
      <c r="O316" s="367"/>
      <c r="P316" s="192"/>
      <c r="Q316" s="192"/>
      <c r="R316" s="192"/>
      <c r="S316" s="192"/>
      <c r="T316" s="192"/>
      <c r="U316" s="192"/>
      <c r="V316" s="192"/>
      <c r="W316" s="192"/>
      <c r="X316" s="192"/>
      <c r="Y316" s="192"/>
      <c r="Z316" s="192"/>
    </row>
    <row r="317" spans="1:26" ht="15.75" hidden="1" customHeight="1" x14ac:dyDescent="0.2">
      <c r="A317" s="192"/>
      <c r="B317" s="192"/>
      <c r="C317" s="192"/>
      <c r="D317" s="192"/>
      <c r="E317" s="192"/>
      <c r="F317" s="192"/>
      <c r="G317" s="192"/>
      <c r="H317" s="192"/>
      <c r="I317" s="192"/>
      <c r="J317" s="192"/>
      <c r="K317" s="192"/>
      <c r="L317" s="192"/>
      <c r="M317" s="192"/>
      <c r="N317" s="367"/>
      <c r="O317" s="367"/>
      <c r="P317" s="192"/>
      <c r="Q317" s="192"/>
      <c r="R317" s="192"/>
      <c r="S317" s="192"/>
      <c r="T317" s="192"/>
      <c r="U317" s="192"/>
      <c r="V317" s="192"/>
      <c r="W317" s="192"/>
      <c r="X317" s="192"/>
      <c r="Y317" s="192"/>
      <c r="Z317" s="192"/>
    </row>
    <row r="318" spans="1:26" ht="15.75" hidden="1" customHeight="1" x14ac:dyDescent="0.2">
      <c r="A318" s="192"/>
      <c r="B318" s="192"/>
      <c r="C318" s="192"/>
      <c r="D318" s="192"/>
      <c r="E318" s="192"/>
      <c r="F318" s="192"/>
      <c r="G318" s="192"/>
      <c r="H318" s="192"/>
      <c r="I318" s="192"/>
      <c r="J318" s="192"/>
      <c r="K318" s="192"/>
      <c r="L318" s="192"/>
      <c r="M318" s="192"/>
      <c r="N318" s="367"/>
      <c r="O318" s="367"/>
      <c r="P318" s="192"/>
      <c r="Q318" s="192"/>
      <c r="R318" s="192"/>
      <c r="S318" s="192"/>
      <c r="T318" s="192"/>
      <c r="U318" s="192"/>
      <c r="V318" s="192"/>
      <c r="W318" s="192"/>
      <c r="X318" s="192"/>
      <c r="Y318" s="192"/>
      <c r="Z318" s="192"/>
    </row>
    <row r="319" spans="1:26" ht="15.75" hidden="1" customHeight="1" x14ac:dyDescent="0.2">
      <c r="A319" s="192"/>
      <c r="B319" s="192"/>
      <c r="C319" s="192"/>
      <c r="D319" s="192"/>
      <c r="E319" s="192"/>
      <c r="F319" s="192"/>
      <c r="G319" s="192"/>
      <c r="H319" s="192"/>
      <c r="I319" s="192"/>
      <c r="J319" s="192"/>
      <c r="K319" s="192"/>
      <c r="L319" s="192"/>
      <c r="M319" s="192"/>
      <c r="N319" s="367"/>
      <c r="O319" s="367"/>
      <c r="P319" s="192"/>
      <c r="Q319" s="192"/>
      <c r="R319" s="192"/>
      <c r="S319" s="192"/>
      <c r="T319" s="192"/>
      <c r="U319" s="192"/>
      <c r="V319" s="192"/>
      <c r="W319" s="192"/>
      <c r="X319" s="192"/>
      <c r="Y319" s="192"/>
      <c r="Z319" s="192"/>
    </row>
    <row r="320" spans="1:26" ht="15.75" hidden="1" customHeight="1" x14ac:dyDescent="0.2">
      <c r="A320" s="192"/>
      <c r="B320" s="192"/>
      <c r="C320" s="192"/>
      <c r="D320" s="192"/>
      <c r="E320" s="192"/>
      <c r="F320" s="192"/>
      <c r="G320" s="192"/>
      <c r="H320" s="192"/>
      <c r="I320" s="192"/>
      <c r="J320" s="192"/>
      <c r="K320" s="192"/>
      <c r="L320" s="192"/>
      <c r="M320" s="192"/>
      <c r="N320" s="367"/>
      <c r="O320" s="367"/>
      <c r="P320" s="192"/>
      <c r="Q320" s="192"/>
      <c r="R320" s="192"/>
      <c r="S320" s="192"/>
      <c r="T320" s="192"/>
      <c r="U320" s="192"/>
      <c r="V320" s="192"/>
      <c r="W320" s="192"/>
      <c r="X320" s="192"/>
      <c r="Y320" s="192"/>
      <c r="Z320" s="192"/>
    </row>
    <row r="321" spans="1:26" ht="15.75" hidden="1" customHeight="1" x14ac:dyDescent="0.2">
      <c r="A321" s="192"/>
      <c r="B321" s="192"/>
      <c r="C321" s="192"/>
      <c r="D321" s="192"/>
      <c r="E321" s="192"/>
      <c r="F321" s="192"/>
      <c r="G321" s="192"/>
      <c r="H321" s="192"/>
      <c r="I321" s="192"/>
      <c r="J321" s="192"/>
      <c r="K321" s="192"/>
      <c r="L321" s="192"/>
      <c r="M321" s="192"/>
      <c r="N321" s="367"/>
      <c r="O321" s="367"/>
      <c r="P321" s="192"/>
      <c r="Q321" s="192"/>
      <c r="R321" s="192"/>
      <c r="S321" s="192"/>
      <c r="T321" s="192"/>
      <c r="U321" s="192"/>
      <c r="V321" s="192"/>
      <c r="W321" s="192"/>
      <c r="X321" s="192"/>
      <c r="Y321" s="192"/>
      <c r="Z321" s="192"/>
    </row>
    <row r="322" spans="1:26" ht="15.75" hidden="1" customHeight="1" x14ac:dyDescent="0.2">
      <c r="A322" s="192"/>
      <c r="B322" s="192"/>
      <c r="C322" s="192"/>
      <c r="D322" s="192"/>
      <c r="E322" s="192"/>
      <c r="F322" s="192"/>
      <c r="G322" s="192"/>
      <c r="H322" s="192"/>
      <c r="I322" s="192"/>
      <c r="J322" s="192"/>
      <c r="K322" s="192"/>
      <c r="L322" s="192"/>
      <c r="M322" s="192"/>
      <c r="N322" s="367"/>
      <c r="O322" s="367"/>
      <c r="P322" s="192"/>
      <c r="Q322" s="192"/>
      <c r="R322" s="192"/>
      <c r="S322" s="192"/>
      <c r="T322" s="192"/>
      <c r="U322" s="192"/>
      <c r="V322" s="192"/>
      <c r="W322" s="192"/>
      <c r="X322" s="192"/>
      <c r="Y322" s="192"/>
      <c r="Z322" s="192"/>
    </row>
    <row r="323" spans="1:26" ht="15.75" hidden="1" customHeight="1" x14ac:dyDescent="0.2">
      <c r="A323" s="192"/>
      <c r="B323" s="192"/>
      <c r="C323" s="192"/>
      <c r="D323" s="192"/>
      <c r="E323" s="192"/>
      <c r="F323" s="192"/>
      <c r="G323" s="192"/>
      <c r="H323" s="192"/>
      <c r="I323" s="192"/>
      <c r="J323" s="192"/>
      <c r="K323" s="192"/>
      <c r="L323" s="192"/>
      <c r="M323" s="192"/>
      <c r="N323" s="367"/>
      <c r="O323" s="367"/>
      <c r="P323" s="192"/>
      <c r="Q323" s="192"/>
      <c r="R323" s="192"/>
      <c r="S323" s="192"/>
      <c r="T323" s="192"/>
      <c r="U323" s="192"/>
      <c r="V323" s="192"/>
      <c r="W323" s="192"/>
      <c r="X323" s="192"/>
      <c r="Y323" s="192"/>
      <c r="Z323" s="192"/>
    </row>
    <row r="324" spans="1:26" ht="15.75" hidden="1" customHeight="1" x14ac:dyDescent="0.2"/>
    <row r="325" spans="1:26" ht="15.75" hidden="1" customHeight="1" x14ac:dyDescent="0.2"/>
    <row r="326" spans="1:26" ht="15.75" hidden="1" customHeight="1" x14ac:dyDescent="0.2"/>
    <row r="327" spans="1:26" ht="15.75" hidden="1" customHeight="1" x14ac:dyDescent="0.2"/>
    <row r="328" spans="1:26" ht="15.75" hidden="1" customHeight="1" x14ac:dyDescent="0.2"/>
    <row r="329" spans="1:26" ht="15.75" hidden="1" customHeight="1" x14ac:dyDescent="0.2"/>
    <row r="330" spans="1:26" ht="15.75" hidden="1" customHeight="1" x14ac:dyDescent="0.2"/>
    <row r="331" spans="1:26" ht="15.75" hidden="1" customHeight="1" x14ac:dyDescent="0.2"/>
    <row r="332" spans="1:26" ht="15.75" hidden="1" customHeight="1" x14ac:dyDescent="0.2"/>
    <row r="333" spans="1:26" ht="15.75" hidden="1" customHeight="1" x14ac:dyDescent="0.2"/>
    <row r="334" spans="1:26" ht="15.75" hidden="1" customHeight="1" x14ac:dyDescent="0.2"/>
    <row r="335" spans="1:26" ht="15.75" hidden="1" customHeight="1" x14ac:dyDescent="0.2"/>
    <row r="336" spans="1:2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sheetData>
  <mergeCells count="358">
    <mergeCell ref="N97:N99"/>
    <mergeCell ref="O97:O99"/>
    <mergeCell ref="K113:K116"/>
    <mergeCell ref="L93:L96"/>
    <mergeCell ref="M93:M96"/>
    <mergeCell ref="N93:N96"/>
    <mergeCell ref="O93:O96"/>
    <mergeCell ref="L113:L116"/>
    <mergeCell ref="M113:M116"/>
    <mergeCell ref="N113:N116"/>
    <mergeCell ref="O113:O116"/>
    <mergeCell ref="K100:K102"/>
    <mergeCell ref="L100:L102"/>
    <mergeCell ref="M100:M102"/>
    <mergeCell ref="N100:N102"/>
    <mergeCell ref="O100:O102"/>
    <mergeCell ref="K103:K108"/>
    <mergeCell ref="L103:L108"/>
    <mergeCell ref="M103:M108"/>
    <mergeCell ref="N103:N108"/>
    <mergeCell ref="O103:O108"/>
    <mergeCell ref="M109:M112"/>
    <mergeCell ref="N109:N112"/>
    <mergeCell ref="O109:O112"/>
    <mergeCell ref="O83:O84"/>
    <mergeCell ref="K83:K84"/>
    <mergeCell ref="K91:K92"/>
    <mergeCell ref="L91:L92"/>
    <mergeCell ref="M91:M92"/>
    <mergeCell ref="N91:N92"/>
    <mergeCell ref="O91:O92"/>
    <mergeCell ref="M86:M87"/>
    <mergeCell ref="N86:N87"/>
    <mergeCell ref="O86:O87"/>
    <mergeCell ref="M88:M90"/>
    <mergeCell ref="N88:N90"/>
    <mergeCell ref="O88:O90"/>
    <mergeCell ref="K88:K90"/>
    <mergeCell ref="L88:L90"/>
    <mergeCell ref="D88:D90"/>
    <mergeCell ref="E88:E90"/>
    <mergeCell ref="F88:F90"/>
    <mergeCell ref="I88:I90"/>
    <mergeCell ref="J88:J90"/>
    <mergeCell ref="K86:K87"/>
    <mergeCell ref="L86:L87"/>
    <mergeCell ref="B86:B87"/>
    <mergeCell ref="C86:C87"/>
    <mergeCell ref="D86:D87"/>
    <mergeCell ref="E86:E87"/>
    <mergeCell ref="F86:F87"/>
    <mergeCell ref="I86:I87"/>
    <mergeCell ref="J86:J87"/>
    <mergeCell ref="B88:B90"/>
    <mergeCell ref="C88:C90"/>
    <mergeCell ref="B91:B92"/>
    <mergeCell ref="C91:C92"/>
    <mergeCell ref="D91:D92"/>
    <mergeCell ref="E91:E92"/>
    <mergeCell ref="F91:F92"/>
    <mergeCell ref="I91:I92"/>
    <mergeCell ref="J91:J92"/>
    <mergeCell ref="L97:L99"/>
    <mergeCell ref="M97:M99"/>
    <mergeCell ref="C97:C99"/>
    <mergeCell ref="D97:D99"/>
    <mergeCell ref="E97:E99"/>
    <mergeCell ref="F97:F99"/>
    <mergeCell ref="G97:I97"/>
    <mergeCell ref="J97:J99"/>
    <mergeCell ref="I98:I99"/>
    <mergeCell ref="B93:B96"/>
    <mergeCell ref="C93:C96"/>
    <mergeCell ref="D93:D96"/>
    <mergeCell ref="E93:E96"/>
    <mergeCell ref="F93:F96"/>
    <mergeCell ref="I93:I96"/>
    <mergeCell ref="J93:J96"/>
    <mergeCell ref="K93:K96"/>
    <mergeCell ref="L109:L112"/>
    <mergeCell ref="M117:M120"/>
    <mergeCell ref="N117:N120"/>
    <mergeCell ref="O117:O120"/>
    <mergeCell ref="B117:B120"/>
    <mergeCell ref="C117:C120"/>
    <mergeCell ref="D117:D120"/>
    <mergeCell ref="E117:E120"/>
    <mergeCell ref="F117:F120"/>
    <mergeCell ref="J117:J120"/>
    <mergeCell ref="K117:K120"/>
    <mergeCell ref="L117:L120"/>
    <mergeCell ref="I117:I120"/>
    <mergeCell ref="B113:B116"/>
    <mergeCell ref="C113:C116"/>
    <mergeCell ref="D113:D116"/>
    <mergeCell ref="E113:E116"/>
    <mergeCell ref="F113:F116"/>
    <mergeCell ref="I113:I116"/>
    <mergeCell ref="J113:J116"/>
    <mergeCell ref="L121:L123"/>
    <mergeCell ref="M121:M123"/>
    <mergeCell ref="N121:N123"/>
    <mergeCell ref="O121:O123"/>
    <mergeCell ref="B121:B123"/>
    <mergeCell ref="C121:C123"/>
    <mergeCell ref="D121:D123"/>
    <mergeCell ref="E121:E123"/>
    <mergeCell ref="F121:F123"/>
    <mergeCell ref="I121:I123"/>
    <mergeCell ref="J121:J123"/>
    <mergeCell ref="K121:K123"/>
    <mergeCell ref="K97:K99"/>
    <mergeCell ref="K109:K112"/>
    <mergeCell ref="B109:B112"/>
    <mergeCell ref="C109:C112"/>
    <mergeCell ref="D109:D112"/>
    <mergeCell ref="E109:E112"/>
    <mergeCell ref="F109:F112"/>
    <mergeCell ref="I109:I112"/>
    <mergeCell ref="J109:J112"/>
    <mergeCell ref="B103:B108"/>
    <mergeCell ref="C103:C108"/>
    <mergeCell ref="D103:D108"/>
    <mergeCell ref="E103:E108"/>
    <mergeCell ref="F103:F108"/>
    <mergeCell ref="I103:I108"/>
    <mergeCell ref="J103:J108"/>
    <mergeCell ref="B97:B99"/>
    <mergeCell ref="I100:I102"/>
    <mergeCell ref="J100:J102"/>
    <mergeCell ref="G98:G99"/>
    <mergeCell ref="H98:H99"/>
    <mergeCell ref="B100:B102"/>
    <mergeCell ref="C100:C102"/>
    <mergeCell ref="D100:D102"/>
    <mergeCell ref="O42:O43"/>
    <mergeCell ref="L30:L39"/>
    <mergeCell ref="M30:M39"/>
    <mergeCell ref="N30:N39"/>
    <mergeCell ref="O30:O39"/>
    <mergeCell ref="N28:N29"/>
    <mergeCell ref="O28:O29"/>
    <mergeCell ref="L28:L29"/>
    <mergeCell ref="M28:M29"/>
    <mergeCell ref="L40:L41"/>
    <mergeCell ref="M40:M41"/>
    <mergeCell ref="O40:O41"/>
    <mergeCell ref="E13:E14"/>
    <mergeCell ref="F13:J14"/>
    <mergeCell ref="F15:J15"/>
    <mergeCell ref="C18:K18"/>
    <mergeCell ref="C19:K19"/>
    <mergeCell ref="K42:K43"/>
    <mergeCell ref="L42:L43"/>
    <mergeCell ref="M42:M43"/>
    <mergeCell ref="N42:N43"/>
    <mergeCell ref="K24:K27"/>
    <mergeCell ref="L24:L27"/>
    <mergeCell ref="M24:M27"/>
    <mergeCell ref="N24:N27"/>
    <mergeCell ref="K30:K39"/>
    <mergeCell ref="K28:K29"/>
    <mergeCell ref="K40:K41"/>
    <mergeCell ref="N40:N41"/>
    <mergeCell ref="D40:D41"/>
    <mergeCell ref="E40:E41"/>
    <mergeCell ref="F40:F41"/>
    <mergeCell ref="I40:I41"/>
    <mergeCell ref="J40:J41"/>
    <mergeCell ref="E30:E39"/>
    <mergeCell ref="F30:F39"/>
    <mergeCell ref="E100:E102"/>
    <mergeCell ref="F100:F102"/>
    <mergeCell ref="B21:B23"/>
    <mergeCell ref="C21:C23"/>
    <mergeCell ref="I24:I27"/>
    <mergeCell ref="J24:J27"/>
    <mergeCell ref="D21:D23"/>
    <mergeCell ref="E21:E23"/>
    <mergeCell ref="B24:B27"/>
    <mergeCell ref="C24:C27"/>
    <mergeCell ref="D24:D27"/>
    <mergeCell ref="E24:E27"/>
    <mergeCell ref="B42:B43"/>
    <mergeCell ref="C42:C43"/>
    <mergeCell ref="D42:D43"/>
    <mergeCell ref="E42:E43"/>
    <mergeCell ref="F42:F43"/>
    <mergeCell ref="I42:I43"/>
    <mergeCell ref="J42:J43"/>
    <mergeCell ref="B28:B29"/>
    <mergeCell ref="B44:B46"/>
    <mergeCell ref="B30:B39"/>
    <mergeCell ref="C30:C39"/>
    <mergeCell ref="D30:D39"/>
    <mergeCell ref="I30:I39"/>
    <mergeCell ref="J30:J39"/>
    <mergeCell ref="C28:C29"/>
    <mergeCell ref="D28:D29"/>
    <mergeCell ref="E28:E29"/>
    <mergeCell ref="F28:F29"/>
    <mergeCell ref="I28:I29"/>
    <mergeCell ref="J28:J29"/>
    <mergeCell ref="B40:B41"/>
    <mergeCell ref="C40:C41"/>
    <mergeCell ref="O24:O27"/>
    <mergeCell ref="F21:F23"/>
    <mergeCell ref="G21:I21"/>
    <mergeCell ref="G22:G23"/>
    <mergeCell ref="H22:H23"/>
    <mergeCell ref="I22:I23"/>
    <mergeCell ref="J21:J23"/>
    <mergeCell ref="F24:F27"/>
    <mergeCell ref="K21:K23"/>
    <mergeCell ref="L21:L23"/>
    <mergeCell ref="M21:M23"/>
    <mergeCell ref="N21:N23"/>
    <mergeCell ref="O21:O23"/>
    <mergeCell ref="C44:C46"/>
    <mergeCell ref="D44:D46"/>
    <mergeCell ref="E44:E46"/>
    <mergeCell ref="F44:F46"/>
    <mergeCell ref="G44:I44"/>
    <mergeCell ref="J44:J46"/>
    <mergeCell ref="I45:I46"/>
    <mergeCell ref="B47:B52"/>
    <mergeCell ref="C47:C52"/>
    <mergeCell ref="D47:D52"/>
    <mergeCell ref="E47:E52"/>
    <mergeCell ref="F47:F52"/>
    <mergeCell ref="I47:I52"/>
    <mergeCell ref="J47:J52"/>
    <mergeCell ref="K47:K52"/>
    <mergeCell ref="L47:L52"/>
    <mergeCell ref="M47:M52"/>
    <mergeCell ref="N47:N52"/>
    <mergeCell ref="O47:O52"/>
    <mergeCell ref="G45:G46"/>
    <mergeCell ref="H45:H46"/>
    <mergeCell ref="K44:K46"/>
    <mergeCell ref="L44:L46"/>
    <mergeCell ref="M44:M46"/>
    <mergeCell ref="N44:N46"/>
    <mergeCell ref="O44:O46"/>
    <mergeCell ref="O53:O57"/>
    <mergeCell ref="B53:B57"/>
    <mergeCell ref="C53:C57"/>
    <mergeCell ref="D53:D57"/>
    <mergeCell ref="E53:E57"/>
    <mergeCell ref="F53:F57"/>
    <mergeCell ref="I53:I57"/>
    <mergeCell ref="J53:J57"/>
    <mergeCell ref="K58:K62"/>
    <mergeCell ref="L58:L62"/>
    <mergeCell ref="M58:M62"/>
    <mergeCell ref="N58:N62"/>
    <mergeCell ref="O58:O62"/>
    <mergeCell ref="K53:K57"/>
    <mergeCell ref="L53:L57"/>
    <mergeCell ref="M53:M57"/>
    <mergeCell ref="N53:N57"/>
    <mergeCell ref="B58:B62"/>
    <mergeCell ref="C58:C62"/>
    <mergeCell ref="D58:D62"/>
    <mergeCell ref="E58:E62"/>
    <mergeCell ref="F58:F62"/>
    <mergeCell ref="I58:I62"/>
    <mergeCell ref="J58:J62"/>
    <mergeCell ref="E66:E68"/>
    <mergeCell ref="F66:F68"/>
    <mergeCell ref="M63:M65"/>
    <mergeCell ref="N63:N65"/>
    <mergeCell ref="O63:O65"/>
    <mergeCell ref="K73:K77"/>
    <mergeCell ref="L73:L77"/>
    <mergeCell ref="M73:M77"/>
    <mergeCell ref="N73:N77"/>
    <mergeCell ref="O73:O77"/>
    <mergeCell ref="K63:K65"/>
    <mergeCell ref="K66:K68"/>
    <mergeCell ref="L66:L68"/>
    <mergeCell ref="M66:M68"/>
    <mergeCell ref="N66:N68"/>
    <mergeCell ref="O66:O68"/>
    <mergeCell ref="M69:M72"/>
    <mergeCell ref="N69:N72"/>
    <mergeCell ref="O69:O72"/>
    <mergeCell ref="K69:K72"/>
    <mergeCell ref="L69:L72"/>
    <mergeCell ref="H76:H77"/>
    <mergeCell ref="G76:G77"/>
    <mergeCell ref="E73:E77"/>
    <mergeCell ref="L63:L65"/>
    <mergeCell ref="B78:B80"/>
    <mergeCell ref="C78:C80"/>
    <mergeCell ref="D78:D80"/>
    <mergeCell ref="E78:E80"/>
    <mergeCell ref="F78:F80"/>
    <mergeCell ref="G78:I78"/>
    <mergeCell ref="J78:J80"/>
    <mergeCell ref="I79:I80"/>
    <mergeCell ref="G63:I63"/>
    <mergeCell ref="B63:B65"/>
    <mergeCell ref="C63:C65"/>
    <mergeCell ref="D63:D65"/>
    <mergeCell ref="E63:E65"/>
    <mergeCell ref="F63:F65"/>
    <mergeCell ref="J63:J65"/>
    <mergeCell ref="I64:I65"/>
    <mergeCell ref="I66:I68"/>
    <mergeCell ref="J66:J68"/>
    <mergeCell ref="G64:G65"/>
    <mergeCell ref="H64:H65"/>
    <mergeCell ref="B66:B68"/>
    <mergeCell ref="C66:C68"/>
    <mergeCell ref="D66:D68"/>
    <mergeCell ref="G79:G80"/>
    <mergeCell ref="H79:H80"/>
    <mergeCell ref="K78:K80"/>
    <mergeCell ref="L78:L80"/>
    <mergeCell ref="M78:M80"/>
    <mergeCell ref="N78:N80"/>
    <mergeCell ref="O78:O80"/>
    <mergeCell ref="B69:B72"/>
    <mergeCell ref="C69:C72"/>
    <mergeCell ref="D69:D72"/>
    <mergeCell ref="E69:E72"/>
    <mergeCell ref="F69:F72"/>
    <mergeCell ref="I69:I72"/>
    <mergeCell ref="J69:J72"/>
    <mergeCell ref="B73:B77"/>
    <mergeCell ref="C73:C77"/>
    <mergeCell ref="D73:D77"/>
    <mergeCell ref="F73:F77"/>
    <mergeCell ref="I73:I77"/>
    <mergeCell ref="J73:J77"/>
    <mergeCell ref="E81:E82"/>
    <mergeCell ref="B83:B84"/>
    <mergeCell ref="C83:C84"/>
    <mergeCell ref="D83:D84"/>
    <mergeCell ref="E83:E84"/>
    <mergeCell ref="F83:F84"/>
    <mergeCell ref="I83:I84"/>
    <mergeCell ref="J83:J84"/>
    <mergeCell ref="D81:D82"/>
    <mergeCell ref="F81:F82"/>
    <mergeCell ref="O81:O82"/>
    <mergeCell ref="B81:B82"/>
    <mergeCell ref="C81:C82"/>
    <mergeCell ref="L83:L84"/>
    <mergeCell ref="M83:M84"/>
    <mergeCell ref="N83:N84"/>
    <mergeCell ref="I81:I82"/>
    <mergeCell ref="J81:J82"/>
    <mergeCell ref="K81:K82"/>
    <mergeCell ref="L81:L82"/>
    <mergeCell ref="M81:M82"/>
    <mergeCell ref="N81:N82"/>
  </mergeCells>
  <phoneticPr fontId="26" type="noConversion"/>
  <dataValidations count="1">
    <dataValidation type="list" allowBlank="1" showErrorMessage="1" sqref="F24 J24 F28 J28 F40:F41 F42 J42 F47 J47 F53 J121 F58 J58 F66 J53 F69 J69 F73:F74 J73:J74 F81:F82 J81:J82 F83 J66 F86 J86 F88 J88 F91 J40:J41 F93:F95 J91 F100 J100 F103 J103 F109 J109 F113 J113 F117 J117 F121 J93:J95 J30:J39 F30:F39">
      <formula1>"1.0,2.0,3.0"</formula1>
    </dataValidation>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3A343"/>
  </sheetPr>
  <dimension ref="A1:Z902"/>
  <sheetViews>
    <sheetView showGridLines="0" zoomScaleNormal="100" workbookViewId="0"/>
  </sheetViews>
  <sheetFormatPr baseColWidth="10" defaultColWidth="0" defaultRowHeight="15" customHeight="1" zeroHeight="1" x14ac:dyDescent="0.2"/>
  <cols>
    <col min="1" max="1" width="2.5703125" style="294" customWidth="1"/>
    <col min="2" max="2" width="4.42578125" style="294" customWidth="1"/>
    <col min="3" max="3" width="42.5703125" style="294" customWidth="1"/>
    <col min="4" max="4" width="40" style="294" customWidth="1"/>
    <col min="5" max="5" width="44.42578125" style="294" customWidth="1"/>
    <col min="6" max="6" width="7.42578125" style="294" customWidth="1"/>
    <col min="7" max="7" width="3.5703125" style="294" customWidth="1"/>
    <col min="8" max="8" width="114.140625" style="294" customWidth="1"/>
    <col min="9" max="9" width="38" style="294" customWidth="1"/>
    <col min="10" max="10" width="7.42578125" style="294" customWidth="1"/>
    <col min="11" max="11" width="16.140625" style="294" customWidth="1"/>
    <col min="12" max="12" width="4.7109375" style="294" hidden="1"/>
    <col min="13" max="13" width="7.5703125" style="294" hidden="1"/>
    <col min="14" max="15" width="6.28515625" style="294" hidden="1"/>
    <col min="16" max="26" width="3.140625" style="294" hidden="1"/>
    <col min="27" max="16384" width="14.42578125" style="294" hidden="1"/>
  </cols>
  <sheetData>
    <row r="1" spans="1:26" ht="22.5" customHeight="1" x14ac:dyDescent="0.2">
      <c r="A1" s="192"/>
      <c r="B1" s="192"/>
      <c r="C1" s="192"/>
      <c r="D1" s="192"/>
      <c r="E1" s="323"/>
      <c r="F1" s="192"/>
      <c r="G1" s="192"/>
      <c r="H1" s="192"/>
      <c r="I1" s="323"/>
      <c r="J1" s="192"/>
      <c r="K1" s="192"/>
      <c r="L1" s="350"/>
      <c r="M1" s="350"/>
      <c r="N1" s="351"/>
      <c r="O1" s="351"/>
      <c r="P1" s="192"/>
      <c r="Q1" s="192"/>
      <c r="R1" s="192"/>
      <c r="S1" s="192"/>
      <c r="T1" s="192"/>
      <c r="U1" s="192"/>
      <c r="V1" s="192"/>
      <c r="W1" s="192"/>
      <c r="X1" s="192"/>
      <c r="Y1" s="192"/>
      <c r="Z1" s="192"/>
    </row>
    <row r="2" spans="1:26" ht="22.5" customHeight="1" x14ac:dyDescent="0.2">
      <c r="A2" s="192"/>
      <c r="B2" s="192"/>
      <c r="C2" s="192"/>
      <c r="D2" s="192"/>
      <c r="E2" s="323"/>
      <c r="F2" s="192"/>
      <c r="G2" s="192"/>
      <c r="H2" s="192"/>
      <c r="I2" s="323"/>
      <c r="J2" s="192"/>
      <c r="K2" s="192"/>
      <c r="L2" s="350"/>
      <c r="M2" s="350"/>
      <c r="N2" s="351"/>
      <c r="O2" s="351"/>
      <c r="P2" s="192"/>
      <c r="Q2" s="192"/>
      <c r="R2" s="192"/>
      <c r="S2" s="192"/>
      <c r="T2" s="192"/>
      <c r="U2" s="192"/>
      <c r="V2" s="192"/>
      <c r="W2" s="192"/>
      <c r="X2" s="192"/>
      <c r="Y2" s="192"/>
      <c r="Z2" s="192"/>
    </row>
    <row r="3" spans="1:26" ht="22.5" customHeight="1" x14ac:dyDescent="0.2">
      <c r="A3" s="192"/>
      <c r="B3" s="192"/>
      <c r="C3" s="192"/>
      <c r="D3" s="192"/>
      <c r="E3" s="323"/>
      <c r="F3" s="192"/>
      <c r="G3" s="192"/>
      <c r="H3" s="192"/>
      <c r="I3" s="323"/>
      <c r="J3" s="192"/>
      <c r="K3" s="192"/>
      <c r="L3" s="350"/>
      <c r="M3" s="350"/>
      <c r="N3" s="351"/>
      <c r="O3" s="351"/>
      <c r="P3" s="192"/>
      <c r="Q3" s="192"/>
      <c r="R3" s="192"/>
      <c r="S3" s="192"/>
      <c r="T3" s="192"/>
      <c r="U3" s="192"/>
      <c r="V3" s="192"/>
      <c r="W3" s="192"/>
      <c r="X3" s="192"/>
      <c r="Y3" s="192"/>
      <c r="Z3" s="192"/>
    </row>
    <row r="4" spans="1:26" ht="22.5" customHeight="1" x14ac:dyDescent="0.2">
      <c r="A4" s="192"/>
      <c r="B4" s="192"/>
      <c r="C4" s="192"/>
      <c r="D4" s="192"/>
      <c r="E4" s="323"/>
      <c r="F4" s="192"/>
      <c r="G4" s="192"/>
      <c r="H4" s="192"/>
      <c r="I4" s="323"/>
      <c r="J4" s="192"/>
      <c r="K4" s="192"/>
      <c r="L4" s="350"/>
      <c r="M4" s="350"/>
      <c r="N4" s="351"/>
      <c r="O4" s="351"/>
      <c r="P4" s="192"/>
      <c r="Q4" s="192"/>
      <c r="R4" s="192"/>
      <c r="S4" s="192"/>
      <c r="T4" s="192"/>
      <c r="U4" s="192"/>
      <c r="V4" s="192"/>
      <c r="W4" s="192"/>
      <c r="X4" s="192"/>
      <c r="Y4" s="192"/>
      <c r="Z4" s="192"/>
    </row>
    <row r="5" spans="1:26" ht="9.75" customHeight="1" x14ac:dyDescent="0.2">
      <c r="A5" s="192"/>
      <c r="B5" s="192"/>
      <c r="C5" s="192"/>
      <c r="D5" s="192"/>
      <c r="E5" s="323"/>
      <c r="F5" s="192"/>
      <c r="G5" s="192"/>
      <c r="H5" s="192"/>
      <c r="I5" s="323"/>
      <c r="J5" s="192"/>
      <c r="K5" s="192"/>
      <c r="L5" s="350"/>
      <c r="M5" s="350"/>
      <c r="N5" s="351"/>
      <c r="O5" s="351"/>
      <c r="P5" s="192"/>
      <c r="Q5" s="192"/>
      <c r="R5" s="192"/>
      <c r="S5" s="192"/>
      <c r="T5" s="192"/>
      <c r="U5" s="192"/>
      <c r="V5" s="192"/>
      <c r="W5" s="192"/>
      <c r="X5" s="192"/>
      <c r="Y5" s="192"/>
      <c r="Z5" s="192"/>
    </row>
    <row r="6" spans="1:26" ht="31.5" customHeight="1" x14ac:dyDescent="0.2">
      <c r="A6" s="192"/>
      <c r="B6" s="192"/>
      <c r="C6" s="192"/>
      <c r="D6" s="192"/>
      <c r="E6" s="323"/>
      <c r="F6" s="192"/>
      <c r="G6" s="192"/>
      <c r="H6" s="192"/>
      <c r="I6" s="323"/>
      <c r="J6" s="192"/>
      <c r="K6" s="192"/>
      <c r="L6" s="350"/>
      <c r="M6" s="350"/>
      <c r="N6" s="351"/>
      <c r="O6" s="351"/>
      <c r="P6" s="192"/>
      <c r="Q6" s="192"/>
      <c r="R6" s="192"/>
      <c r="S6" s="192"/>
      <c r="T6" s="192"/>
      <c r="U6" s="192"/>
      <c r="V6" s="192"/>
      <c r="W6" s="192"/>
      <c r="X6" s="192"/>
      <c r="Y6" s="192"/>
      <c r="Z6" s="192"/>
    </row>
    <row r="7" spans="1:26" ht="30.75" customHeight="1" x14ac:dyDescent="0.2">
      <c r="A7" s="192"/>
      <c r="B7" s="192"/>
      <c r="C7" s="192"/>
      <c r="D7" s="192"/>
      <c r="E7" s="324"/>
      <c r="F7" s="325"/>
      <c r="G7" s="192"/>
      <c r="H7" s="192"/>
      <c r="I7" s="323"/>
      <c r="J7" s="192"/>
      <c r="K7" s="192"/>
      <c r="L7" s="350"/>
      <c r="M7" s="350"/>
      <c r="N7" s="351"/>
      <c r="O7" s="351"/>
      <c r="P7" s="192"/>
      <c r="Q7" s="192"/>
      <c r="R7" s="192"/>
      <c r="S7" s="192"/>
      <c r="T7" s="192"/>
      <c r="U7" s="192"/>
      <c r="V7" s="192"/>
      <c r="W7" s="192"/>
      <c r="X7" s="192"/>
      <c r="Y7" s="192"/>
      <c r="Z7" s="192"/>
    </row>
    <row r="8" spans="1:26" ht="20.25" customHeight="1" x14ac:dyDescent="0.2">
      <c r="A8" s="192"/>
      <c r="B8" s="192"/>
      <c r="C8" s="192"/>
      <c r="D8" s="192"/>
      <c r="E8" s="323"/>
      <c r="F8" s="192"/>
      <c r="G8" s="192"/>
      <c r="H8" s="192"/>
      <c r="I8" s="323"/>
      <c r="J8" s="192"/>
      <c r="K8" s="192"/>
      <c r="L8" s="350"/>
      <c r="M8" s="350"/>
      <c r="N8" s="351"/>
      <c r="O8" s="351"/>
      <c r="P8" s="192"/>
      <c r="Q8" s="192"/>
      <c r="R8" s="192"/>
      <c r="S8" s="192"/>
      <c r="T8" s="192"/>
      <c r="U8" s="192"/>
      <c r="V8" s="192"/>
      <c r="W8" s="192"/>
      <c r="X8" s="192"/>
      <c r="Y8" s="192"/>
      <c r="Z8" s="192"/>
    </row>
    <row r="9" spans="1:26" ht="9.75" customHeight="1" x14ac:dyDescent="0.2">
      <c r="A9" s="192"/>
      <c r="B9" s="192"/>
      <c r="C9" s="192"/>
      <c r="D9" s="192"/>
      <c r="E9" s="323"/>
      <c r="F9" s="192"/>
      <c r="G9" s="192"/>
      <c r="H9" s="192"/>
      <c r="I9" s="323"/>
      <c r="J9" s="192"/>
      <c r="K9" s="192"/>
      <c r="L9" s="350"/>
      <c r="M9" s="350"/>
      <c r="N9" s="351"/>
      <c r="O9" s="351"/>
      <c r="P9" s="192"/>
      <c r="Q9" s="192"/>
      <c r="R9" s="192"/>
      <c r="S9" s="192"/>
      <c r="T9" s="192"/>
      <c r="U9" s="192"/>
      <c r="V9" s="192"/>
      <c r="W9" s="192"/>
      <c r="X9" s="192"/>
      <c r="Y9" s="192"/>
      <c r="Z9" s="192"/>
    </row>
    <row r="10" spans="1:26" ht="19.5" customHeight="1" x14ac:dyDescent="0.2">
      <c r="A10" s="192"/>
      <c r="B10" s="192"/>
      <c r="C10" s="326" t="s">
        <v>147</v>
      </c>
      <c r="D10" s="352"/>
      <c r="E10" s="352"/>
      <c r="F10" s="352"/>
      <c r="G10" s="352"/>
      <c r="H10" s="352"/>
      <c r="I10" s="352"/>
      <c r="J10" s="352"/>
      <c r="K10" s="353"/>
      <c r="L10" s="350"/>
      <c r="M10" s="350"/>
      <c r="N10" s="351"/>
      <c r="O10" s="351"/>
      <c r="P10" s="192"/>
      <c r="Q10" s="192"/>
      <c r="R10" s="192"/>
      <c r="S10" s="192"/>
      <c r="T10" s="192"/>
      <c r="U10" s="192"/>
      <c r="V10" s="192"/>
      <c r="W10" s="192"/>
      <c r="X10" s="192"/>
      <c r="Y10" s="192"/>
      <c r="Z10" s="192"/>
    </row>
    <row r="11" spans="1:26" ht="71.25" customHeight="1" x14ac:dyDescent="0.2">
      <c r="A11" s="192"/>
      <c r="B11" s="192"/>
      <c r="C11" s="354" t="s">
        <v>148</v>
      </c>
      <c r="D11" s="352"/>
      <c r="E11" s="352"/>
      <c r="F11" s="352"/>
      <c r="G11" s="352"/>
      <c r="H11" s="352"/>
      <c r="I11" s="352"/>
      <c r="J11" s="352"/>
      <c r="K11" s="353"/>
      <c r="L11" s="350"/>
      <c r="M11" s="350"/>
      <c r="N11" s="351"/>
      <c r="O11" s="351"/>
      <c r="P11" s="192"/>
      <c r="Q11" s="192"/>
      <c r="R11" s="192"/>
      <c r="S11" s="192"/>
      <c r="T11" s="192"/>
      <c r="U11" s="192"/>
      <c r="V11" s="192"/>
      <c r="W11" s="192"/>
      <c r="X11" s="192"/>
      <c r="Y11" s="192"/>
      <c r="Z11" s="192"/>
    </row>
    <row r="12" spans="1:26" ht="9.75" customHeight="1" x14ac:dyDescent="0.2">
      <c r="A12" s="192"/>
      <c r="B12" s="192"/>
      <c r="C12" s="195"/>
      <c r="D12" s="195"/>
      <c r="E12" s="323"/>
      <c r="F12" s="196"/>
      <c r="G12" s="192"/>
      <c r="H12" s="192"/>
      <c r="I12" s="323"/>
      <c r="J12" s="192"/>
      <c r="K12" s="192"/>
      <c r="L12" s="350"/>
      <c r="M12" s="350"/>
      <c r="N12" s="351"/>
      <c r="O12" s="351"/>
      <c r="P12" s="192"/>
      <c r="Q12" s="192"/>
      <c r="R12" s="192"/>
      <c r="S12" s="192"/>
      <c r="T12" s="192"/>
      <c r="U12" s="192"/>
      <c r="V12" s="192"/>
      <c r="W12" s="192"/>
      <c r="X12" s="192"/>
      <c r="Y12" s="192"/>
      <c r="Z12" s="192"/>
    </row>
    <row r="13" spans="1:26" ht="36.75" customHeight="1" x14ac:dyDescent="0.2">
      <c r="A13" s="192"/>
      <c r="B13" s="355" t="s">
        <v>111</v>
      </c>
      <c r="C13" s="328" t="s">
        <v>732</v>
      </c>
      <c r="D13" s="327" t="s">
        <v>8</v>
      </c>
      <c r="E13" s="328" t="s">
        <v>733</v>
      </c>
      <c r="F13" s="329" t="s">
        <v>726</v>
      </c>
      <c r="G13" s="330" t="s">
        <v>113</v>
      </c>
      <c r="H13" s="331"/>
      <c r="I13" s="332"/>
      <c r="J13" s="329" t="s">
        <v>734</v>
      </c>
      <c r="K13" s="329" t="s">
        <v>123</v>
      </c>
      <c r="L13" s="305"/>
      <c r="M13" s="305"/>
      <c r="N13" s="333"/>
      <c r="O13" s="333"/>
      <c r="P13" s="305"/>
      <c r="Q13" s="192"/>
      <c r="R13" s="192"/>
      <c r="S13" s="192"/>
      <c r="T13" s="192"/>
      <c r="U13" s="192"/>
      <c r="V13" s="192"/>
      <c r="W13" s="192"/>
      <c r="X13" s="192"/>
      <c r="Y13" s="192"/>
      <c r="Z13" s="192"/>
    </row>
    <row r="14" spans="1:26" ht="29.25" customHeight="1" x14ac:dyDescent="0.2">
      <c r="A14" s="192"/>
      <c r="B14" s="177"/>
      <c r="C14" s="177"/>
      <c r="D14" s="177"/>
      <c r="E14" s="177"/>
      <c r="F14" s="177"/>
      <c r="G14" s="334" t="s">
        <v>13</v>
      </c>
      <c r="H14" s="335" t="s">
        <v>15</v>
      </c>
      <c r="I14" s="328" t="s">
        <v>115</v>
      </c>
      <c r="J14" s="177"/>
      <c r="K14" s="177"/>
      <c r="L14" s="356"/>
      <c r="M14" s="356"/>
      <c r="N14" s="356"/>
      <c r="O14" s="356"/>
      <c r="P14" s="356"/>
      <c r="Q14" s="192"/>
      <c r="R14" s="192"/>
      <c r="S14" s="192"/>
      <c r="T14" s="192"/>
      <c r="U14" s="192"/>
      <c r="V14" s="192"/>
      <c r="W14" s="192"/>
      <c r="X14" s="192"/>
      <c r="Y14" s="192"/>
      <c r="Z14" s="192"/>
    </row>
    <row r="15" spans="1:26" ht="99.75" customHeight="1" thickBot="1" x14ac:dyDescent="0.25">
      <c r="A15" s="192"/>
      <c r="B15" s="179"/>
      <c r="C15" s="179"/>
      <c r="D15" s="238"/>
      <c r="E15" s="238"/>
      <c r="F15" s="179"/>
      <c r="G15" s="179"/>
      <c r="H15" s="238"/>
      <c r="I15" s="238"/>
      <c r="J15" s="179"/>
      <c r="K15" s="179"/>
      <c r="L15" s="356"/>
      <c r="M15" s="356"/>
      <c r="N15" s="356"/>
      <c r="O15" s="356"/>
      <c r="P15" s="356"/>
      <c r="Q15" s="192"/>
      <c r="R15" s="192"/>
      <c r="S15" s="192"/>
      <c r="T15" s="192"/>
      <c r="U15" s="192"/>
      <c r="V15" s="192"/>
      <c r="W15" s="192"/>
      <c r="X15" s="192"/>
      <c r="Y15" s="192"/>
      <c r="Z15" s="192"/>
    </row>
    <row r="16" spans="1:26" ht="330.75" x14ac:dyDescent="0.2">
      <c r="A16" s="192"/>
      <c r="B16" s="212" t="str">
        <f>+LEFT(C16,3)</f>
        <v>6.1</v>
      </c>
      <c r="C16" s="267" t="s">
        <v>149</v>
      </c>
      <c r="D16" s="213" t="s">
        <v>418</v>
      </c>
      <c r="E16" s="242" t="s">
        <v>611</v>
      </c>
      <c r="F16" s="215">
        <v>3</v>
      </c>
      <c r="G16" s="223">
        <v>1</v>
      </c>
      <c r="H16" s="221" t="s">
        <v>735</v>
      </c>
      <c r="I16" s="312" t="s">
        <v>467</v>
      </c>
      <c r="J16" s="219">
        <v>3</v>
      </c>
      <c r="K16" s="220" t="str">
        <f>+IF(OR(ISBLANK(F16),ISBLANK(J16)),"",IF(OR(AND(F16=1,J16=1),AND(F16=1,J16=2),AND(F16=1,J16=3)),"Deficiencia de control mayor (diseño y ejecución)",IF(OR(AND(F16=2,J16=2),AND(F16=3,J16=1),AND(F16=3,J16=2),AND(F16=2,J16=1)),"Deficiencia de control (diseño o ejecución)",IF(AND(F16=2,J16=3),"Oportunidad de mejora","Mantenimiento del control"))))</f>
        <v>Mantenimiento del control</v>
      </c>
      <c r="L16" s="208">
        <f>+IF(K16="",75,IF(K16="Deficiencia de control mayor (diseño y ejecución)",80,IF(K16="Deficiencia de control (diseño o ejecución)",100,IF(K16="Oportunidad de mejora",120,140))))</f>
        <v>140</v>
      </c>
      <c r="M16" s="309">
        <v>1.7896000000000001</v>
      </c>
      <c r="N16" s="336">
        <f>+L16+M16</f>
        <v>141.78960000000001</v>
      </c>
      <c r="O16" s="351"/>
      <c r="P16" s="309"/>
      <c r="Q16" s="192"/>
      <c r="R16" s="192"/>
      <c r="S16" s="192"/>
      <c r="T16" s="192"/>
      <c r="U16" s="192"/>
      <c r="V16" s="192"/>
      <c r="W16" s="192"/>
      <c r="X16" s="192"/>
      <c r="Y16" s="192"/>
      <c r="Z16" s="192"/>
    </row>
    <row r="17" spans="1:26" ht="141" customHeight="1" x14ac:dyDescent="0.2">
      <c r="A17" s="192"/>
      <c r="B17" s="180"/>
      <c r="C17" s="180"/>
      <c r="D17" s="181"/>
      <c r="E17" s="181"/>
      <c r="F17" s="181"/>
      <c r="G17" s="210">
        <v>2</v>
      </c>
      <c r="H17" s="221" t="s">
        <v>736</v>
      </c>
      <c r="I17" s="401"/>
      <c r="J17" s="357"/>
      <c r="K17" s="358"/>
      <c r="L17" s="359"/>
      <c r="M17" s="356"/>
      <c r="N17" s="356"/>
      <c r="O17" s="351"/>
      <c r="P17" s="356"/>
      <c r="Q17" s="192"/>
      <c r="R17" s="192"/>
      <c r="S17" s="192"/>
      <c r="T17" s="192"/>
      <c r="U17" s="192"/>
      <c r="V17" s="192"/>
      <c r="W17" s="192"/>
      <c r="X17" s="192"/>
      <c r="Y17" s="192"/>
      <c r="Z17" s="192"/>
    </row>
    <row r="18" spans="1:26" ht="63" x14ac:dyDescent="0.2">
      <c r="A18" s="360"/>
      <c r="B18" s="180"/>
      <c r="C18" s="180"/>
      <c r="D18" s="182"/>
      <c r="E18" s="182"/>
      <c r="F18" s="182"/>
      <c r="G18" s="210">
        <v>3</v>
      </c>
      <c r="H18" s="221" t="s">
        <v>612</v>
      </c>
      <c r="I18" s="406"/>
      <c r="J18" s="186"/>
      <c r="K18" s="358"/>
      <c r="L18" s="359"/>
      <c r="M18" s="356"/>
      <c r="N18" s="356"/>
      <c r="O18" s="351"/>
      <c r="P18" s="356"/>
      <c r="Q18" s="360"/>
      <c r="R18" s="360"/>
      <c r="S18" s="360"/>
      <c r="T18" s="360"/>
      <c r="U18" s="360"/>
      <c r="V18" s="360"/>
      <c r="W18" s="360"/>
      <c r="X18" s="360"/>
      <c r="Y18" s="360"/>
      <c r="Z18" s="360"/>
    </row>
    <row r="19" spans="1:26" ht="158.25" thickBot="1" x14ac:dyDescent="0.25">
      <c r="A19" s="192"/>
      <c r="B19" s="180"/>
      <c r="C19" s="180"/>
      <c r="D19" s="181"/>
      <c r="E19" s="181"/>
      <c r="F19" s="181"/>
      <c r="G19" s="210">
        <v>4</v>
      </c>
      <c r="H19" s="221" t="s">
        <v>613</v>
      </c>
      <c r="I19" s="401"/>
      <c r="J19" s="357"/>
      <c r="K19" s="358"/>
      <c r="L19" s="359"/>
      <c r="M19" s="356"/>
      <c r="N19" s="356"/>
      <c r="O19" s="351"/>
      <c r="P19" s="356"/>
      <c r="Q19" s="192"/>
      <c r="R19" s="192"/>
      <c r="S19" s="192"/>
      <c r="T19" s="192"/>
      <c r="U19" s="192"/>
      <c r="V19" s="192"/>
      <c r="W19" s="192"/>
      <c r="X19" s="192"/>
      <c r="Y19" s="192"/>
      <c r="Z19" s="192"/>
    </row>
    <row r="20" spans="1:26" ht="94.5" x14ac:dyDescent="0.2">
      <c r="A20" s="192"/>
      <c r="B20" s="361" t="str">
        <f>+LEFT(C20,3)</f>
        <v>6.2</v>
      </c>
      <c r="C20" s="267" t="s">
        <v>150</v>
      </c>
      <c r="D20" s="213" t="s">
        <v>480</v>
      </c>
      <c r="E20" s="242" t="s">
        <v>614</v>
      </c>
      <c r="F20" s="215">
        <v>3</v>
      </c>
      <c r="G20" s="223">
        <v>1</v>
      </c>
      <c r="H20" s="217" t="s">
        <v>615</v>
      </c>
      <c r="I20" s="312" t="s">
        <v>516</v>
      </c>
      <c r="J20" s="215">
        <v>3</v>
      </c>
      <c r="K20" s="220"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208">
        <f>+IF(K20="",75,IF(K20="Deficiencia de control mayor (diseño y ejecución)",80,IF(K20="Deficiencia de control (diseño o ejecución)",100,IF(K20="Oportunidad de mejora",120,140))))</f>
        <v>140</v>
      </c>
      <c r="M20" s="309">
        <v>1.8895999999999999</v>
      </c>
      <c r="N20" s="336">
        <f>+L20+M20</f>
        <v>141.8896</v>
      </c>
      <c r="O20" s="336"/>
      <c r="P20" s="309"/>
      <c r="Q20" s="192"/>
      <c r="R20" s="192"/>
      <c r="S20" s="192"/>
      <c r="T20" s="192"/>
      <c r="U20" s="192"/>
      <c r="V20" s="192"/>
      <c r="W20" s="192"/>
      <c r="X20" s="192"/>
      <c r="Y20" s="192"/>
      <c r="Z20" s="192"/>
    </row>
    <row r="21" spans="1:26" ht="89.25" customHeight="1" thickBot="1" x14ac:dyDescent="0.25">
      <c r="A21" s="192"/>
      <c r="B21" s="362"/>
      <c r="C21" s="180"/>
      <c r="D21" s="181"/>
      <c r="E21" s="181"/>
      <c r="F21" s="181"/>
      <c r="G21" s="210">
        <v>2</v>
      </c>
      <c r="H21" s="221" t="s">
        <v>616</v>
      </c>
      <c r="I21" s="401"/>
      <c r="J21" s="181"/>
      <c r="K21" s="358"/>
      <c r="L21" s="359"/>
      <c r="M21" s="356"/>
      <c r="N21" s="356"/>
      <c r="O21" s="356"/>
      <c r="P21" s="356"/>
      <c r="Q21" s="192"/>
      <c r="R21" s="192"/>
      <c r="S21" s="192"/>
      <c r="T21" s="192"/>
      <c r="U21" s="192"/>
      <c r="V21" s="192"/>
      <c r="W21" s="192"/>
      <c r="X21" s="192"/>
      <c r="Y21" s="192"/>
      <c r="Z21" s="192"/>
    </row>
    <row r="22" spans="1:26" ht="78.75" x14ac:dyDescent="0.2">
      <c r="A22" s="192"/>
      <c r="B22" s="267" t="str">
        <f>+LEFT(C22,3)</f>
        <v>6.3</v>
      </c>
      <c r="C22" s="267" t="s">
        <v>152</v>
      </c>
      <c r="D22" s="213" t="s">
        <v>425</v>
      </c>
      <c r="E22" s="242" t="s">
        <v>408</v>
      </c>
      <c r="F22" s="215">
        <v>3</v>
      </c>
      <c r="G22" s="223">
        <v>1</v>
      </c>
      <c r="H22" s="274" t="s">
        <v>617</v>
      </c>
      <c r="I22" s="312" t="s">
        <v>757</v>
      </c>
      <c r="J22" s="215">
        <v>3</v>
      </c>
      <c r="K22" s="220" t="str">
        <f>+IF(OR(ISBLANK(F22),ISBLANK(J22)),"",IF(OR(AND(F22=1,J22=1),AND(F22=1,J22=2),AND(F22=1,J22=3)),"Deficiencia de control mayor (diseño y ejecución)",IF(OR(AND(F22=2,J22=2),AND(F22=3,J22=1),AND(F22=3,J22=2),AND(F22=2,J22=1)),"Deficiencia de control (diseño o ejecución)",IF(AND(F22=2,J22=3),"Oportunidad de mejora","Mantenimiento del control"))))</f>
        <v>Mantenimiento del control</v>
      </c>
      <c r="L22" s="208">
        <f>+IF(K22="",75,IF(K22="Deficiencia de control mayor (diseño y ejecución)",80,IF(K22="Deficiencia de control (diseño o ejecución)",100,IF(K22="Oportunidad de mejora",120,140))))</f>
        <v>140</v>
      </c>
      <c r="M22" s="309">
        <v>1.9754</v>
      </c>
      <c r="N22" s="336">
        <f>+L22+M22</f>
        <v>141.97540000000001</v>
      </c>
      <c r="O22" s="336"/>
      <c r="P22" s="309"/>
      <c r="Q22" s="192"/>
      <c r="R22" s="192"/>
      <c r="S22" s="192"/>
      <c r="T22" s="192"/>
      <c r="U22" s="192"/>
      <c r="V22" s="192"/>
      <c r="W22" s="192"/>
      <c r="X22" s="192"/>
      <c r="Y22" s="192"/>
      <c r="Z22" s="192"/>
    </row>
    <row r="23" spans="1:26" ht="409.6" customHeight="1" x14ac:dyDescent="0.2">
      <c r="A23" s="192"/>
      <c r="B23" s="180"/>
      <c r="C23" s="180"/>
      <c r="D23" s="181"/>
      <c r="E23" s="181"/>
      <c r="F23" s="181"/>
      <c r="G23" s="283">
        <v>2</v>
      </c>
      <c r="H23" s="337" t="s">
        <v>556</v>
      </c>
      <c r="I23" s="401"/>
      <c r="J23" s="181"/>
      <c r="K23" s="358"/>
      <c r="L23" s="359"/>
      <c r="M23" s="356"/>
      <c r="N23" s="356"/>
      <c r="O23" s="356"/>
      <c r="P23" s="356"/>
      <c r="Q23" s="192"/>
      <c r="R23" s="192"/>
      <c r="S23" s="192"/>
      <c r="T23" s="192"/>
      <c r="U23" s="192"/>
      <c r="V23" s="192"/>
      <c r="W23" s="192"/>
      <c r="X23" s="192"/>
      <c r="Y23" s="192"/>
      <c r="Z23" s="192"/>
    </row>
    <row r="24" spans="1:26" ht="22.5" customHeight="1" x14ac:dyDescent="0.2">
      <c r="A24" s="192"/>
      <c r="B24" s="328"/>
      <c r="C24" s="328" t="s">
        <v>737</v>
      </c>
      <c r="D24" s="327" t="s">
        <v>8</v>
      </c>
      <c r="E24" s="328" t="s">
        <v>733</v>
      </c>
      <c r="F24" s="329" t="s">
        <v>726</v>
      </c>
      <c r="G24" s="330" t="s">
        <v>113</v>
      </c>
      <c r="H24" s="331"/>
      <c r="I24" s="332"/>
      <c r="J24" s="329" t="s">
        <v>734</v>
      </c>
      <c r="K24" s="329" t="s">
        <v>123</v>
      </c>
      <c r="L24" s="305"/>
      <c r="M24" s="305"/>
      <c r="N24" s="333"/>
      <c r="O24" s="333"/>
      <c r="P24" s="305"/>
      <c r="Q24" s="192"/>
      <c r="R24" s="192"/>
      <c r="S24" s="192"/>
      <c r="T24" s="192"/>
      <c r="U24" s="192"/>
      <c r="V24" s="192"/>
      <c r="W24" s="192"/>
      <c r="X24" s="192"/>
      <c r="Y24" s="192"/>
      <c r="Z24" s="192"/>
    </row>
    <row r="25" spans="1:26" ht="22.5" customHeight="1" x14ac:dyDescent="0.2">
      <c r="A25" s="192"/>
      <c r="B25" s="177"/>
      <c r="C25" s="177"/>
      <c r="D25" s="177"/>
      <c r="E25" s="177"/>
      <c r="F25" s="177"/>
      <c r="G25" s="334" t="s">
        <v>13</v>
      </c>
      <c r="H25" s="335" t="s">
        <v>15</v>
      </c>
      <c r="I25" s="328" t="s">
        <v>115</v>
      </c>
      <c r="J25" s="177"/>
      <c r="K25" s="177"/>
      <c r="L25" s="356"/>
      <c r="M25" s="356"/>
      <c r="N25" s="356"/>
      <c r="O25" s="356"/>
      <c r="P25" s="356"/>
      <c r="Q25" s="192"/>
      <c r="R25" s="192"/>
      <c r="S25" s="192"/>
      <c r="T25" s="192"/>
      <c r="U25" s="192"/>
      <c r="V25" s="192"/>
      <c r="W25" s="192"/>
      <c r="X25" s="192"/>
      <c r="Y25" s="192"/>
      <c r="Z25" s="192"/>
    </row>
    <row r="26" spans="1:26" ht="91.5" customHeight="1" thickBot="1" x14ac:dyDescent="0.25">
      <c r="A26" s="192"/>
      <c r="B26" s="179"/>
      <c r="C26" s="179"/>
      <c r="D26" s="238"/>
      <c r="E26" s="238"/>
      <c r="F26" s="179"/>
      <c r="G26" s="179"/>
      <c r="H26" s="238"/>
      <c r="I26" s="238"/>
      <c r="J26" s="179"/>
      <c r="K26" s="179"/>
      <c r="L26" s="356"/>
      <c r="M26" s="356"/>
      <c r="N26" s="356"/>
      <c r="O26" s="356"/>
      <c r="P26" s="356"/>
      <c r="Q26" s="192"/>
      <c r="R26" s="192"/>
      <c r="S26" s="192"/>
      <c r="T26" s="192"/>
      <c r="U26" s="192"/>
      <c r="V26" s="192"/>
      <c r="W26" s="192"/>
      <c r="X26" s="192"/>
      <c r="Y26" s="192"/>
      <c r="Z26" s="192"/>
    </row>
    <row r="27" spans="1:26" ht="92.25" customHeight="1" x14ac:dyDescent="0.2">
      <c r="A27" s="192"/>
      <c r="B27" s="361" t="str">
        <f>+LEFT(C27,3)</f>
        <v>7.1</v>
      </c>
      <c r="C27" s="267" t="s">
        <v>153</v>
      </c>
      <c r="D27" s="242" t="s">
        <v>418</v>
      </c>
      <c r="E27" s="242" t="s">
        <v>598</v>
      </c>
      <c r="F27" s="215">
        <v>3</v>
      </c>
      <c r="G27" s="223">
        <v>1</v>
      </c>
      <c r="H27" s="221" t="s">
        <v>635</v>
      </c>
      <c r="I27" s="312" t="s">
        <v>636</v>
      </c>
      <c r="J27" s="215">
        <v>3</v>
      </c>
      <c r="K27" s="220" t="str">
        <f>+IF(OR(ISBLANK(F27),ISBLANK(J27)),"",IF(OR(AND(F27=1,J27=1),AND(F27=1,J27=2),AND(F27=1,J27=3)),"Deficiencia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208">
        <f>+IF(K27="",75,IF(K27="Deficiencia de control mayor (diseño y ejecución)",80,IF(K27="Deficiencia de control (diseño o ejecución)",100,IF(K27="Oportunidad de mejora",120,140))))</f>
        <v>140</v>
      </c>
      <c r="M27" s="309">
        <v>2.0895999999999999</v>
      </c>
      <c r="N27" s="336">
        <f>+L27+M27</f>
        <v>142.08959999999999</v>
      </c>
      <c r="O27" s="336"/>
      <c r="P27" s="309"/>
      <c r="Q27" s="192"/>
      <c r="R27" s="192"/>
      <c r="S27" s="192"/>
      <c r="T27" s="192"/>
      <c r="U27" s="192"/>
      <c r="V27" s="192"/>
      <c r="W27" s="192"/>
      <c r="X27" s="192"/>
      <c r="Y27" s="192"/>
      <c r="Z27" s="192"/>
    </row>
    <row r="28" spans="1:26" ht="82.5" customHeight="1" x14ac:dyDescent="0.2">
      <c r="A28" s="360"/>
      <c r="B28" s="363"/>
      <c r="C28" s="269"/>
      <c r="D28" s="247"/>
      <c r="E28" s="247"/>
      <c r="F28" s="234"/>
      <c r="G28" s="204">
        <v>2</v>
      </c>
      <c r="H28" s="221" t="s">
        <v>596</v>
      </c>
      <c r="I28" s="321"/>
      <c r="J28" s="234"/>
      <c r="K28" s="229"/>
      <c r="L28" s="230"/>
      <c r="M28" s="309"/>
      <c r="N28" s="336"/>
      <c r="O28" s="336"/>
      <c r="P28" s="309"/>
      <c r="Q28" s="360"/>
      <c r="R28" s="360"/>
      <c r="S28" s="360"/>
      <c r="T28" s="360"/>
      <c r="U28" s="360"/>
      <c r="V28" s="360"/>
      <c r="W28" s="360"/>
      <c r="X28" s="360"/>
      <c r="Y28" s="360"/>
      <c r="Z28" s="360"/>
    </row>
    <row r="29" spans="1:26" ht="72" customHeight="1" thickBot="1" x14ac:dyDescent="0.25">
      <c r="A29" s="192"/>
      <c r="B29" s="362"/>
      <c r="C29" s="180"/>
      <c r="D29" s="181"/>
      <c r="E29" s="181"/>
      <c r="F29" s="181"/>
      <c r="G29" s="210">
        <v>3</v>
      </c>
      <c r="H29" s="221" t="s">
        <v>595</v>
      </c>
      <c r="I29" s="401"/>
      <c r="J29" s="181"/>
      <c r="K29" s="358"/>
      <c r="L29" s="359"/>
      <c r="M29" s="356"/>
      <c r="N29" s="356"/>
      <c r="O29" s="356"/>
      <c r="P29" s="356"/>
      <c r="Q29" s="192"/>
      <c r="R29" s="192"/>
      <c r="S29" s="192"/>
      <c r="T29" s="192"/>
      <c r="U29" s="192"/>
      <c r="V29" s="192"/>
      <c r="W29" s="192"/>
      <c r="X29" s="192"/>
      <c r="Y29" s="192"/>
      <c r="Z29" s="192"/>
    </row>
    <row r="30" spans="1:26" ht="66.75" customHeight="1" x14ac:dyDescent="0.2">
      <c r="A30" s="192"/>
      <c r="B30" s="361" t="str">
        <f>+LEFT(C30,3)</f>
        <v>7.2</v>
      </c>
      <c r="C30" s="267" t="s">
        <v>154</v>
      </c>
      <c r="D30" s="213" t="s">
        <v>415</v>
      </c>
      <c r="E30" s="242" t="s">
        <v>468</v>
      </c>
      <c r="F30" s="215">
        <v>3</v>
      </c>
      <c r="G30" s="223">
        <v>1</v>
      </c>
      <c r="H30" s="217" t="s">
        <v>637</v>
      </c>
      <c r="I30" s="312" t="s">
        <v>644</v>
      </c>
      <c r="J30" s="215">
        <v>3</v>
      </c>
      <c r="K30" s="220" t="str">
        <f>+IF(OR(ISBLANK(F30),ISBLANK(J30)),"",IF(OR(AND(F30=1,J30=1),AND(F30=1,J30=2),AND(F30=1,J30=3)),"Deficiencia de control mayor (diseño y ejecución)",IF(OR(AND(F30=2,J30=2),AND(F30=3,J30=1),AND(F30=3,J30=2),AND(F30=2,J30=1)),"Deficiencia de control (diseño o ejecución)",IF(AND(F30=2,J30=3),"Oportunidad de mejora","Mantenimiento del control"))))</f>
        <v>Mantenimiento del control</v>
      </c>
      <c r="L30" s="208">
        <f>+IF(K30="",75,IF(K30="Deficiencia de control mayor (diseño y ejecución)",80,IF(K30="Deficiencia de control (diseño o ejecución)",100,IF(K30="Oportunidad de mejora",120,140))))</f>
        <v>140</v>
      </c>
      <c r="M30" s="309">
        <v>2.1456</v>
      </c>
      <c r="N30" s="336">
        <f>+L30+M30</f>
        <v>142.1456</v>
      </c>
      <c r="O30" s="336"/>
      <c r="P30" s="309"/>
      <c r="Q30" s="192"/>
      <c r="R30" s="192"/>
      <c r="S30" s="192"/>
      <c r="T30" s="192"/>
      <c r="U30" s="192"/>
      <c r="V30" s="192"/>
      <c r="W30" s="192"/>
      <c r="X30" s="192"/>
      <c r="Y30" s="192"/>
      <c r="Z30" s="192"/>
    </row>
    <row r="31" spans="1:26" ht="75" customHeight="1" thickBot="1" x14ac:dyDescent="0.25">
      <c r="A31" s="192"/>
      <c r="B31" s="362"/>
      <c r="C31" s="180"/>
      <c r="D31" s="181"/>
      <c r="E31" s="181"/>
      <c r="F31" s="181"/>
      <c r="G31" s="210">
        <v>2</v>
      </c>
      <c r="H31" s="221" t="s">
        <v>595</v>
      </c>
      <c r="I31" s="401"/>
      <c r="J31" s="181"/>
      <c r="K31" s="358"/>
      <c r="L31" s="359"/>
      <c r="M31" s="356"/>
      <c r="N31" s="356"/>
      <c r="O31" s="356"/>
      <c r="P31" s="356"/>
      <c r="Q31" s="192"/>
      <c r="R31" s="192"/>
      <c r="S31" s="192"/>
      <c r="T31" s="192"/>
      <c r="U31" s="192"/>
      <c r="V31" s="192"/>
      <c r="W31" s="192"/>
      <c r="X31" s="192"/>
      <c r="Y31" s="192"/>
      <c r="Z31" s="192"/>
    </row>
    <row r="32" spans="1:26" ht="56.25" customHeight="1" x14ac:dyDescent="0.2">
      <c r="A32" s="192"/>
      <c r="B32" s="361" t="str">
        <f>+LEFT(C32,3)</f>
        <v>7.3</v>
      </c>
      <c r="C32" s="267" t="s">
        <v>156</v>
      </c>
      <c r="D32" s="213" t="s">
        <v>415</v>
      </c>
      <c r="E32" s="242" t="s">
        <v>157</v>
      </c>
      <c r="F32" s="215">
        <v>3</v>
      </c>
      <c r="G32" s="223">
        <v>1</v>
      </c>
      <c r="H32" s="217" t="s">
        <v>637</v>
      </c>
      <c r="I32" s="312" t="s">
        <v>638</v>
      </c>
      <c r="J32" s="215">
        <v>3</v>
      </c>
      <c r="K32" s="220"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208">
        <f>+IF(K32="",75,IF(K32="Deficiencia de control mayor (diseño y ejecución)",80,IF(K32="Deficiencia de control (diseño o ejecución)",100,IF(K32="Oportunidad de mejora",120,140))))</f>
        <v>140</v>
      </c>
      <c r="M32" s="309">
        <v>2.2364999999999999</v>
      </c>
      <c r="N32" s="336">
        <f>+L32+M32</f>
        <v>142.23650000000001</v>
      </c>
      <c r="O32" s="336"/>
      <c r="P32" s="309"/>
      <c r="Q32" s="192"/>
      <c r="R32" s="192"/>
      <c r="S32" s="192"/>
      <c r="T32" s="192"/>
      <c r="U32" s="192"/>
      <c r="V32" s="192"/>
      <c r="W32" s="192"/>
      <c r="X32" s="192"/>
      <c r="Y32" s="192"/>
      <c r="Z32" s="192"/>
    </row>
    <row r="33" spans="1:26" ht="240.75" customHeight="1" x14ac:dyDescent="0.2">
      <c r="A33" s="360"/>
      <c r="B33" s="363"/>
      <c r="C33" s="180"/>
      <c r="D33" s="226"/>
      <c r="E33" s="247"/>
      <c r="F33" s="234"/>
      <c r="G33" s="283">
        <v>2</v>
      </c>
      <c r="H33" s="337" t="s">
        <v>639</v>
      </c>
      <c r="I33" s="321"/>
      <c r="J33" s="234"/>
      <c r="K33" s="229"/>
      <c r="L33" s="230"/>
      <c r="M33" s="309"/>
      <c r="N33" s="336"/>
      <c r="O33" s="336"/>
      <c r="P33" s="309"/>
      <c r="Q33" s="360"/>
      <c r="R33" s="360"/>
      <c r="S33" s="360"/>
      <c r="T33" s="360"/>
      <c r="U33" s="360"/>
      <c r="V33" s="360"/>
      <c r="W33" s="360"/>
      <c r="X33" s="360"/>
      <c r="Y33" s="360"/>
      <c r="Z33" s="360"/>
    </row>
    <row r="34" spans="1:26" ht="63.75" thickBot="1" x14ac:dyDescent="0.25">
      <c r="A34" s="192"/>
      <c r="B34" s="362"/>
      <c r="C34" s="183"/>
      <c r="D34" s="181"/>
      <c r="E34" s="181"/>
      <c r="F34" s="181"/>
      <c r="G34" s="210">
        <v>3</v>
      </c>
      <c r="H34" s="221" t="s">
        <v>640</v>
      </c>
      <c r="I34" s="401"/>
      <c r="J34" s="181"/>
      <c r="K34" s="358"/>
      <c r="L34" s="359"/>
      <c r="M34" s="356"/>
      <c r="N34" s="356"/>
      <c r="O34" s="356"/>
      <c r="P34" s="356"/>
      <c r="Q34" s="192"/>
      <c r="R34" s="192"/>
      <c r="S34" s="192"/>
      <c r="T34" s="192"/>
      <c r="U34" s="192"/>
      <c r="V34" s="192"/>
      <c r="W34" s="192"/>
      <c r="X34" s="192"/>
      <c r="Y34" s="192"/>
      <c r="Z34" s="192"/>
    </row>
    <row r="35" spans="1:26" ht="130.5" customHeight="1" x14ac:dyDescent="0.2">
      <c r="A35" s="192"/>
      <c r="B35" s="361" t="str">
        <f>+LEFT(C35,3)</f>
        <v>7.4</v>
      </c>
      <c r="C35" s="267" t="s">
        <v>158</v>
      </c>
      <c r="D35" s="213" t="s">
        <v>416</v>
      </c>
      <c r="E35" s="242" t="s">
        <v>641</v>
      </c>
      <c r="F35" s="215">
        <v>3</v>
      </c>
      <c r="G35" s="223">
        <v>1</v>
      </c>
      <c r="H35" s="217" t="s">
        <v>642</v>
      </c>
      <c r="I35" s="312" t="s">
        <v>498</v>
      </c>
      <c r="J35" s="215">
        <v>3</v>
      </c>
      <c r="K35" s="220" t="str">
        <f>+IF(OR(ISBLANK(F35),ISBLANK(J35)),"",IF(OR(AND(F35=1,J35=1),AND(F35=1,J35=2),AND(F35=1,J35=3)),"Deficiencia de control mayor (diseño y ejecución)",IF(OR(AND(F35=2,J35=2),AND(F35=3,J35=1),AND(F35=3,J35=2),AND(F35=2,J35=1)),"Deficiencia de control (diseño o ejecución)",IF(AND(F35=2,J35=3),"Oportunidad de mejora","Mantenimiento del control"))))</f>
        <v>Mantenimiento del control</v>
      </c>
      <c r="L35" s="208">
        <f>+IF(K35="",75,IF(K35="Deficiencia de control mayor (diseño y ejecución)",80,IF(K35="Deficiencia de control (diseño o ejecución)",100,IF(K35="Oportunidad de mejora",120,140))))</f>
        <v>140</v>
      </c>
      <c r="M35" s="309">
        <v>2.3896000000000002</v>
      </c>
      <c r="N35" s="336">
        <f>+L35+M35</f>
        <v>142.3896</v>
      </c>
      <c r="O35" s="336"/>
      <c r="P35" s="309"/>
      <c r="Q35" s="192"/>
      <c r="R35" s="192"/>
      <c r="S35" s="192"/>
      <c r="T35" s="192"/>
      <c r="U35" s="192"/>
      <c r="V35" s="192"/>
      <c r="W35" s="192"/>
      <c r="X35" s="192"/>
      <c r="Y35" s="192"/>
      <c r="Z35" s="192"/>
    </row>
    <row r="36" spans="1:26" ht="78.75" x14ac:dyDescent="0.2">
      <c r="A36" s="360"/>
      <c r="B36" s="363"/>
      <c r="C36" s="269"/>
      <c r="D36" s="226"/>
      <c r="E36" s="247"/>
      <c r="F36" s="234"/>
      <c r="G36" s="204">
        <v>2</v>
      </c>
      <c r="H36" s="221" t="s">
        <v>643</v>
      </c>
      <c r="I36" s="321"/>
      <c r="J36" s="234"/>
      <c r="K36" s="229"/>
      <c r="L36" s="230"/>
      <c r="M36" s="309"/>
      <c r="N36" s="336"/>
      <c r="O36" s="336"/>
      <c r="P36" s="309"/>
      <c r="Q36" s="360"/>
      <c r="R36" s="360"/>
      <c r="S36" s="360"/>
      <c r="T36" s="360"/>
      <c r="U36" s="360"/>
      <c r="V36" s="360"/>
      <c r="W36" s="360"/>
      <c r="X36" s="360"/>
      <c r="Y36" s="360"/>
      <c r="Z36" s="360"/>
    </row>
    <row r="37" spans="1:26" ht="237" thickBot="1" x14ac:dyDescent="0.25">
      <c r="A37" s="192"/>
      <c r="B37" s="362"/>
      <c r="C37" s="180"/>
      <c r="D37" s="181"/>
      <c r="E37" s="181"/>
      <c r="F37" s="181"/>
      <c r="G37" s="283">
        <v>3</v>
      </c>
      <c r="H37" s="338" t="s">
        <v>639</v>
      </c>
      <c r="I37" s="401"/>
      <c r="J37" s="181"/>
      <c r="K37" s="358"/>
      <c r="L37" s="359"/>
      <c r="M37" s="356"/>
      <c r="N37" s="356"/>
      <c r="O37" s="356"/>
      <c r="P37" s="356"/>
      <c r="Q37" s="192"/>
      <c r="R37" s="192"/>
      <c r="S37" s="192"/>
      <c r="T37" s="192"/>
      <c r="U37" s="192"/>
      <c r="V37" s="192"/>
      <c r="W37" s="192"/>
      <c r="X37" s="192"/>
      <c r="Y37" s="192"/>
      <c r="Z37" s="192"/>
    </row>
    <row r="38" spans="1:26" ht="128.25" customHeight="1" x14ac:dyDescent="0.2">
      <c r="A38" s="192"/>
      <c r="B38" s="361" t="str">
        <f>+LEFT(C38,3)</f>
        <v>7.5</v>
      </c>
      <c r="C38" s="267" t="s">
        <v>159</v>
      </c>
      <c r="D38" s="213" t="s">
        <v>417</v>
      </c>
      <c r="E38" s="242" t="s">
        <v>641</v>
      </c>
      <c r="F38" s="215">
        <v>3</v>
      </c>
      <c r="G38" s="223">
        <v>1</v>
      </c>
      <c r="H38" s="217" t="s">
        <v>599</v>
      </c>
      <c r="I38" s="312" t="s">
        <v>498</v>
      </c>
      <c r="J38" s="339">
        <v>3</v>
      </c>
      <c r="K38" s="220" t="str">
        <f>+IF(OR(ISBLANK(F38),ISBLANK(J38)),"",IF(OR(AND(F38=1,J38=1),AND(F38=1,J38=2),AND(F38=1,J38=3)),"Deficiencia de control mayor (diseño y ejecución)",IF(OR(AND(F38=2,J38=2),AND(F38=3,J38=1),AND(F38=3,J38=2),AND(F38=2,J38=1)),"Deficiencia de control (diseño o ejecución)",IF(AND(F38=2,J38=3),"Oportunidad de mejora","Mantenimiento del control"))))</f>
        <v>Mantenimiento del control</v>
      </c>
      <c r="L38" s="208">
        <f>+IF(K38="",75,IF(K38="Deficiencia de control mayor (diseño y ejecución)",80,IF(K38="Deficiencia de control (diseño o ejecución)",100,IF(K38="Oportunidad de mejora",120,140))))</f>
        <v>140</v>
      </c>
      <c r="M38" s="309">
        <v>2.4563000000000001</v>
      </c>
      <c r="N38" s="336">
        <f>+L38+M38</f>
        <v>142.4563</v>
      </c>
      <c r="O38" s="336"/>
      <c r="P38" s="309"/>
      <c r="Q38" s="192"/>
      <c r="R38" s="192"/>
      <c r="S38" s="192"/>
      <c r="T38" s="192"/>
      <c r="U38" s="192"/>
      <c r="V38" s="192"/>
      <c r="W38" s="192"/>
      <c r="X38" s="192"/>
      <c r="Y38" s="192"/>
      <c r="Z38" s="192"/>
    </row>
    <row r="39" spans="1:26" ht="236.25" x14ac:dyDescent="0.2">
      <c r="A39" s="192"/>
      <c r="B39" s="362"/>
      <c r="C39" s="180"/>
      <c r="D39" s="181"/>
      <c r="E39" s="181"/>
      <c r="F39" s="181"/>
      <c r="G39" s="283">
        <v>2</v>
      </c>
      <c r="H39" s="338" t="s">
        <v>639</v>
      </c>
      <c r="I39" s="401"/>
      <c r="J39" s="181"/>
      <c r="K39" s="358"/>
      <c r="L39" s="359"/>
      <c r="M39" s="356"/>
      <c r="N39" s="356"/>
      <c r="O39" s="356"/>
      <c r="P39" s="356"/>
      <c r="Q39" s="192"/>
      <c r="R39" s="192"/>
      <c r="S39" s="192"/>
      <c r="T39" s="192"/>
      <c r="U39" s="192"/>
      <c r="V39" s="192"/>
      <c r="W39" s="192"/>
      <c r="X39" s="192"/>
      <c r="Y39" s="192"/>
      <c r="Z39" s="192"/>
    </row>
    <row r="40" spans="1:26" ht="22.5" customHeight="1" x14ac:dyDescent="0.2">
      <c r="A40" s="192"/>
      <c r="B40" s="328"/>
      <c r="C40" s="328" t="s">
        <v>738</v>
      </c>
      <c r="D40" s="327" t="s">
        <v>8</v>
      </c>
      <c r="E40" s="328" t="s">
        <v>733</v>
      </c>
      <c r="F40" s="329" t="s">
        <v>726</v>
      </c>
      <c r="G40" s="330" t="s">
        <v>113</v>
      </c>
      <c r="H40" s="331"/>
      <c r="I40" s="332"/>
      <c r="J40" s="329" t="s">
        <v>734</v>
      </c>
      <c r="K40" s="329" t="s">
        <v>123</v>
      </c>
      <c r="L40" s="305"/>
      <c r="M40" s="305"/>
      <c r="N40" s="333"/>
      <c r="O40" s="333"/>
      <c r="P40" s="305"/>
      <c r="Q40" s="192"/>
      <c r="R40" s="192"/>
      <c r="S40" s="192"/>
      <c r="T40" s="192"/>
      <c r="U40" s="192"/>
      <c r="V40" s="192"/>
      <c r="W40" s="192"/>
      <c r="X40" s="192"/>
      <c r="Y40" s="192"/>
      <c r="Z40" s="192"/>
    </row>
    <row r="41" spans="1:26" ht="22.5" customHeight="1" x14ac:dyDescent="0.2">
      <c r="A41" s="192"/>
      <c r="B41" s="177"/>
      <c r="C41" s="177"/>
      <c r="D41" s="177"/>
      <c r="E41" s="177"/>
      <c r="F41" s="177"/>
      <c r="G41" s="334" t="s">
        <v>13</v>
      </c>
      <c r="H41" s="335" t="s">
        <v>15</v>
      </c>
      <c r="I41" s="328" t="s">
        <v>115</v>
      </c>
      <c r="J41" s="177"/>
      <c r="K41" s="177"/>
      <c r="L41" s="356"/>
      <c r="M41" s="356"/>
      <c r="N41" s="356"/>
      <c r="O41" s="356"/>
      <c r="P41" s="356"/>
      <c r="Q41" s="192"/>
      <c r="R41" s="192"/>
      <c r="S41" s="192"/>
      <c r="T41" s="192"/>
      <c r="U41" s="192"/>
      <c r="V41" s="192"/>
      <c r="W41" s="192"/>
      <c r="X41" s="192"/>
      <c r="Y41" s="192"/>
      <c r="Z41" s="192"/>
    </row>
    <row r="42" spans="1:26" ht="72" customHeight="1" thickBot="1" x14ac:dyDescent="0.25">
      <c r="A42" s="192"/>
      <c r="B42" s="179"/>
      <c r="C42" s="179"/>
      <c r="D42" s="238"/>
      <c r="E42" s="238"/>
      <c r="F42" s="179"/>
      <c r="G42" s="179"/>
      <c r="H42" s="238"/>
      <c r="I42" s="238"/>
      <c r="J42" s="179"/>
      <c r="K42" s="179"/>
      <c r="L42" s="356"/>
      <c r="M42" s="356"/>
      <c r="N42" s="356"/>
      <c r="O42" s="356"/>
      <c r="P42" s="356"/>
      <c r="Q42" s="192"/>
      <c r="R42" s="192"/>
      <c r="S42" s="192"/>
      <c r="T42" s="192"/>
      <c r="U42" s="192"/>
      <c r="V42" s="192"/>
      <c r="W42" s="192"/>
      <c r="X42" s="192"/>
      <c r="Y42" s="192"/>
      <c r="Z42" s="192"/>
    </row>
    <row r="43" spans="1:26" ht="78.75" x14ac:dyDescent="0.2">
      <c r="A43" s="192"/>
      <c r="B43" s="361" t="str">
        <f>+LEFT(C43,3)</f>
        <v>8.1</v>
      </c>
      <c r="C43" s="267" t="s">
        <v>160</v>
      </c>
      <c r="D43" s="213" t="s">
        <v>418</v>
      </c>
      <c r="E43" s="242" t="s">
        <v>517</v>
      </c>
      <c r="F43" s="215">
        <v>3</v>
      </c>
      <c r="G43" s="223">
        <v>1</v>
      </c>
      <c r="H43" s="217" t="s">
        <v>595</v>
      </c>
      <c r="I43" s="312" t="s">
        <v>499</v>
      </c>
      <c r="J43" s="215">
        <v>3</v>
      </c>
      <c r="K43" s="220"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208">
        <f>+IF(K43="",75,IF(K43="Deficiencia de control mayor (diseño y ejecución)",80,IF(K43="Deficiencia de control (diseño o ejecución)",100,IF(K43="Oportunidad de mejora",120,140))))</f>
        <v>140</v>
      </c>
      <c r="M43" s="309">
        <v>2.5457999999999998</v>
      </c>
      <c r="N43" s="336">
        <f>+L43+M43</f>
        <v>142.54579999999999</v>
      </c>
      <c r="O43" s="336"/>
      <c r="P43" s="309"/>
      <c r="Q43" s="192"/>
      <c r="R43" s="192"/>
      <c r="S43" s="192"/>
      <c r="T43" s="192"/>
      <c r="U43" s="192"/>
      <c r="V43" s="192"/>
      <c r="W43" s="192"/>
      <c r="X43" s="192"/>
      <c r="Y43" s="192"/>
      <c r="Z43" s="192"/>
    </row>
    <row r="44" spans="1:26" ht="243.75" customHeight="1" thickBot="1" x14ac:dyDescent="0.25">
      <c r="A44" s="192"/>
      <c r="B44" s="362"/>
      <c r="C44" s="180"/>
      <c r="D44" s="181"/>
      <c r="E44" s="181"/>
      <c r="F44" s="181"/>
      <c r="G44" s="283">
        <v>2</v>
      </c>
      <c r="H44" s="337" t="s">
        <v>639</v>
      </c>
      <c r="I44" s="401"/>
      <c r="J44" s="181"/>
      <c r="K44" s="358"/>
      <c r="L44" s="359"/>
      <c r="M44" s="356"/>
      <c r="N44" s="356"/>
      <c r="O44" s="356"/>
      <c r="P44" s="356"/>
      <c r="Q44" s="192"/>
      <c r="R44" s="192"/>
      <c r="S44" s="192"/>
      <c r="T44" s="192"/>
      <c r="U44" s="192"/>
      <c r="V44" s="192"/>
      <c r="W44" s="192"/>
      <c r="X44" s="192"/>
      <c r="Y44" s="192"/>
      <c r="Z44" s="192"/>
    </row>
    <row r="45" spans="1:26" ht="78.75" x14ac:dyDescent="0.2">
      <c r="A45" s="192"/>
      <c r="B45" s="361" t="str">
        <f>+LEFT(C45,3)</f>
        <v>8.2</v>
      </c>
      <c r="C45" s="267" t="s">
        <v>161</v>
      </c>
      <c r="D45" s="213" t="s">
        <v>419</v>
      </c>
      <c r="E45" s="242" t="s">
        <v>162</v>
      </c>
      <c r="F45" s="215">
        <v>3</v>
      </c>
      <c r="G45" s="223">
        <v>1</v>
      </c>
      <c r="H45" s="217" t="s">
        <v>596</v>
      </c>
      <c r="I45" s="312" t="s">
        <v>644</v>
      </c>
      <c r="J45" s="215">
        <v>3</v>
      </c>
      <c r="K45" s="220" t="str">
        <f>+IF(OR(ISBLANK(F45),ISBLANK(J45)),"",IF(OR(AND(F45=1,J45=1),AND(F45=1,J45=2),AND(F45=1,J45=3)),"Deficiencia de control mayor (diseño y ejecución)",IF(OR(AND(F45=2,J45=2),AND(F45=3,J45=1),AND(F45=3,J45=2),AND(F45=2,J45=1)),"Deficiencia de control (diseño o ejecución)",IF(AND(F45=2,J45=3),"Oportunidad de mejora","Mantenimiento del control"))))</f>
        <v>Mantenimiento del control</v>
      </c>
      <c r="L45" s="208">
        <f>+IF(K45="",75,IF(K45="Deficiencia de control mayor (diseño y ejecución)",80,IF(K45="Deficiencia de control (diseño o ejecución)",100,IF(K45="Oportunidad de mejora",120,140))))</f>
        <v>140</v>
      </c>
      <c r="M45" s="309">
        <v>2.6320999999999999</v>
      </c>
      <c r="N45" s="336">
        <f>+L45+M45</f>
        <v>142.63210000000001</v>
      </c>
      <c r="O45" s="336"/>
      <c r="P45" s="309"/>
      <c r="Q45" s="192"/>
      <c r="R45" s="192"/>
      <c r="S45" s="192"/>
      <c r="T45" s="192"/>
      <c r="U45" s="192"/>
      <c r="V45" s="192"/>
      <c r="W45" s="192"/>
      <c r="X45" s="192"/>
      <c r="Y45" s="192"/>
      <c r="Z45" s="192"/>
    </row>
    <row r="46" spans="1:26" ht="79.5" thickBot="1" x14ac:dyDescent="0.25">
      <c r="A46" s="192"/>
      <c r="B46" s="362"/>
      <c r="C46" s="180"/>
      <c r="D46" s="181"/>
      <c r="E46" s="181"/>
      <c r="F46" s="181"/>
      <c r="G46" s="210">
        <v>2</v>
      </c>
      <c r="H46" s="337" t="s">
        <v>595</v>
      </c>
      <c r="I46" s="401"/>
      <c r="J46" s="181"/>
      <c r="K46" s="358"/>
      <c r="L46" s="359"/>
      <c r="M46" s="356"/>
      <c r="N46" s="356"/>
      <c r="O46" s="356"/>
      <c r="P46" s="356"/>
      <c r="Q46" s="192"/>
      <c r="R46" s="192"/>
      <c r="S46" s="192"/>
      <c r="T46" s="192"/>
      <c r="U46" s="192"/>
      <c r="V46" s="192"/>
      <c r="W46" s="192"/>
      <c r="X46" s="192"/>
      <c r="Y46" s="192"/>
      <c r="Z46" s="192"/>
    </row>
    <row r="47" spans="1:26" ht="73.5" customHeight="1" x14ac:dyDescent="0.2">
      <c r="A47" s="192"/>
      <c r="B47" s="361" t="str">
        <f>+LEFT(C47,3)</f>
        <v>8.3</v>
      </c>
      <c r="C47" s="267" t="s">
        <v>163</v>
      </c>
      <c r="D47" s="213" t="s">
        <v>420</v>
      </c>
      <c r="E47" s="242" t="s">
        <v>164</v>
      </c>
      <c r="F47" s="215">
        <v>3</v>
      </c>
      <c r="G47" s="223">
        <v>1</v>
      </c>
      <c r="H47" s="340" t="s">
        <v>723</v>
      </c>
      <c r="I47" s="312" t="s">
        <v>533</v>
      </c>
      <c r="J47" s="215">
        <v>3</v>
      </c>
      <c r="K47" s="341" t="str">
        <f>+IF(OR(ISBLANK(F47),ISBLANK(J47)),"",IF(OR(AND(F47=1,J47=1),AND(F47=1,J47=2),AND(F47=1,J47=3)),"Deficiencia de control mayor (diseño y ejecución)",IF(OR(AND(F47=2,J47=2),AND(F47=3,J47=1),AND(F47=3,J47=2),AND(F47=2,J47=1)),"Deficiencia de control (diseño o ejecución)",IF(AND(F47=2,J47=3),"Oportunidad de mejora","Mantenimiento del control"))))</f>
        <v>Mantenimiento del control</v>
      </c>
      <c r="L47" s="208">
        <f>+IF(K47="",75,IF(K47="Deficiencia de control mayor (diseño y ejecución)",80,IF(K47="Deficiencia de control (diseño o ejecución)",100,IF(K47="Oportunidad de mejora",120,140))))</f>
        <v>140</v>
      </c>
      <c r="M47" s="309">
        <v>2.7456</v>
      </c>
      <c r="N47" s="336">
        <f>+L47+M47</f>
        <v>142.7456</v>
      </c>
      <c r="O47" s="336"/>
      <c r="P47" s="309"/>
      <c r="Q47" s="192"/>
      <c r="R47" s="192"/>
      <c r="S47" s="192"/>
      <c r="T47" s="192"/>
      <c r="U47" s="192"/>
      <c r="V47" s="192"/>
      <c r="W47" s="192"/>
      <c r="X47" s="192"/>
      <c r="Y47" s="192"/>
      <c r="Z47" s="192"/>
    </row>
    <row r="48" spans="1:26" ht="108" customHeight="1" thickBot="1" x14ac:dyDescent="0.25">
      <c r="A48" s="192"/>
      <c r="B48" s="362"/>
      <c r="C48" s="180"/>
      <c r="D48" s="181"/>
      <c r="E48" s="181"/>
      <c r="F48" s="181"/>
      <c r="G48" s="210">
        <v>2</v>
      </c>
      <c r="H48" s="281" t="s">
        <v>645</v>
      </c>
      <c r="I48" s="401"/>
      <c r="J48" s="181"/>
      <c r="K48" s="358"/>
      <c r="L48" s="359"/>
      <c r="M48" s="356"/>
      <c r="N48" s="356"/>
      <c r="O48" s="356"/>
      <c r="P48" s="356"/>
      <c r="Q48" s="192"/>
      <c r="R48" s="192"/>
      <c r="S48" s="192"/>
      <c r="T48" s="192"/>
      <c r="U48" s="192"/>
      <c r="V48" s="192"/>
      <c r="W48" s="192"/>
      <c r="X48" s="192"/>
      <c r="Y48" s="192"/>
      <c r="Z48" s="192"/>
    </row>
    <row r="49" spans="1:26" ht="63" x14ac:dyDescent="0.2">
      <c r="A49" s="192"/>
      <c r="B49" s="361" t="str">
        <f>+LEFT(C49,3)</f>
        <v>8.4</v>
      </c>
      <c r="C49" s="267" t="s">
        <v>165</v>
      </c>
      <c r="D49" s="213" t="s">
        <v>419</v>
      </c>
      <c r="E49" s="242" t="s">
        <v>646</v>
      </c>
      <c r="F49" s="215">
        <v>3</v>
      </c>
      <c r="G49" s="223">
        <v>1</v>
      </c>
      <c r="H49" s="340" t="s">
        <v>640</v>
      </c>
      <c r="I49" s="312" t="s">
        <v>644</v>
      </c>
      <c r="J49" s="215">
        <v>3</v>
      </c>
      <c r="K49" s="220" t="str">
        <f>+IF(OR(ISBLANK(F49),ISBLANK(J49)),"",IF(OR(AND(F49=1,J49=1),AND(F49=1,J49=2),AND(F49=1,J49=3)),"Deficiencia de control mayor (diseño y ejecución)",IF(OR(AND(F49=2,J49=2),AND(F49=3,J49=1),AND(F49=3,J49=2),AND(F49=2,J49=1)),"Deficiencia de control (diseño o ejecución)",IF(AND(F49=2,J49=3),"Oportunidad de mejora","Mantenimiento del control"))))</f>
        <v>Mantenimiento del control</v>
      </c>
      <c r="L49" s="208">
        <f>+IF(K49="",75,IF(K49="Deficiencia de control mayor (diseño y ejecución)",80,IF(K49="Deficiencia de control (diseño o ejecución)",100,IF(K49="Oportunidad de mejora",120,140))))</f>
        <v>140</v>
      </c>
      <c r="M49" s="309">
        <v>2.8744999999999998</v>
      </c>
      <c r="N49" s="336">
        <f>+L49+M49</f>
        <v>142.87450000000001</v>
      </c>
      <c r="O49" s="336"/>
      <c r="P49" s="309"/>
      <c r="Q49" s="192"/>
      <c r="R49" s="192"/>
      <c r="S49" s="192"/>
      <c r="T49" s="192"/>
      <c r="U49" s="192"/>
      <c r="V49" s="192"/>
      <c r="W49" s="192"/>
      <c r="X49" s="192"/>
      <c r="Y49" s="192"/>
      <c r="Z49" s="192"/>
    </row>
    <row r="50" spans="1:26" ht="254.25" customHeight="1" x14ac:dyDescent="0.2">
      <c r="A50" s="192"/>
      <c r="B50" s="362"/>
      <c r="C50" s="180"/>
      <c r="D50" s="181"/>
      <c r="E50" s="181"/>
      <c r="F50" s="181"/>
      <c r="G50" s="283">
        <v>2</v>
      </c>
      <c r="H50" s="337" t="s">
        <v>639</v>
      </c>
      <c r="I50" s="401"/>
      <c r="J50" s="181"/>
      <c r="K50" s="358"/>
      <c r="L50" s="359"/>
      <c r="M50" s="356"/>
      <c r="N50" s="356"/>
      <c r="O50" s="356"/>
      <c r="P50" s="356"/>
      <c r="Q50" s="192"/>
      <c r="R50" s="192"/>
      <c r="S50" s="192"/>
      <c r="T50" s="192"/>
      <c r="U50" s="192"/>
      <c r="V50" s="192"/>
      <c r="W50" s="192"/>
      <c r="X50" s="192"/>
      <c r="Y50" s="192"/>
      <c r="Z50" s="192"/>
    </row>
    <row r="51" spans="1:26" ht="22.5" customHeight="1" x14ac:dyDescent="0.2">
      <c r="A51" s="192"/>
      <c r="B51" s="364"/>
      <c r="C51" s="364" t="s">
        <v>739</v>
      </c>
      <c r="D51" s="327" t="s">
        <v>8</v>
      </c>
      <c r="E51" s="328" t="s">
        <v>733</v>
      </c>
      <c r="F51" s="329" t="s">
        <v>726</v>
      </c>
      <c r="G51" s="330" t="s">
        <v>113</v>
      </c>
      <c r="H51" s="331"/>
      <c r="I51" s="332"/>
      <c r="J51" s="329" t="s">
        <v>734</v>
      </c>
      <c r="K51" s="329" t="s">
        <v>123</v>
      </c>
      <c r="L51" s="305"/>
      <c r="M51" s="305"/>
      <c r="N51" s="333"/>
      <c r="O51" s="333"/>
      <c r="P51" s="305"/>
      <c r="Q51" s="192"/>
      <c r="R51" s="192"/>
      <c r="S51" s="192"/>
      <c r="T51" s="192"/>
      <c r="U51" s="192"/>
      <c r="V51" s="192"/>
      <c r="W51" s="192"/>
      <c r="X51" s="192"/>
      <c r="Y51" s="192"/>
      <c r="Z51" s="192"/>
    </row>
    <row r="52" spans="1:26" ht="22.5" customHeight="1" x14ac:dyDescent="0.2">
      <c r="A52" s="192"/>
      <c r="B52" s="177"/>
      <c r="C52" s="177"/>
      <c r="D52" s="177"/>
      <c r="E52" s="177"/>
      <c r="F52" s="177"/>
      <c r="G52" s="334" t="s">
        <v>13</v>
      </c>
      <c r="H52" s="335" t="s">
        <v>15</v>
      </c>
      <c r="I52" s="328" t="s">
        <v>115</v>
      </c>
      <c r="J52" s="177"/>
      <c r="K52" s="177"/>
      <c r="L52" s="356"/>
      <c r="M52" s="356"/>
      <c r="N52" s="356"/>
      <c r="O52" s="356"/>
      <c r="P52" s="356"/>
      <c r="Q52" s="192"/>
      <c r="R52" s="192"/>
      <c r="S52" s="192"/>
      <c r="T52" s="192"/>
      <c r="U52" s="192"/>
      <c r="V52" s="192"/>
      <c r="W52" s="192"/>
      <c r="X52" s="192"/>
      <c r="Y52" s="192"/>
      <c r="Z52" s="192"/>
    </row>
    <row r="53" spans="1:26" ht="78.75" customHeight="1" thickBot="1" x14ac:dyDescent="0.25">
      <c r="A53" s="192"/>
      <c r="B53" s="179"/>
      <c r="C53" s="179"/>
      <c r="D53" s="238"/>
      <c r="E53" s="238"/>
      <c r="F53" s="179"/>
      <c r="G53" s="179"/>
      <c r="H53" s="238"/>
      <c r="I53" s="238"/>
      <c r="J53" s="179"/>
      <c r="K53" s="179"/>
      <c r="L53" s="356"/>
      <c r="M53" s="356"/>
      <c r="N53" s="356"/>
      <c r="O53" s="356"/>
      <c r="P53" s="356"/>
      <c r="Q53" s="192"/>
      <c r="R53" s="192"/>
      <c r="S53" s="192"/>
      <c r="T53" s="192"/>
      <c r="U53" s="192"/>
      <c r="V53" s="192"/>
      <c r="W53" s="192"/>
      <c r="X53" s="192"/>
      <c r="Y53" s="192"/>
      <c r="Z53" s="192"/>
    </row>
    <row r="54" spans="1:26" ht="63" x14ac:dyDescent="0.2">
      <c r="A54" s="192"/>
      <c r="B54" s="361" t="str">
        <f>+LEFT(C54,3)</f>
        <v>9.1</v>
      </c>
      <c r="C54" s="267" t="s">
        <v>166</v>
      </c>
      <c r="D54" s="213" t="s">
        <v>421</v>
      </c>
      <c r="E54" s="242" t="s">
        <v>524</v>
      </c>
      <c r="F54" s="215">
        <v>3</v>
      </c>
      <c r="G54" s="223">
        <v>1</v>
      </c>
      <c r="H54" s="221" t="s">
        <v>640</v>
      </c>
      <c r="I54" s="312" t="s">
        <v>644</v>
      </c>
      <c r="J54" s="215">
        <v>3</v>
      </c>
      <c r="K54" s="220" t="str">
        <f>+IF(OR(ISBLANK(F54),ISBLANK(J54)),"",IF(OR(AND(F54=1,J54=1),AND(F54=1,J54=2),AND(F54=1,J54=3)),"Deficiencia de control mayor (diseño y ejecución)",IF(OR(AND(F54=2,J54=2),AND(F54=3,J54=1),AND(F54=3,J54=2),AND(F54=2,J54=1)),"Deficiencia de control (diseño o ejecución)",IF(AND(F54=2,J54=3),"Oportunidad de mejora","Mantenimiento del control"))))</f>
        <v>Mantenimiento del control</v>
      </c>
      <c r="L54" s="208">
        <f>+IF(K54="",75,IF(K54="Deficiencia de control mayor (diseño y ejecución)",80,IF(K54="Deficiencia de control (diseño o ejecución)",100,IF(K54="Oportunidad de mejora",120,140))))</f>
        <v>140</v>
      </c>
      <c r="M54" s="309">
        <v>2.9634999999999998</v>
      </c>
      <c r="N54" s="336">
        <f>+L54+M54</f>
        <v>142.96350000000001</v>
      </c>
      <c r="O54" s="336"/>
      <c r="P54" s="309"/>
      <c r="Q54" s="192"/>
      <c r="R54" s="192"/>
      <c r="S54" s="192"/>
      <c r="T54" s="192"/>
      <c r="U54" s="192"/>
      <c r="V54" s="192"/>
      <c r="W54" s="192"/>
      <c r="X54" s="192"/>
      <c r="Y54" s="192"/>
      <c r="Z54" s="192"/>
    </row>
    <row r="55" spans="1:26" ht="236.25" x14ac:dyDescent="0.2">
      <c r="A55" s="192"/>
      <c r="B55" s="362"/>
      <c r="C55" s="180"/>
      <c r="D55" s="181"/>
      <c r="E55" s="181"/>
      <c r="F55" s="181"/>
      <c r="G55" s="283">
        <v>2</v>
      </c>
      <c r="H55" s="221" t="s">
        <v>639</v>
      </c>
      <c r="I55" s="401"/>
      <c r="J55" s="181"/>
      <c r="K55" s="358"/>
      <c r="L55" s="359"/>
      <c r="M55" s="356"/>
      <c r="N55" s="356"/>
      <c r="O55" s="356"/>
      <c r="P55" s="356"/>
      <c r="Q55" s="192"/>
      <c r="R55" s="192"/>
      <c r="S55" s="192"/>
      <c r="T55" s="192"/>
      <c r="U55" s="192"/>
      <c r="V55" s="192"/>
      <c r="W55" s="192"/>
      <c r="X55" s="192"/>
      <c r="Y55" s="192"/>
      <c r="Z55" s="192"/>
    </row>
    <row r="56" spans="1:26" ht="78.75" x14ac:dyDescent="0.2">
      <c r="A56" s="360"/>
      <c r="B56" s="362"/>
      <c r="C56" s="180"/>
      <c r="D56" s="182"/>
      <c r="E56" s="182"/>
      <c r="F56" s="182"/>
      <c r="G56" s="283">
        <v>3</v>
      </c>
      <c r="H56" s="221" t="s">
        <v>596</v>
      </c>
      <c r="I56" s="406"/>
      <c r="J56" s="182"/>
      <c r="K56" s="358"/>
      <c r="L56" s="359"/>
      <c r="M56" s="356"/>
      <c r="N56" s="356"/>
      <c r="O56" s="356"/>
      <c r="P56" s="356"/>
      <c r="Q56" s="360"/>
      <c r="R56" s="360"/>
      <c r="S56" s="360"/>
      <c r="T56" s="360"/>
      <c r="U56" s="360"/>
      <c r="V56" s="360"/>
      <c r="W56" s="360"/>
      <c r="X56" s="360"/>
      <c r="Y56" s="360"/>
      <c r="Z56" s="360"/>
    </row>
    <row r="57" spans="1:26" ht="79.5" thickBot="1" x14ac:dyDescent="0.25">
      <c r="A57" s="192"/>
      <c r="B57" s="362"/>
      <c r="C57" s="180"/>
      <c r="D57" s="181"/>
      <c r="E57" s="181"/>
      <c r="F57" s="181"/>
      <c r="G57" s="210">
        <v>4</v>
      </c>
      <c r="H57" s="221" t="s">
        <v>595</v>
      </c>
      <c r="I57" s="401"/>
      <c r="J57" s="181"/>
      <c r="K57" s="358"/>
      <c r="L57" s="359"/>
      <c r="M57" s="356"/>
      <c r="N57" s="356"/>
      <c r="O57" s="356"/>
      <c r="P57" s="356"/>
      <c r="Q57" s="192"/>
      <c r="R57" s="192"/>
      <c r="S57" s="192"/>
      <c r="T57" s="192"/>
      <c r="U57" s="192"/>
      <c r="V57" s="192"/>
      <c r="W57" s="192"/>
      <c r="X57" s="192"/>
      <c r="Y57" s="192"/>
      <c r="Z57" s="192"/>
    </row>
    <row r="58" spans="1:26" ht="228" customHeight="1" thickBot="1" x14ac:dyDescent="0.25">
      <c r="A58" s="192"/>
      <c r="B58" s="365" t="str">
        <f>+LEFT(C58,3)</f>
        <v>9.2</v>
      </c>
      <c r="C58" s="348" t="s">
        <v>422</v>
      </c>
      <c r="D58" s="261" t="s">
        <v>420</v>
      </c>
      <c r="E58" s="263" t="s">
        <v>167</v>
      </c>
      <c r="F58" s="262">
        <v>3</v>
      </c>
      <c r="G58" s="342">
        <v>1</v>
      </c>
      <c r="H58" s="217" t="s">
        <v>639</v>
      </c>
      <c r="I58" s="410" t="s">
        <v>409</v>
      </c>
      <c r="J58" s="262">
        <v>3</v>
      </c>
      <c r="K58" s="343" t="str">
        <f>+IF(OR(ISBLANK(F58),ISBLANK(J58)),"",IF(OR(AND(F58=1,J58=1),AND(F58=1,J58=2),AND(F58=1,J58=3)),"Deficiencia de control mayor (diseño y ejecución)",IF(OR(AND(F58=2,J58=2),AND(F58=3,J58=1),AND(F58=3,J58=2),AND(F58=2,J58=1)),"Deficiencia de control (diseño o ejecución)",IF(AND(F58=2,J58=3),"Oportunidad de mejora","Mantenimiento del control"))))</f>
        <v>Mantenimiento del control</v>
      </c>
      <c r="L58" s="344">
        <f>+IF(K58="",75,IF(K58="Deficiencia de control mayor (diseño y ejecución)",80,IF(K58="Deficiencia de control (diseño o ejecución)",100,IF(K58="Oportunidad de mejora",120,140))))</f>
        <v>140</v>
      </c>
      <c r="M58" s="345">
        <v>3.0125000000000002</v>
      </c>
      <c r="N58" s="346">
        <f>+L58+M58</f>
        <v>143.01249999999999</v>
      </c>
      <c r="O58" s="346"/>
      <c r="P58" s="345"/>
      <c r="Q58" s="192"/>
      <c r="R58" s="192"/>
      <c r="S58" s="192"/>
      <c r="T58" s="192"/>
      <c r="U58" s="192"/>
      <c r="V58" s="192"/>
      <c r="W58" s="192"/>
      <c r="X58" s="192"/>
      <c r="Y58" s="192"/>
      <c r="Z58" s="192"/>
    </row>
    <row r="59" spans="1:26" ht="78.75" x14ac:dyDescent="0.2">
      <c r="A59" s="192"/>
      <c r="B59" s="361" t="str">
        <f>+LEFT(C59,3)</f>
        <v>9.3</v>
      </c>
      <c r="C59" s="267" t="s">
        <v>168</v>
      </c>
      <c r="D59" s="366" t="s">
        <v>419</v>
      </c>
      <c r="E59" s="242" t="s">
        <v>169</v>
      </c>
      <c r="F59" s="215">
        <v>3</v>
      </c>
      <c r="G59" s="342">
        <v>1</v>
      </c>
      <c r="H59" s="217" t="s">
        <v>596</v>
      </c>
      <c r="I59" s="312" t="s">
        <v>409</v>
      </c>
      <c r="J59" s="215">
        <v>3</v>
      </c>
      <c r="K59" s="220" t="str">
        <f>+IF(OR(ISBLANK(F59),ISBLANK(J59)),"",IF(OR(AND(F59=1,J59=1),AND(F59=1,J59=2),AND(F59=1,J59=3)),"Deficiencia de control mayor (diseño y ejecución)",IF(OR(AND(F59=2,J59=2),AND(F59=3,J59=1),AND(F59=3,J59=2),AND(F59=2,J59=1)),"Deficiencia de control (diseño o ejecución)",IF(AND(F59=2,J59=3),"Oportunidad de mejora","Mantenimiento del control"))))</f>
        <v>Mantenimiento del control</v>
      </c>
      <c r="L59" s="208">
        <f>+IF(K59="",75,IF(K59="Deficiencia de control mayor (diseño y ejecución)",80,IF(K59="Deficiencia de control (diseño o ejecución)",100,IF(K59="Oportunidad de mejora",120,140))))</f>
        <v>140</v>
      </c>
      <c r="M59" s="309">
        <v>3.1236000000000002</v>
      </c>
      <c r="N59" s="336">
        <f>+L59+M59</f>
        <v>143.12360000000001</v>
      </c>
      <c r="O59" s="336"/>
      <c r="P59" s="309"/>
      <c r="Q59" s="192"/>
      <c r="R59" s="192"/>
      <c r="S59" s="192"/>
      <c r="T59" s="192"/>
      <c r="U59" s="192"/>
      <c r="V59" s="192"/>
      <c r="W59" s="192"/>
      <c r="X59" s="192"/>
      <c r="Y59" s="192"/>
      <c r="Z59" s="192"/>
    </row>
    <row r="60" spans="1:26" ht="79.5" thickBot="1" x14ac:dyDescent="0.25">
      <c r="A60" s="192"/>
      <c r="B60" s="362"/>
      <c r="C60" s="180"/>
      <c r="D60" s="181"/>
      <c r="E60" s="181"/>
      <c r="F60" s="181"/>
      <c r="G60" s="210">
        <v>2</v>
      </c>
      <c r="H60" s="221" t="s">
        <v>595</v>
      </c>
      <c r="I60" s="401"/>
      <c r="J60" s="181"/>
      <c r="K60" s="358"/>
      <c r="L60" s="359"/>
      <c r="M60" s="356"/>
      <c r="N60" s="356"/>
      <c r="O60" s="356"/>
      <c r="P60" s="356"/>
      <c r="Q60" s="192"/>
      <c r="R60" s="192"/>
      <c r="S60" s="192"/>
      <c r="T60" s="192"/>
      <c r="U60" s="192"/>
      <c r="V60" s="192"/>
      <c r="W60" s="192"/>
      <c r="X60" s="192"/>
      <c r="Y60" s="192"/>
      <c r="Z60" s="192"/>
    </row>
    <row r="61" spans="1:26" ht="237" thickBot="1" x14ac:dyDescent="0.25">
      <c r="A61" s="192"/>
      <c r="B61" s="365" t="str">
        <f>+LEFT(C61,3)</f>
        <v>9.4</v>
      </c>
      <c r="C61" s="348" t="s">
        <v>423</v>
      </c>
      <c r="D61" s="349" t="s">
        <v>420</v>
      </c>
      <c r="E61" s="263" t="s">
        <v>647</v>
      </c>
      <c r="F61" s="262">
        <v>3</v>
      </c>
      <c r="G61" s="342">
        <v>1</v>
      </c>
      <c r="H61" s="217" t="s">
        <v>639</v>
      </c>
      <c r="I61" s="410" t="s">
        <v>155</v>
      </c>
      <c r="J61" s="262">
        <v>3</v>
      </c>
      <c r="K61" s="343" t="str">
        <f>+IF(OR(ISBLANK(F61),ISBLANK(J61)),"",IF(OR(AND(F61=1,J61=1),AND(F61=1,J61=2),AND(F61=1,J61=3)),"Deficiencia de control mayor (diseño y ejecución)",IF(OR(AND(F61=2,J61=2),AND(F61=3,J61=1),AND(F61=3,J61=2),AND(F61=2,J61=1)),"Deficiencia de control (diseño o ejecución)",IF(AND(F61=2,J61=3),"Oportunidad de mejora","Mantenimiento del control"))))</f>
        <v>Mantenimiento del control</v>
      </c>
      <c r="L61" s="344">
        <f>+IF(K61="",75,IF(K61="Deficiencia de control mayor (diseño y ejecución)",80,IF(K61="Deficiencia de control (diseño o ejecución)",100,IF(K61="Oportunidad de mejora",120,140))))</f>
        <v>140</v>
      </c>
      <c r="M61" s="345">
        <v>3.2456</v>
      </c>
      <c r="N61" s="346">
        <f>+L61+M61</f>
        <v>143.2456</v>
      </c>
      <c r="O61" s="346"/>
      <c r="P61" s="345"/>
      <c r="Q61" s="192"/>
      <c r="R61" s="192"/>
      <c r="S61" s="192"/>
      <c r="T61" s="192"/>
      <c r="U61" s="192"/>
      <c r="V61" s="192"/>
      <c r="W61" s="192"/>
      <c r="X61" s="192"/>
      <c r="Y61" s="192"/>
      <c r="Z61" s="192"/>
    </row>
    <row r="62" spans="1:26" ht="237" thickBot="1" x14ac:dyDescent="0.25">
      <c r="A62" s="192"/>
      <c r="B62" s="517" t="str">
        <f>+LEFT(C62,3)</f>
        <v>9.5</v>
      </c>
      <c r="C62" s="348" t="s">
        <v>170</v>
      </c>
      <c r="D62" s="349" t="s">
        <v>424</v>
      </c>
      <c r="E62" s="263" t="s">
        <v>171</v>
      </c>
      <c r="F62" s="262">
        <v>3</v>
      </c>
      <c r="G62" s="223">
        <v>1</v>
      </c>
      <c r="H62" s="217" t="s">
        <v>715</v>
      </c>
      <c r="I62" s="410" t="s">
        <v>172</v>
      </c>
      <c r="J62" s="262">
        <v>3</v>
      </c>
      <c r="K62" s="343" t="str">
        <f>+IF(OR(ISBLANK(F62),ISBLANK(J62)),"",IF(OR(AND(F62=1,J62=1),AND(F62=1,J62=2),AND(F62=1,J62=3)),"Deficiencia de control mayor (diseño y ejecución)",IF(OR(AND(F62=2,J62=2),AND(F62=3,J62=1),AND(F62=3,J62=2),AND(F62=2,J62=1)),"Deficiencia de control (diseño o ejecución)",IF(AND(F62=2,J62=3),"Oportunidad de mejora","Mantenimiento del control"))))</f>
        <v>Mantenimiento del control</v>
      </c>
      <c r="L62" s="344">
        <f>+IF(K62="",75,IF(K62="Deficiencia de control mayor (diseño y ejecución)",80,IF(K62="Deficiencia de control (diseño o ejecución)",100,IF(K62="Oportunidad de mejora",120,140))))</f>
        <v>140</v>
      </c>
      <c r="M62" s="345">
        <v>3.3654000000000002</v>
      </c>
      <c r="N62" s="346">
        <f>+L62+M62</f>
        <v>143.36539999999999</v>
      </c>
      <c r="O62" s="346"/>
      <c r="P62" s="345"/>
      <c r="Q62" s="192"/>
      <c r="R62" s="192"/>
      <c r="S62" s="192"/>
      <c r="T62" s="192"/>
      <c r="U62" s="192"/>
      <c r="V62" s="192"/>
      <c r="W62" s="192"/>
      <c r="X62" s="192"/>
      <c r="Y62" s="192"/>
      <c r="Z62" s="192"/>
    </row>
    <row r="63" spans="1:26" ht="22.5" hidden="1" customHeight="1" x14ac:dyDescent="0.2">
      <c r="A63" s="192"/>
      <c r="B63" s="192"/>
      <c r="C63" s="293"/>
      <c r="D63" s="293"/>
      <c r="E63" s="347"/>
      <c r="F63" s="293"/>
      <c r="G63" s="293"/>
      <c r="H63" s="293"/>
      <c r="I63" s="347"/>
      <c r="J63" s="293"/>
      <c r="K63" s="293"/>
      <c r="L63" s="350"/>
      <c r="M63" s="350"/>
      <c r="N63" s="351"/>
      <c r="O63" s="351"/>
      <c r="P63" s="192"/>
      <c r="Q63" s="192"/>
      <c r="R63" s="192"/>
      <c r="S63" s="192"/>
      <c r="T63" s="192"/>
      <c r="U63" s="192"/>
      <c r="V63" s="192"/>
      <c r="W63" s="192"/>
      <c r="X63" s="192"/>
      <c r="Y63" s="192"/>
      <c r="Z63" s="192"/>
    </row>
    <row r="64" spans="1:26" ht="22.5" hidden="1" customHeight="1" x14ac:dyDescent="0.2">
      <c r="A64" s="192"/>
      <c r="B64" s="192"/>
      <c r="C64" s="192"/>
      <c r="D64" s="192"/>
      <c r="E64" s="323"/>
      <c r="F64" s="192"/>
      <c r="G64" s="192"/>
      <c r="H64" s="192"/>
      <c r="I64" s="323"/>
      <c r="J64" s="192"/>
      <c r="K64" s="192"/>
      <c r="L64" s="350"/>
      <c r="M64" s="350"/>
      <c r="N64" s="351"/>
      <c r="O64" s="351"/>
      <c r="P64" s="192"/>
      <c r="Q64" s="192"/>
      <c r="R64" s="192"/>
      <c r="S64" s="192"/>
      <c r="T64" s="192"/>
      <c r="U64" s="192"/>
      <c r="V64" s="192"/>
      <c r="W64" s="192"/>
      <c r="X64" s="192"/>
      <c r="Y64" s="192"/>
      <c r="Z64" s="192"/>
    </row>
    <row r="65" spans="1:26" ht="22.5" hidden="1" customHeight="1" x14ac:dyDescent="0.2">
      <c r="A65" s="192"/>
      <c r="B65" s="192"/>
      <c r="C65" s="192"/>
      <c r="D65" s="192"/>
      <c r="E65" s="323"/>
      <c r="F65" s="192"/>
      <c r="G65" s="192"/>
      <c r="H65" s="192"/>
      <c r="I65" s="323"/>
      <c r="J65" s="192"/>
      <c r="K65" s="192"/>
      <c r="L65" s="350"/>
      <c r="M65" s="350"/>
      <c r="N65" s="351"/>
      <c r="O65" s="351"/>
      <c r="P65" s="192"/>
      <c r="Q65" s="192"/>
      <c r="R65" s="192"/>
      <c r="S65" s="192"/>
      <c r="T65" s="192"/>
      <c r="U65" s="192"/>
      <c r="V65" s="192"/>
      <c r="W65" s="192"/>
      <c r="X65" s="192"/>
      <c r="Y65" s="192"/>
      <c r="Z65" s="192"/>
    </row>
    <row r="66" spans="1:26" ht="22.5" hidden="1" customHeight="1" x14ac:dyDescent="0.2">
      <c r="A66" s="192"/>
      <c r="B66" s="192"/>
      <c r="C66" s="192"/>
      <c r="D66" s="192"/>
      <c r="E66" s="323"/>
      <c r="F66" s="192"/>
      <c r="G66" s="192"/>
      <c r="H66" s="192"/>
      <c r="I66" s="323"/>
      <c r="J66" s="192"/>
      <c r="K66" s="192"/>
      <c r="L66" s="350"/>
      <c r="M66" s="350"/>
      <c r="N66" s="351"/>
      <c r="O66" s="351"/>
      <c r="P66" s="192"/>
      <c r="Q66" s="192"/>
      <c r="R66" s="192"/>
      <c r="S66" s="192"/>
      <c r="T66" s="192"/>
      <c r="U66" s="192"/>
      <c r="V66" s="192"/>
      <c r="W66" s="192"/>
      <c r="X66" s="192"/>
      <c r="Y66" s="192"/>
      <c r="Z66" s="192"/>
    </row>
    <row r="67" spans="1:26" ht="22.5" hidden="1" customHeight="1" x14ac:dyDescent="0.2">
      <c r="A67" s="192"/>
      <c r="B67" s="192"/>
      <c r="C67" s="192"/>
      <c r="D67" s="192"/>
      <c r="E67" s="323"/>
      <c r="F67" s="192"/>
      <c r="G67" s="192"/>
      <c r="H67" s="192"/>
      <c r="I67" s="323"/>
      <c r="J67" s="192"/>
      <c r="K67" s="192"/>
      <c r="L67" s="350"/>
      <c r="M67" s="350"/>
      <c r="N67" s="351"/>
      <c r="O67" s="351"/>
      <c r="P67" s="192"/>
      <c r="Q67" s="192"/>
      <c r="R67" s="192"/>
      <c r="S67" s="192"/>
      <c r="T67" s="192"/>
      <c r="U67" s="192"/>
      <c r="V67" s="192"/>
      <c r="W67" s="192"/>
      <c r="X67" s="192"/>
      <c r="Y67" s="192"/>
      <c r="Z67" s="192"/>
    </row>
    <row r="68" spans="1:26" ht="22.5" hidden="1" customHeight="1" x14ac:dyDescent="0.2">
      <c r="A68" s="192"/>
      <c r="B68" s="192"/>
      <c r="C68" s="192"/>
      <c r="D68" s="192"/>
      <c r="E68" s="323"/>
      <c r="F68" s="192"/>
      <c r="G68" s="192"/>
      <c r="H68" s="192"/>
      <c r="I68" s="323"/>
      <c r="J68" s="192"/>
      <c r="K68" s="192"/>
      <c r="L68" s="350"/>
      <c r="M68" s="350"/>
      <c r="N68" s="351"/>
      <c r="O68" s="351"/>
      <c r="P68" s="192"/>
      <c r="Q68" s="192"/>
      <c r="R68" s="192"/>
      <c r="S68" s="192"/>
      <c r="T68" s="192"/>
      <c r="U68" s="192"/>
      <c r="V68" s="192"/>
      <c r="W68" s="192"/>
      <c r="X68" s="192"/>
      <c r="Y68" s="192"/>
      <c r="Z68" s="192"/>
    </row>
    <row r="69" spans="1:26" ht="22.5" hidden="1" customHeight="1" x14ac:dyDescent="0.2">
      <c r="A69" s="192"/>
      <c r="B69" s="192"/>
      <c r="C69" s="192"/>
      <c r="D69" s="192"/>
      <c r="E69" s="323"/>
      <c r="F69" s="192"/>
      <c r="G69" s="192"/>
      <c r="H69" s="192"/>
      <c r="I69" s="323"/>
      <c r="J69" s="192"/>
      <c r="K69" s="192"/>
      <c r="L69" s="350"/>
      <c r="M69" s="350"/>
      <c r="N69" s="351"/>
      <c r="O69" s="351"/>
      <c r="P69" s="192"/>
      <c r="Q69" s="192"/>
      <c r="R69" s="192"/>
      <c r="S69" s="192"/>
      <c r="T69" s="192"/>
      <c r="U69" s="192"/>
      <c r="V69" s="192"/>
      <c r="W69" s="192"/>
      <c r="X69" s="192"/>
      <c r="Y69" s="192"/>
      <c r="Z69" s="192"/>
    </row>
    <row r="70" spans="1:26" ht="22.5" hidden="1" customHeight="1" x14ac:dyDescent="0.2">
      <c r="A70" s="192"/>
      <c r="B70" s="192"/>
      <c r="C70" s="192"/>
      <c r="D70" s="192"/>
      <c r="E70" s="323"/>
      <c r="F70" s="192"/>
      <c r="G70" s="192"/>
      <c r="H70" s="192"/>
      <c r="I70" s="323"/>
      <c r="J70" s="192"/>
      <c r="K70" s="192"/>
      <c r="L70" s="350"/>
      <c r="M70" s="350"/>
      <c r="N70" s="351"/>
      <c r="O70" s="351"/>
      <c r="P70" s="192"/>
      <c r="Q70" s="192"/>
      <c r="R70" s="192"/>
      <c r="S70" s="192"/>
      <c r="T70" s="192"/>
      <c r="U70" s="192"/>
      <c r="V70" s="192"/>
      <c r="W70" s="192"/>
      <c r="X70" s="192"/>
      <c r="Y70" s="192"/>
      <c r="Z70" s="192"/>
    </row>
    <row r="71" spans="1:26" ht="22.5" hidden="1" customHeight="1" x14ac:dyDescent="0.2">
      <c r="A71" s="192"/>
      <c r="B71" s="192"/>
      <c r="C71" s="192"/>
      <c r="D71" s="192"/>
      <c r="E71" s="323"/>
      <c r="F71" s="192"/>
      <c r="G71" s="192"/>
      <c r="H71" s="192"/>
      <c r="I71" s="323"/>
      <c r="J71" s="192"/>
      <c r="K71" s="192"/>
      <c r="L71" s="350"/>
      <c r="M71" s="350"/>
      <c r="N71" s="351"/>
      <c r="O71" s="351"/>
      <c r="P71" s="192"/>
      <c r="Q71" s="192"/>
      <c r="R71" s="192"/>
      <c r="S71" s="192"/>
      <c r="T71" s="192"/>
      <c r="U71" s="192"/>
      <c r="V71" s="192"/>
      <c r="W71" s="192"/>
      <c r="X71" s="192"/>
      <c r="Y71" s="192"/>
      <c r="Z71" s="192"/>
    </row>
    <row r="72" spans="1:26" ht="22.5" hidden="1" customHeight="1" x14ac:dyDescent="0.2">
      <c r="A72" s="192"/>
      <c r="B72" s="192"/>
      <c r="C72" s="192"/>
      <c r="D72" s="192"/>
      <c r="E72" s="323"/>
      <c r="F72" s="192"/>
      <c r="G72" s="192"/>
      <c r="H72" s="192"/>
      <c r="I72" s="323"/>
      <c r="J72" s="192"/>
      <c r="K72" s="192"/>
      <c r="L72" s="350"/>
      <c r="M72" s="350"/>
      <c r="N72" s="351"/>
      <c r="O72" s="351"/>
      <c r="P72" s="192"/>
      <c r="Q72" s="192"/>
      <c r="R72" s="192"/>
      <c r="S72" s="192"/>
      <c r="T72" s="192"/>
      <c r="U72" s="192"/>
      <c r="V72" s="192"/>
      <c r="W72" s="192"/>
      <c r="X72" s="192"/>
      <c r="Y72" s="192"/>
      <c r="Z72" s="192"/>
    </row>
    <row r="73" spans="1:26" ht="22.5" hidden="1" customHeight="1" x14ac:dyDescent="0.2">
      <c r="A73" s="192"/>
      <c r="B73" s="192"/>
      <c r="C73" s="192"/>
      <c r="D73" s="192"/>
      <c r="E73" s="323"/>
      <c r="F73" s="192"/>
      <c r="G73" s="192"/>
      <c r="H73" s="192"/>
      <c r="I73" s="323"/>
      <c r="J73" s="192"/>
      <c r="K73" s="192"/>
      <c r="L73" s="350"/>
      <c r="M73" s="350"/>
      <c r="N73" s="351"/>
      <c r="O73" s="351"/>
      <c r="P73" s="192"/>
      <c r="Q73" s="192"/>
      <c r="R73" s="192"/>
      <c r="S73" s="192"/>
      <c r="T73" s="192"/>
      <c r="U73" s="192"/>
      <c r="V73" s="192"/>
      <c r="W73" s="192"/>
      <c r="X73" s="192"/>
      <c r="Y73" s="192"/>
      <c r="Z73" s="192"/>
    </row>
    <row r="74" spans="1:26" ht="22.5" hidden="1" customHeight="1" x14ac:dyDescent="0.2">
      <c r="A74" s="192"/>
      <c r="B74" s="192"/>
      <c r="C74" s="192"/>
      <c r="D74" s="192"/>
      <c r="E74" s="323"/>
      <c r="F74" s="192"/>
      <c r="G74" s="192"/>
      <c r="H74" s="192"/>
      <c r="I74" s="323"/>
      <c r="J74" s="192"/>
      <c r="K74" s="192"/>
      <c r="L74" s="350"/>
      <c r="M74" s="350"/>
      <c r="N74" s="351"/>
      <c r="O74" s="351"/>
      <c r="P74" s="192"/>
      <c r="Q74" s="192"/>
      <c r="R74" s="192"/>
      <c r="S74" s="192"/>
      <c r="T74" s="192"/>
      <c r="U74" s="192"/>
      <c r="V74" s="192"/>
      <c r="W74" s="192"/>
      <c r="X74" s="192"/>
      <c r="Y74" s="192"/>
      <c r="Z74" s="192"/>
    </row>
    <row r="75" spans="1:26" ht="22.5" hidden="1" customHeight="1" x14ac:dyDescent="0.2">
      <c r="A75" s="192"/>
      <c r="B75" s="192"/>
      <c r="C75" s="192"/>
      <c r="D75" s="192"/>
      <c r="E75" s="323"/>
      <c r="F75" s="192"/>
      <c r="G75" s="192"/>
      <c r="H75" s="192"/>
      <c r="I75" s="323"/>
      <c r="J75" s="192"/>
      <c r="K75" s="192"/>
      <c r="L75" s="350"/>
      <c r="M75" s="350"/>
      <c r="N75" s="351"/>
      <c r="O75" s="351"/>
      <c r="P75" s="192"/>
      <c r="Q75" s="192"/>
      <c r="R75" s="192"/>
      <c r="S75" s="192"/>
      <c r="T75" s="192"/>
      <c r="U75" s="192"/>
      <c r="V75" s="192"/>
      <c r="W75" s="192"/>
      <c r="X75" s="192"/>
      <c r="Y75" s="192"/>
      <c r="Z75" s="192"/>
    </row>
    <row r="76" spans="1:26" ht="22.5" hidden="1" customHeight="1" x14ac:dyDescent="0.2">
      <c r="A76" s="192"/>
      <c r="B76" s="192"/>
      <c r="C76" s="192"/>
      <c r="D76" s="192"/>
      <c r="E76" s="323"/>
      <c r="F76" s="192"/>
      <c r="G76" s="192"/>
      <c r="H76" s="192"/>
      <c r="I76" s="323"/>
      <c r="J76" s="192"/>
      <c r="K76" s="192"/>
      <c r="L76" s="350"/>
      <c r="M76" s="350"/>
      <c r="N76" s="351"/>
      <c r="O76" s="351"/>
      <c r="P76" s="192"/>
      <c r="Q76" s="192"/>
      <c r="R76" s="192"/>
      <c r="S76" s="192"/>
      <c r="T76" s="192"/>
      <c r="U76" s="192"/>
      <c r="V76" s="192"/>
      <c r="W76" s="192"/>
      <c r="X76" s="192"/>
      <c r="Y76" s="192"/>
      <c r="Z76" s="192"/>
    </row>
    <row r="77" spans="1:26" ht="22.5" hidden="1" customHeight="1" x14ac:dyDescent="0.2">
      <c r="A77" s="192"/>
      <c r="B77" s="192"/>
      <c r="C77" s="192"/>
      <c r="D77" s="192"/>
      <c r="E77" s="323"/>
      <c r="F77" s="192"/>
      <c r="G77" s="192"/>
      <c r="H77" s="192"/>
      <c r="I77" s="323"/>
      <c r="J77" s="192"/>
      <c r="K77" s="192"/>
      <c r="L77" s="350"/>
      <c r="M77" s="350"/>
      <c r="N77" s="351"/>
      <c r="O77" s="351"/>
      <c r="P77" s="192"/>
      <c r="Q77" s="192"/>
      <c r="R77" s="192"/>
      <c r="S77" s="192"/>
      <c r="T77" s="192"/>
      <c r="U77" s="192"/>
      <c r="V77" s="192"/>
      <c r="W77" s="192"/>
      <c r="X77" s="192"/>
      <c r="Y77" s="192"/>
      <c r="Z77" s="192"/>
    </row>
    <row r="78" spans="1:26" ht="22.5" hidden="1" customHeight="1" x14ac:dyDescent="0.2">
      <c r="A78" s="192"/>
      <c r="B78" s="192"/>
      <c r="C78" s="192"/>
      <c r="D78" s="192"/>
      <c r="E78" s="323"/>
      <c r="F78" s="192"/>
      <c r="G78" s="192"/>
      <c r="H78" s="192"/>
      <c r="I78" s="323"/>
      <c r="J78" s="192"/>
      <c r="K78" s="192"/>
      <c r="L78" s="350"/>
      <c r="M78" s="350"/>
      <c r="N78" s="351"/>
      <c r="O78" s="351"/>
      <c r="P78" s="192"/>
      <c r="Q78" s="192"/>
      <c r="R78" s="192"/>
      <c r="S78" s="192"/>
      <c r="T78" s="192"/>
      <c r="U78" s="192"/>
      <c r="V78" s="192"/>
      <c r="W78" s="192"/>
      <c r="X78" s="192"/>
      <c r="Y78" s="192"/>
      <c r="Z78" s="192"/>
    </row>
    <row r="79" spans="1:26" ht="22.5" hidden="1" customHeight="1" x14ac:dyDescent="0.2">
      <c r="A79" s="192"/>
      <c r="B79" s="192"/>
      <c r="C79" s="192"/>
      <c r="D79" s="192"/>
      <c r="E79" s="323"/>
      <c r="F79" s="192"/>
      <c r="G79" s="192"/>
      <c r="H79" s="192"/>
      <c r="I79" s="323"/>
      <c r="J79" s="192"/>
      <c r="K79" s="192"/>
      <c r="L79" s="350"/>
      <c r="M79" s="350"/>
      <c r="N79" s="351"/>
      <c r="O79" s="351"/>
      <c r="P79" s="192"/>
      <c r="Q79" s="192"/>
      <c r="R79" s="192"/>
      <c r="S79" s="192"/>
      <c r="T79" s="192"/>
      <c r="U79" s="192"/>
      <c r="V79" s="192"/>
      <c r="W79" s="192"/>
      <c r="X79" s="192"/>
      <c r="Y79" s="192"/>
      <c r="Z79" s="192"/>
    </row>
    <row r="80" spans="1:26" ht="22.5" hidden="1" customHeight="1" x14ac:dyDescent="0.2">
      <c r="A80" s="192"/>
      <c r="B80" s="192"/>
      <c r="C80" s="192"/>
      <c r="D80" s="192"/>
      <c r="E80" s="323"/>
      <c r="F80" s="192"/>
      <c r="G80" s="192"/>
      <c r="H80" s="192"/>
      <c r="I80" s="323"/>
      <c r="J80" s="192"/>
      <c r="K80" s="192"/>
      <c r="L80" s="350"/>
      <c r="M80" s="350"/>
      <c r="N80" s="351"/>
      <c r="O80" s="351"/>
      <c r="P80" s="192"/>
      <c r="Q80" s="192"/>
      <c r="R80" s="192"/>
      <c r="S80" s="192"/>
      <c r="T80" s="192"/>
      <c r="U80" s="192"/>
      <c r="V80" s="192"/>
      <c r="W80" s="192"/>
      <c r="X80" s="192"/>
      <c r="Y80" s="192"/>
      <c r="Z80" s="192"/>
    </row>
    <row r="81" spans="1:26" ht="22.5" hidden="1" customHeight="1" x14ac:dyDescent="0.2">
      <c r="A81" s="192"/>
      <c r="B81" s="192"/>
      <c r="C81" s="192"/>
      <c r="D81" s="192"/>
      <c r="E81" s="323"/>
      <c r="F81" s="192"/>
      <c r="G81" s="192"/>
      <c r="H81" s="192"/>
      <c r="I81" s="323"/>
      <c r="J81" s="192"/>
      <c r="K81" s="192"/>
      <c r="L81" s="350"/>
      <c r="M81" s="350"/>
      <c r="N81" s="351"/>
      <c r="O81" s="351"/>
      <c r="P81" s="192"/>
      <c r="Q81" s="192"/>
      <c r="R81" s="192"/>
      <c r="S81" s="192"/>
      <c r="T81" s="192"/>
      <c r="U81" s="192"/>
      <c r="V81" s="192"/>
      <c r="W81" s="192"/>
      <c r="X81" s="192"/>
      <c r="Y81" s="192"/>
      <c r="Z81" s="192"/>
    </row>
    <row r="82" spans="1:26" ht="22.5" hidden="1" customHeight="1" x14ac:dyDescent="0.2">
      <c r="A82" s="192"/>
      <c r="B82" s="192"/>
      <c r="C82" s="192"/>
      <c r="D82" s="192"/>
      <c r="E82" s="323"/>
      <c r="F82" s="192"/>
      <c r="G82" s="192"/>
      <c r="H82" s="192"/>
      <c r="I82" s="323"/>
      <c r="J82" s="192"/>
      <c r="K82" s="192"/>
      <c r="L82" s="350"/>
      <c r="M82" s="350"/>
      <c r="N82" s="351"/>
      <c r="O82" s="351"/>
      <c r="P82" s="192"/>
      <c r="Q82" s="192"/>
      <c r="R82" s="192"/>
      <c r="S82" s="192"/>
      <c r="T82" s="192"/>
      <c r="U82" s="192"/>
      <c r="V82" s="192"/>
      <c r="W82" s="192"/>
      <c r="X82" s="192"/>
      <c r="Y82" s="192"/>
      <c r="Z82" s="192"/>
    </row>
    <row r="83" spans="1:26" ht="22.5" hidden="1" customHeight="1" x14ac:dyDescent="0.2">
      <c r="A83" s="192"/>
      <c r="B83" s="192"/>
      <c r="C83" s="192"/>
      <c r="D83" s="192"/>
      <c r="E83" s="323"/>
      <c r="F83" s="192"/>
      <c r="G83" s="192"/>
      <c r="H83" s="192"/>
      <c r="I83" s="323"/>
      <c r="J83" s="192"/>
      <c r="K83" s="192"/>
      <c r="L83" s="350"/>
      <c r="M83" s="350"/>
      <c r="N83" s="351"/>
      <c r="O83" s="351"/>
      <c r="P83" s="192"/>
      <c r="Q83" s="192"/>
      <c r="R83" s="192"/>
      <c r="S83" s="192"/>
      <c r="T83" s="192"/>
      <c r="U83" s="192"/>
      <c r="V83" s="192"/>
      <c r="W83" s="192"/>
      <c r="X83" s="192"/>
      <c r="Y83" s="192"/>
      <c r="Z83" s="192"/>
    </row>
    <row r="84" spans="1:26" ht="22.5" hidden="1" customHeight="1" x14ac:dyDescent="0.2">
      <c r="A84" s="192"/>
      <c r="B84" s="192"/>
      <c r="C84" s="192"/>
      <c r="D84" s="192"/>
      <c r="E84" s="323"/>
      <c r="F84" s="192"/>
      <c r="G84" s="192"/>
      <c r="H84" s="192"/>
      <c r="I84" s="323"/>
      <c r="J84" s="192"/>
      <c r="K84" s="192"/>
      <c r="L84" s="350"/>
      <c r="M84" s="350"/>
      <c r="N84" s="351"/>
      <c r="O84" s="351"/>
      <c r="P84" s="192"/>
      <c r="Q84" s="192"/>
      <c r="R84" s="192"/>
      <c r="S84" s="192"/>
      <c r="T84" s="192"/>
      <c r="U84" s="192"/>
      <c r="V84" s="192"/>
      <c r="W84" s="192"/>
      <c r="X84" s="192"/>
      <c r="Y84" s="192"/>
      <c r="Z84" s="192"/>
    </row>
    <row r="85" spans="1:26" ht="22.5" hidden="1" customHeight="1" x14ac:dyDescent="0.2">
      <c r="A85" s="192"/>
      <c r="B85" s="192"/>
      <c r="C85" s="192"/>
      <c r="D85" s="192"/>
      <c r="E85" s="323"/>
      <c r="F85" s="192"/>
      <c r="G85" s="192"/>
      <c r="H85" s="192"/>
      <c r="I85" s="323"/>
      <c r="J85" s="192"/>
      <c r="K85" s="192"/>
      <c r="L85" s="350"/>
      <c r="M85" s="350"/>
      <c r="N85" s="351"/>
      <c r="O85" s="351"/>
      <c r="P85" s="192"/>
      <c r="Q85" s="192"/>
      <c r="R85" s="192"/>
      <c r="S85" s="192"/>
      <c r="T85" s="192"/>
      <c r="U85" s="192"/>
      <c r="V85" s="192"/>
      <c r="W85" s="192"/>
      <c r="X85" s="192"/>
      <c r="Y85" s="192"/>
      <c r="Z85" s="192"/>
    </row>
    <row r="86" spans="1:26" ht="22.5" hidden="1" customHeight="1" x14ac:dyDescent="0.2">
      <c r="A86" s="192"/>
      <c r="B86" s="192"/>
      <c r="C86" s="192"/>
      <c r="D86" s="192"/>
      <c r="E86" s="323"/>
      <c r="F86" s="192"/>
      <c r="G86" s="192"/>
      <c r="H86" s="192"/>
      <c r="I86" s="323"/>
      <c r="J86" s="192"/>
      <c r="K86" s="192"/>
      <c r="L86" s="350"/>
      <c r="M86" s="350"/>
      <c r="N86" s="351"/>
      <c r="O86" s="351"/>
      <c r="P86" s="192"/>
      <c r="Q86" s="192"/>
      <c r="R86" s="192"/>
      <c r="S86" s="192"/>
      <c r="T86" s="192"/>
      <c r="U86" s="192"/>
      <c r="V86" s="192"/>
      <c r="W86" s="192"/>
      <c r="X86" s="192"/>
      <c r="Y86" s="192"/>
      <c r="Z86" s="192"/>
    </row>
    <row r="87" spans="1:26" ht="22.5" hidden="1" customHeight="1" x14ac:dyDescent="0.2">
      <c r="A87" s="192"/>
      <c r="B87" s="192"/>
      <c r="C87" s="192"/>
      <c r="D87" s="192"/>
      <c r="E87" s="323"/>
      <c r="F87" s="192"/>
      <c r="G87" s="192"/>
      <c r="H87" s="192"/>
      <c r="I87" s="323"/>
      <c r="J87" s="192"/>
      <c r="K87" s="192"/>
      <c r="L87" s="350"/>
      <c r="M87" s="350"/>
      <c r="N87" s="351"/>
      <c r="O87" s="351"/>
      <c r="P87" s="192"/>
      <c r="Q87" s="192"/>
      <c r="R87" s="192"/>
      <c r="S87" s="192"/>
      <c r="T87" s="192"/>
      <c r="U87" s="192"/>
      <c r="V87" s="192"/>
      <c r="W87" s="192"/>
      <c r="X87" s="192"/>
      <c r="Y87" s="192"/>
      <c r="Z87" s="192"/>
    </row>
    <row r="88" spans="1:26" ht="22.5" hidden="1" customHeight="1" x14ac:dyDescent="0.2">
      <c r="A88" s="192"/>
      <c r="B88" s="192"/>
      <c r="C88" s="192"/>
      <c r="D88" s="192"/>
      <c r="E88" s="323"/>
      <c r="F88" s="192"/>
      <c r="G88" s="192"/>
      <c r="H88" s="192"/>
      <c r="I88" s="323"/>
      <c r="J88" s="192"/>
      <c r="K88" s="192"/>
      <c r="L88" s="350"/>
      <c r="M88" s="350"/>
      <c r="N88" s="351"/>
      <c r="O88" s="351"/>
      <c r="P88" s="192"/>
      <c r="Q88" s="192"/>
      <c r="R88" s="192"/>
      <c r="S88" s="192"/>
      <c r="T88" s="192"/>
      <c r="U88" s="192"/>
      <c r="V88" s="192"/>
      <c r="W88" s="192"/>
      <c r="X88" s="192"/>
      <c r="Y88" s="192"/>
      <c r="Z88" s="192"/>
    </row>
    <row r="89" spans="1:26" ht="22.5" hidden="1" customHeight="1" x14ac:dyDescent="0.2">
      <c r="A89" s="192"/>
      <c r="B89" s="192"/>
      <c r="C89" s="192"/>
      <c r="D89" s="192"/>
      <c r="E89" s="323"/>
      <c r="F89" s="192"/>
      <c r="G89" s="192"/>
      <c r="H89" s="192"/>
      <c r="I89" s="323"/>
      <c r="J89" s="192"/>
      <c r="K89" s="192"/>
      <c r="L89" s="350"/>
      <c r="M89" s="350"/>
      <c r="N89" s="351"/>
      <c r="O89" s="351"/>
      <c r="P89" s="192"/>
      <c r="Q89" s="192"/>
      <c r="R89" s="192"/>
      <c r="S89" s="192"/>
      <c r="T89" s="192"/>
      <c r="U89" s="192"/>
      <c r="V89" s="192"/>
      <c r="W89" s="192"/>
      <c r="X89" s="192"/>
      <c r="Y89" s="192"/>
      <c r="Z89" s="192"/>
    </row>
    <row r="90" spans="1:26" ht="22.5" hidden="1" customHeight="1" x14ac:dyDescent="0.2">
      <c r="A90" s="192"/>
      <c r="B90" s="192"/>
      <c r="C90" s="192"/>
      <c r="D90" s="192"/>
      <c r="E90" s="323"/>
      <c r="F90" s="192"/>
      <c r="G90" s="192"/>
      <c r="H90" s="192"/>
      <c r="I90" s="323"/>
      <c r="J90" s="192"/>
      <c r="K90" s="192"/>
      <c r="L90" s="350"/>
      <c r="M90" s="350"/>
      <c r="N90" s="351"/>
      <c r="O90" s="351"/>
      <c r="P90" s="192"/>
      <c r="Q90" s="192"/>
      <c r="R90" s="192"/>
      <c r="S90" s="192"/>
      <c r="T90" s="192"/>
      <c r="U90" s="192"/>
      <c r="V90" s="192"/>
      <c r="W90" s="192"/>
      <c r="X90" s="192"/>
      <c r="Y90" s="192"/>
      <c r="Z90" s="192"/>
    </row>
    <row r="91" spans="1:26" ht="22.5" hidden="1" customHeight="1" x14ac:dyDescent="0.2">
      <c r="A91" s="192"/>
      <c r="B91" s="192"/>
      <c r="C91" s="192"/>
      <c r="D91" s="192"/>
      <c r="E91" s="323"/>
      <c r="F91" s="192"/>
      <c r="G91" s="192"/>
      <c r="H91" s="192"/>
      <c r="I91" s="323"/>
      <c r="J91" s="192"/>
      <c r="K91" s="192"/>
      <c r="L91" s="350"/>
      <c r="M91" s="350"/>
      <c r="N91" s="351"/>
      <c r="O91" s="351"/>
      <c r="P91" s="192"/>
      <c r="Q91" s="192"/>
      <c r="R91" s="192"/>
      <c r="S91" s="192"/>
      <c r="T91" s="192"/>
      <c r="U91" s="192"/>
      <c r="V91" s="192"/>
      <c r="W91" s="192"/>
      <c r="X91" s="192"/>
      <c r="Y91" s="192"/>
      <c r="Z91" s="192"/>
    </row>
    <row r="92" spans="1:26" ht="22.5" hidden="1" customHeight="1" x14ac:dyDescent="0.2">
      <c r="A92" s="192"/>
      <c r="B92" s="192"/>
      <c r="C92" s="192"/>
      <c r="D92" s="192"/>
      <c r="E92" s="323"/>
      <c r="F92" s="192"/>
      <c r="G92" s="192"/>
      <c r="H92" s="192"/>
      <c r="I92" s="323"/>
      <c r="J92" s="192"/>
      <c r="K92" s="192"/>
      <c r="L92" s="350"/>
      <c r="M92" s="350"/>
      <c r="N92" s="351"/>
      <c r="O92" s="351"/>
      <c r="P92" s="192"/>
      <c r="Q92" s="192"/>
      <c r="R92" s="192"/>
      <c r="S92" s="192"/>
      <c r="T92" s="192"/>
      <c r="U92" s="192"/>
      <c r="V92" s="192"/>
      <c r="W92" s="192"/>
      <c r="X92" s="192"/>
      <c r="Y92" s="192"/>
      <c r="Z92" s="192"/>
    </row>
    <row r="93" spans="1:26" ht="22.5" hidden="1" customHeight="1" x14ac:dyDescent="0.2">
      <c r="A93" s="192"/>
      <c r="B93" s="192"/>
      <c r="C93" s="192"/>
      <c r="D93" s="192"/>
      <c r="E93" s="323"/>
      <c r="F93" s="192"/>
      <c r="G93" s="192"/>
      <c r="H93" s="192"/>
      <c r="I93" s="323"/>
      <c r="J93" s="192"/>
      <c r="K93" s="192"/>
      <c r="L93" s="350"/>
      <c r="M93" s="350"/>
      <c r="N93" s="351"/>
      <c r="O93" s="351"/>
      <c r="P93" s="192"/>
      <c r="Q93" s="192"/>
      <c r="R93" s="192"/>
      <c r="S93" s="192"/>
      <c r="T93" s="192"/>
      <c r="U93" s="192"/>
      <c r="V93" s="192"/>
      <c r="W93" s="192"/>
      <c r="X93" s="192"/>
      <c r="Y93" s="192"/>
      <c r="Z93" s="192"/>
    </row>
    <row r="94" spans="1:26" ht="22.5" hidden="1" customHeight="1" x14ac:dyDescent="0.2">
      <c r="A94" s="192"/>
      <c r="B94" s="192"/>
      <c r="C94" s="192"/>
      <c r="D94" s="192"/>
      <c r="E94" s="323"/>
      <c r="F94" s="192"/>
      <c r="G94" s="192"/>
      <c r="H94" s="192"/>
      <c r="I94" s="323"/>
      <c r="J94" s="192"/>
      <c r="K94" s="192"/>
      <c r="L94" s="350"/>
      <c r="M94" s="350"/>
      <c r="N94" s="351"/>
      <c r="O94" s="351"/>
      <c r="P94" s="192"/>
      <c r="Q94" s="192"/>
      <c r="R94" s="192"/>
      <c r="S94" s="192"/>
      <c r="T94" s="192"/>
      <c r="U94" s="192"/>
      <c r="V94" s="192"/>
      <c r="W94" s="192"/>
      <c r="X94" s="192"/>
      <c r="Y94" s="192"/>
      <c r="Z94" s="192"/>
    </row>
    <row r="95" spans="1:26" ht="22.5" hidden="1" customHeight="1" x14ac:dyDescent="0.2">
      <c r="A95" s="192"/>
      <c r="B95" s="192"/>
      <c r="C95" s="192"/>
      <c r="D95" s="192"/>
      <c r="E95" s="323"/>
      <c r="F95" s="192"/>
      <c r="G95" s="192"/>
      <c r="H95" s="192"/>
      <c r="I95" s="323"/>
      <c r="J95" s="192"/>
      <c r="K95" s="192"/>
      <c r="L95" s="350"/>
      <c r="M95" s="350"/>
      <c r="N95" s="351"/>
      <c r="O95" s="351"/>
      <c r="P95" s="192"/>
      <c r="Q95" s="192"/>
      <c r="R95" s="192"/>
      <c r="S95" s="192"/>
      <c r="T95" s="192"/>
      <c r="U95" s="192"/>
      <c r="V95" s="192"/>
      <c r="W95" s="192"/>
      <c r="X95" s="192"/>
      <c r="Y95" s="192"/>
      <c r="Z95" s="192"/>
    </row>
    <row r="96" spans="1:26" ht="22.5" hidden="1" customHeight="1" x14ac:dyDescent="0.2">
      <c r="A96" s="192"/>
      <c r="B96" s="192"/>
      <c r="C96" s="192"/>
      <c r="D96" s="192"/>
      <c r="E96" s="323"/>
      <c r="F96" s="192"/>
      <c r="G96" s="192"/>
      <c r="H96" s="192"/>
      <c r="I96" s="323"/>
      <c r="J96" s="192"/>
      <c r="K96" s="192"/>
      <c r="L96" s="350"/>
      <c r="M96" s="350"/>
      <c r="N96" s="351"/>
      <c r="O96" s="351"/>
      <c r="P96" s="192"/>
      <c r="Q96" s="192"/>
      <c r="R96" s="192"/>
      <c r="S96" s="192"/>
      <c r="T96" s="192"/>
      <c r="U96" s="192"/>
      <c r="V96" s="192"/>
      <c r="W96" s="192"/>
      <c r="X96" s="192"/>
      <c r="Y96" s="192"/>
      <c r="Z96" s="192"/>
    </row>
    <row r="97" spans="1:26" ht="22.5" hidden="1" customHeight="1" x14ac:dyDescent="0.2">
      <c r="A97" s="192"/>
      <c r="B97" s="192"/>
      <c r="C97" s="192"/>
      <c r="D97" s="192"/>
      <c r="E97" s="323"/>
      <c r="F97" s="192"/>
      <c r="G97" s="192"/>
      <c r="H97" s="192"/>
      <c r="I97" s="323"/>
      <c r="J97" s="192"/>
      <c r="K97" s="192"/>
      <c r="L97" s="350"/>
      <c r="M97" s="350"/>
      <c r="N97" s="351"/>
      <c r="O97" s="351"/>
      <c r="P97" s="192"/>
      <c r="Q97" s="192"/>
      <c r="R97" s="192"/>
      <c r="S97" s="192"/>
      <c r="T97" s="192"/>
      <c r="U97" s="192"/>
      <c r="V97" s="192"/>
      <c r="W97" s="192"/>
      <c r="X97" s="192"/>
      <c r="Y97" s="192"/>
      <c r="Z97" s="192"/>
    </row>
    <row r="98" spans="1:26" ht="22.5" hidden="1" customHeight="1" x14ac:dyDescent="0.2">
      <c r="A98" s="192"/>
      <c r="B98" s="192"/>
      <c r="C98" s="192"/>
      <c r="D98" s="192"/>
      <c r="E98" s="323"/>
      <c r="F98" s="192"/>
      <c r="G98" s="192"/>
      <c r="H98" s="192"/>
      <c r="I98" s="323"/>
      <c r="J98" s="192"/>
      <c r="K98" s="192"/>
      <c r="L98" s="350"/>
      <c r="M98" s="350"/>
      <c r="N98" s="351"/>
      <c r="O98" s="351"/>
      <c r="P98" s="192"/>
      <c r="Q98" s="192"/>
      <c r="R98" s="192"/>
      <c r="S98" s="192"/>
      <c r="T98" s="192"/>
      <c r="U98" s="192"/>
      <c r="V98" s="192"/>
      <c r="W98" s="192"/>
      <c r="X98" s="192"/>
      <c r="Y98" s="192"/>
      <c r="Z98" s="192"/>
    </row>
    <row r="99" spans="1:26" ht="22.5" hidden="1" customHeight="1" x14ac:dyDescent="0.2">
      <c r="A99" s="192"/>
      <c r="B99" s="192"/>
      <c r="C99" s="192"/>
      <c r="D99" s="192"/>
      <c r="E99" s="323"/>
      <c r="F99" s="192"/>
      <c r="G99" s="192"/>
      <c r="H99" s="192"/>
      <c r="I99" s="323"/>
      <c r="J99" s="192"/>
      <c r="K99" s="192"/>
      <c r="L99" s="350"/>
      <c r="M99" s="350"/>
      <c r="N99" s="351"/>
      <c r="O99" s="351"/>
      <c r="P99" s="192"/>
      <c r="Q99" s="192"/>
      <c r="R99" s="192"/>
      <c r="S99" s="192"/>
      <c r="T99" s="192"/>
      <c r="U99" s="192"/>
      <c r="V99" s="192"/>
      <c r="W99" s="192"/>
      <c r="X99" s="192"/>
      <c r="Y99" s="192"/>
      <c r="Z99" s="192"/>
    </row>
    <row r="100" spans="1:26" ht="22.5" hidden="1" customHeight="1" x14ac:dyDescent="0.2">
      <c r="A100" s="192"/>
      <c r="B100" s="192"/>
      <c r="C100" s="192"/>
      <c r="D100" s="192"/>
      <c r="E100" s="323"/>
      <c r="F100" s="192"/>
      <c r="G100" s="192"/>
      <c r="H100" s="192"/>
      <c r="I100" s="323"/>
      <c r="J100" s="192"/>
      <c r="K100" s="192"/>
      <c r="L100" s="350"/>
      <c r="M100" s="350"/>
      <c r="N100" s="351"/>
      <c r="O100" s="351"/>
      <c r="P100" s="192"/>
      <c r="Q100" s="192"/>
      <c r="R100" s="192"/>
      <c r="S100" s="192"/>
      <c r="T100" s="192"/>
      <c r="U100" s="192"/>
      <c r="V100" s="192"/>
      <c r="W100" s="192"/>
      <c r="X100" s="192"/>
      <c r="Y100" s="192"/>
      <c r="Z100" s="192"/>
    </row>
    <row r="101" spans="1:26" ht="22.5" hidden="1" customHeight="1" x14ac:dyDescent="0.2">
      <c r="A101" s="192"/>
      <c r="B101" s="192"/>
      <c r="C101" s="192"/>
      <c r="D101" s="192"/>
      <c r="E101" s="323"/>
      <c r="F101" s="192"/>
      <c r="G101" s="192"/>
      <c r="H101" s="192"/>
      <c r="I101" s="323"/>
      <c r="J101" s="192"/>
      <c r="K101" s="192"/>
      <c r="L101" s="350"/>
      <c r="M101" s="350"/>
      <c r="N101" s="351"/>
      <c r="O101" s="351"/>
      <c r="P101" s="192"/>
      <c r="Q101" s="192"/>
      <c r="R101" s="192"/>
      <c r="S101" s="192"/>
      <c r="T101" s="192"/>
      <c r="U101" s="192"/>
      <c r="V101" s="192"/>
      <c r="W101" s="192"/>
      <c r="X101" s="192"/>
      <c r="Y101" s="192"/>
      <c r="Z101" s="192"/>
    </row>
    <row r="102" spans="1:26" ht="22.5" hidden="1" customHeight="1" x14ac:dyDescent="0.2">
      <c r="A102" s="192"/>
      <c r="B102" s="192"/>
      <c r="C102" s="192"/>
      <c r="D102" s="192"/>
      <c r="E102" s="323"/>
      <c r="F102" s="192"/>
      <c r="G102" s="192"/>
      <c r="H102" s="192"/>
      <c r="I102" s="323"/>
      <c r="J102" s="192"/>
      <c r="K102" s="192"/>
      <c r="L102" s="350"/>
      <c r="M102" s="350"/>
      <c r="N102" s="351"/>
      <c r="O102" s="351"/>
      <c r="P102" s="192"/>
      <c r="Q102" s="192"/>
      <c r="R102" s="192"/>
      <c r="S102" s="192"/>
      <c r="T102" s="192"/>
      <c r="U102" s="192"/>
      <c r="V102" s="192"/>
      <c r="W102" s="192"/>
      <c r="X102" s="192"/>
      <c r="Y102" s="192"/>
      <c r="Z102" s="192"/>
    </row>
    <row r="103" spans="1:26" ht="22.5" hidden="1" customHeight="1" x14ac:dyDescent="0.2">
      <c r="A103" s="192"/>
      <c r="B103" s="192"/>
      <c r="C103" s="192"/>
      <c r="D103" s="192"/>
      <c r="E103" s="323"/>
      <c r="F103" s="192"/>
      <c r="G103" s="192"/>
      <c r="H103" s="192"/>
      <c r="I103" s="323"/>
      <c r="J103" s="192"/>
      <c r="K103" s="192"/>
      <c r="L103" s="350"/>
      <c r="M103" s="350"/>
      <c r="N103" s="351"/>
      <c r="O103" s="351"/>
      <c r="P103" s="192"/>
      <c r="Q103" s="192"/>
      <c r="R103" s="192"/>
      <c r="S103" s="192"/>
      <c r="T103" s="192"/>
      <c r="U103" s="192"/>
      <c r="V103" s="192"/>
      <c r="W103" s="192"/>
      <c r="X103" s="192"/>
      <c r="Y103" s="192"/>
      <c r="Z103" s="192"/>
    </row>
    <row r="104" spans="1:26" ht="22.5" hidden="1" customHeight="1" x14ac:dyDescent="0.2">
      <c r="A104" s="192"/>
      <c r="B104" s="192"/>
      <c r="C104" s="192"/>
      <c r="D104" s="192"/>
      <c r="E104" s="323"/>
      <c r="F104" s="192"/>
      <c r="G104" s="192"/>
      <c r="H104" s="192"/>
      <c r="I104" s="323"/>
      <c r="J104" s="192"/>
      <c r="K104" s="192"/>
      <c r="L104" s="350"/>
      <c r="M104" s="350"/>
      <c r="N104" s="351"/>
      <c r="O104" s="351"/>
      <c r="P104" s="192"/>
      <c r="Q104" s="192"/>
      <c r="R104" s="192"/>
      <c r="S104" s="192"/>
      <c r="T104" s="192"/>
      <c r="U104" s="192"/>
      <c r="V104" s="192"/>
      <c r="W104" s="192"/>
      <c r="X104" s="192"/>
      <c r="Y104" s="192"/>
      <c r="Z104" s="192"/>
    </row>
    <row r="105" spans="1:26" ht="22.5" hidden="1" customHeight="1" x14ac:dyDescent="0.2">
      <c r="A105" s="192"/>
      <c r="B105" s="192"/>
      <c r="C105" s="192"/>
      <c r="D105" s="192"/>
      <c r="E105" s="323"/>
      <c r="F105" s="192"/>
      <c r="G105" s="192"/>
      <c r="H105" s="192"/>
      <c r="I105" s="323"/>
      <c r="J105" s="192"/>
      <c r="K105" s="192"/>
      <c r="L105" s="350"/>
      <c r="M105" s="350"/>
      <c r="N105" s="351"/>
      <c r="O105" s="351"/>
      <c r="P105" s="192"/>
      <c r="Q105" s="192"/>
      <c r="R105" s="192"/>
      <c r="S105" s="192"/>
      <c r="T105" s="192"/>
      <c r="U105" s="192"/>
      <c r="V105" s="192"/>
      <c r="W105" s="192"/>
      <c r="X105" s="192"/>
      <c r="Y105" s="192"/>
      <c r="Z105" s="192"/>
    </row>
    <row r="106" spans="1:26" ht="22.5" hidden="1" customHeight="1" x14ac:dyDescent="0.2">
      <c r="A106" s="192"/>
      <c r="B106" s="192"/>
      <c r="C106" s="192"/>
      <c r="D106" s="192"/>
      <c r="E106" s="323"/>
      <c r="F106" s="192"/>
      <c r="G106" s="192"/>
      <c r="H106" s="192"/>
      <c r="I106" s="323"/>
      <c r="J106" s="192"/>
      <c r="K106" s="192"/>
      <c r="L106" s="350"/>
      <c r="M106" s="350"/>
      <c r="N106" s="351"/>
      <c r="O106" s="351"/>
      <c r="P106" s="192"/>
      <c r="Q106" s="192"/>
      <c r="R106" s="192"/>
      <c r="S106" s="192"/>
      <c r="T106" s="192"/>
      <c r="U106" s="192"/>
      <c r="V106" s="192"/>
      <c r="W106" s="192"/>
      <c r="X106" s="192"/>
      <c r="Y106" s="192"/>
      <c r="Z106" s="192"/>
    </row>
    <row r="107" spans="1:26" ht="22.5" hidden="1" customHeight="1" x14ac:dyDescent="0.2">
      <c r="A107" s="192"/>
      <c r="B107" s="192"/>
      <c r="C107" s="192"/>
      <c r="D107" s="192"/>
      <c r="E107" s="323"/>
      <c r="F107" s="192"/>
      <c r="G107" s="192"/>
      <c r="H107" s="192"/>
      <c r="I107" s="323"/>
      <c r="J107" s="192"/>
      <c r="K107" s="192"/>
      <c r="L107" s="350"/>
      <c r="M107" s="350"/>
      <c r="N107" s="351"/>
      <c r="O107" s="351"/>
      <c r="P107" s="192"/>
      <c r="Q107" s="192"/>
      <c r="R107" s="192"/>
      <c r="S107" s="192"/>
      <c r="T107" s="192"/>
      <c r="U107" s="192"/>
      <c r="V107" s="192"/>
      <c r="W107" s="192"/>
      <c r="X107" s="192"/>
      <c r="Y107" s="192"/>
      <c r="Z107" s="192"/>
    </row>
    <row r="108" spans="1:26" ht="22.5" hidden="1" customHeight="1" x14ac:dyDescent="0.2">
      <c r="A108" s="192"/>
      <c r="B108" s="192"/>
      <c r="C108" s="192"/>
      <c r="D108" s="192"/>
      <c r="E108" s="323"/>
      <c r="F108" s="192"/>
      <c r="G108" s="192"/>
      <c r="H108" s="192"/>
      <c r="I108" s="323"/>
      <c r="J108" s="192"/>
      <c r="K108" s="192"/>
      <c r="L108" s="350"/>
      <c r="M108" s="350"/>
      <c r="N108" s="351"/>
      <c r="O108" s="351"/>
      <c r="P108" s="192"/>
      <c r="Q108" s="192"/>
      <c r="R108" s="192"/>
      <c r="S108" s="192"/>
      <c r="T108" s="192"/>
      <c r="U108" s="192"/>
      <c r="V108" s="192"/>
      <c r="W108" s="192"/>
      <c r="X108" s="192"/>
      <c r="Y108" s="192"/>
      <c r="Z108" s="192"/>
    </row>
    <row r="109" spans="1:26" ht="22.5" hidden="1" customHeight="1" x14ac:dyDescent="0.2">
      <c r="A109" s="192"/>
      <c r="B109" s="192"/>
      <c r="C109" s="192"/>
      <c r="D109" s="192"/>
      <c r="E109" s="323"/>
      <c r="F109" s="192"/>
      <c r="G109" s="192"/>
      <c r="H109" s="192"/>
      <c r="I109" s="323"/>
      <c r="J109" s="192"/>
      <c r="K109" s="192"/>
      <c r="L109" s="350"/>
      <c r="M109" s="350"/>
      <c r="N109" s="351"/>
      <c r="O109" s="351"/>
      <c r="P109" s="192"/>
      <c r="Q109" s="192"/>
      <c r="R109" s="192"/>
      <c r="S109" s="192"/>
      <c r="T109" s="192"/>
      <c r="U109" s="192"/>
      <c r="V109" s="192"/>
      <c r="W109" s="192"/>
      <c r="X109" s="192"/>
      <c r="Y109" s="192"/>
      <c r="Z109" s="192"/>
    </row>
    <row r="110" spans="1:26" ht="22.5" hidden="1" customHeight="1" x14ac:dyDescent="0.2">
      <c r="A110" s="192"/>
      <c r="B110" s="192"/>
      <c r="C110" s="192"/>
      <c r="D110" s="192"/>
      <c r="E110" s="323"/>
      <c r="F110" s="192"/>
      <c r="G110" s="192"/>
      <c r="H110" s="192"/>
      <c r="I110" s="323"/>
      <c r="J110" s="192"/>
      <c r="K110" s="192"/>
      <c r="L110" s="350"/>
      <c r="M110" s="350"/>
      <c r="N110" s="351"/>
      <c r="O110" s="351"/>
      <c r="P110" s="192"/>
      <c r="Q110" s="192"/>
      <c r="R110" s="192"/>
      <c r="S110" s="192"/>
      <c r="T110" s="192"/>
      <c r="U110" s="192"/>
      <c r="V110" s="192"/>
      <c r="W110" s="192"/>
      <c r="X110" s="192"/>
      <c r="Y110" s="192"/>
      <c r="Z110" s="192"/>
    </row>
    <row r="111" spans="1:26" ht="22.5" hidden="1" customHeight="1" x14ac:dyDescent="0.2">
      <c r="A111" s="192"/>
      <c r="B111" s="192"/>
      <c r="C111" s="192"/>
      <c r="D111" s="192"/>
      <c r="E111" s="323"/>
      <c r="F111" s="192"/>
      <c r="G111" s="192"/>
      <c r="H111" s="192"/>
      <c r="I111" s="323"/>
      <c r="J111" s="192"/>
      <c r="K111" s="192"/>
      <c r="L111" s="350"/>
      <c r="M111" s="350"/>
      <c r="N111" s="351"/>
      <c r="O111" s="351"/>
      <c r="P111" s="192"/>
      <c r="Q111" s="192"/>
      <c r="R111" s="192"/>
      <c r="S111" s="192"/>
      <c r="T111" s="192"/>
      <c r="U111" s="192"/>
      <c r="V111" s="192"/>
      <c r="W111" s="192"/>
      <c r="X111" s="192"/>
      <c r="Y111" s="192"/>
      <c r="Z111" s="192"/>
    </row>
    <row r="112" spans="1:26" ht="22.5" hidden="1" customHeight="1" x14ac:dyDescent="0.2">
      <c r="A112" s="192"/>
      <c r="B112" s="192"/>
      <c r="C112" s="192"/>
      <c r="D112" s="192"/>
      <c r="E112" s="323"/>
      <c r="F112" s="192"/>
      <c r="G112" s="192"/>
      <c r="H112" s="192"/>
      <c r="I112" s="323"/>
      <c r="J112" s="192"/>
      <c r="K112" s="192"/>
      <c r="L112" s="350"/>
      <c r="M112" s="350"/>
      <c r="N112" s="351"/>
      <c r="O112" s="351"/>
      <c r="P112" s="192"/>
      <c r="Q112" s="192"/>
      <c r="R112" s="192"/>
      <c r="S112" s="192"/>
      <c r="T112" s="192"/>
      <c r="U112" s="192"/>
      <c r="V112" s="192"/>
      <c r="W112" s="192"/>
      <c r="X112" s="192"/>
      <c r="Y112" s="192"/>
      <c r="Z112" s="192"/>
    </row>
    <row r="113" spans="1:26" ht="22.5" hidden="1" customHeight="1" x14ac:dyDescent="0.2">
      <c r="A113" s="192"/>
      <c r="B113" s="192"/>
      <c r="C113" s="192"/>
      <c r="D113" s="192"/>
      <c r="E113" s="323"/>
      <c r="F113" s="192"/>
      <c r="G113" s="192"/>
      <c r="H113" s="192"/>
      <c r="I113" s="323"/>
      <c r="J113" s="192"/>
      <c r="K113" s="192"/>
      <c r="L113" s="350"/>
      <c r="M113" s="350"/>
      <c r="N113" s="351"/>
      <c r="O113" s="351"/>
      <c r="P113" s="192"/>
      <c r="Q113" s="192"/>
      <c r="R113" s="192"/>
      <c r="S113" s="192"/>
      <c r="T113" s="192"/>
      <c r="U113" s="192"/>
      <c r="V113" s="192"/>
      <c r="W113" s="192"/>
      <c r="X113" s="192"/>
      <c r="Y113" s="192"/>
      <c r="Z113" s="192"/>
    </row>
    <row r="114" spans="1:26" ht="22.5" hidden="1" customHeight="1" x14ac:dyDescent="0.2">
      <c r="A114" s="192"/>
      <c r="B114" s="192"/>
      <c r="C114" s="192"/>
      <c r="D114" s="192"/>
      <c r="E114" s="323"/>
      <c r="F114" s="192"/>
      <c r="G114" s="192"/>
      <c r="H114" s="192"/>
      <c r="I114" s="323"/>
      <c r="J114" s="192"/>
      <c r="K114" s="192"/>
      <c r="L114" s="350"/>
      <c r="M114" s="350"/>
      <c r="N114" s="351"/>
      <c r="O114" s="351"/>
      <c r="P114" s="192"/>
      <c r="Q114" s="192"/>
      <c r="R114" s="192"/>
      <c r="S114" s="192"/>
      <c r="T114" s="192"/>
      <c r="U114" s="192"/>
      <c r="V114" s="192"/>
      <c r="W114" s="192"/>
      <c r="X114" s="192"/>
      <c r="Y114" s="192"/>
      <c r="Z114" s="192"/>
    </row>
    <row r="115" spans="1:26" ht="22.5" hidden="1" customHeight="1" x14ac:dyDescent="0.2">
      <c r="A115" s="192"/>
      <c r="B115" s="192"/>
      <c r="C115" s="192"/>
      <c r="D115" s="192"/>
      <c r="E115" s="323"/>
      <c r="F115" s="192"/>
      <c r="G115" s="192"/>
      <c r="H115" s="192"/>
      <c r="I115" s="323"/>
      <c r="J115" s="192"/>
      <c r="K115" s="192"/>
      <c r="L115" s="350"/>
      <c r="M115" s="350"/>
      <c r="N115" s="351"/>
      <c r="O115" s="351"/>
      <c r="P115" s="192"/>
      <c r="Q115" s="192"/>
      <c r="R115" s="192"/>
      <c r="S115" s="192"/>
      <c r="T115" s="192"/>
      <c r="U115" s="192"/>
      <c r="V115" s="192"/>
      <c r="W115" s="192"/>
      <c r="X115" s="192"/>
      <c r="Y115" s="192"/>
      <c r="Z115" s="192"/>
    </row>
    <row r="116" spans="1:26" ht="22.5" hidden="1" customHeight="1" x14ac:dyDescent="0.2">
      <c r="A116" s="192"/>
      <c r="B116" s="192"/>
      <c r="C116" s="192"/>
      <c r="D116" s="192"/>
      <c r="E116" s="323"/>
      <c r="F116" s="192"/>
      <c r="G116" s="192"/>
      <c r="H116" s="192"/>
      <c r="I116" s="323"/>
      <c r="J116" s="192"/>
      <c r="K116" s="192"/>
      <c r="L116" s="350"/>
      <c r="M116" s="350"/>
      <c r="N116" s="351"/>
      <c r="O116" s="351"/>
      <c r="P116" s="192"/>
      <c r="Q116" s="192"/>
      <c r="R116" s="192"/>
      <c r="S116" s="192"/>
      <c r="T116" s="192"/>
      <c r="U116" s="192"/>
      <c r="V116" s="192"/>
      <c r="W116" s="192"/>
      <c r="X116" s="192"/>
      <c r="Y116" s="192"/>
      <c r="Z116" s="192"/>
    </row>
    <row r="117" spans="1:26" ht="22.5" hidden="1" customHeight="1" x14ac:dyDescent="0.2">
      <c r="A117" s="192"/>
      <c r="B117" s="192"/>
      <c r="C117" s="192"/>
      <c r="D117" s="192"/>
      <c r="E117" s="323"/>
      <c r="F117" s="192"/>
      <c r="G117" s="192"/>
      <c r="H117" s="192"/>
      <c r="I117" s="323"/>
      <c r="J117" s="192"/>
      <c r="K117" s="192"/>
      <c r="L117" s="350"/>
      <c r="M117" s="350"/>
      <c r="N117" s="351"/>
      <c r="O117" s="351"/>
      <c r="P117" s="192"/>
      <c r="Q117" s="192"/>
      <c r="R117" s="192"/>
      <c r="S117" s="192"/>
      <c r="T117" s="192"/>
      <c r="U117" s="192"/>
      <c r="V117" s="192"/>
      <c r="W117" s="192"/>
      <c r="X117" s="192"/>
      <c r="Y117" s="192"/>
      <c r="Z117" s="192"/>
    </row>
    <row r="118" spans="1:26" ht="22.5" hidden="1" customHeight="1" x14ac:dyDescent="0.2">
      <c r="A118" s="192"/>
      <c r="B118" s="192"/>
      <c r="C118" s="192"/>
      <c r="D118" s="192"/>
      <c r="E118" s="323"/>
      <c r="F118" s="192"/>
      <c r="G118" s="192"/>
      <c r="H118" s="192"/>
      <c r="I118" s="323"/>
      <c r="J118" s="192"/>
      <c r="K118" s="192"/>
      <c r="L118" s="350"/>
      <c r="M118" s="350"/>
      <c r="N118" s="351"/>
      <c r="O118" s="351"/>
      <c r="P118" s="192"/>
      <c r="Q118" s="192"/>
      <c r="R118" s="192"/>
      <c r="S118" s="192"/>
      <c r="T118" s="192"/>
      <c r="U118" s="192"/>
      <c r="V118" s="192"/>
      <c r="W118" s="192"/>
      <c r="X118" s="192"/>
      <c r="Y118" s="192"/>
      <c r="Z118" s="192"/>
    </row>
    <row r="119" spans="1:26" ht="22.5" hidden="1" customHeight="1" x14ac:dyDescent="0.2">
      <c r="A119" s="192"/>
      <c r="B119" s="192"/>
      <c r="C119" s="192"/>
      <c r="D119" s="192"/>
      <c r="E119" s="323"/>
      <c r="F119" s="192"/>
      <c r="G119" s="192"/>
      <c r="H119" s="192"/>
      <c r="I119" s="323"/>
      <c r="J119" s="192"/>
      <c r="K119" s="192"/>
      <c r="L119" s="350"/>
      <c r="M119" s="350"/>
      <c r="N119" s="351"/>
      <c r="O119" s="351"/>
      <c r="P119" s="192"/>
      <c r="Q119" s="192"/>
      <c r="R119" s="192"/>
      <c r="S119" s="192"/>
      <c r="T119" s="192"/>
      <c r="U119" s="192"/>
      <c r="V119" s="192"/>
      <c r="W119" s="192"/>
      <c r="X119" s="192"/>
      <c r="Y119" s="192"/>
      <c r="Z119" s="192"/>
    </row>
    <row r="120" spans="1:26" ht="22.5" hidden="1" customHeight="1" x14ac:dyDescent="0.2">
      <c r="A120" s="192"/>
      <c r="B120" s="192"/>
      <c r="C120" s="192"/>
      <c r="D120" s="192"/>
      <c r="E120" s="323"/>
      <c r="F120" s="192"/>
      <c r="G120" s="192"/>
      <c r="H120" s="192"/>
      <c r="I120" s="323"/>
      <c r="J120" s="192"/>
      <c r="K120" s="192"/>
      <c r="L120" s="350"/>
      <c r="M120" s="350"/>
      <c r="N120" s="351"/>
      <c r="O120" s="351"/>
      <c r="P120" s="192"/>
      <c r="Q120" s="192"/>
      <c r="R120" s="192"/>
      <c r="S120" s="192"/>
      <c r="T120" s="192"/>
      <c r="U120" s="192"/>
      <c r="V120" s="192"/>
      <c r="W120" s="192"/>
      <c r="X120" s="192"/>
      <c r="Y120" s="192"/>
      <c r="Z120" s="192"/>
    </row>
    <row r="121" spans="1:26" ht="22.5" hidden="1" customHeight="1" x14ac:dyDescent="0.2">
      <c r="A121" s="192"/>
      <c r="B121" s="192"/>
      <c r="C121" s="192"/>
      <c r="D121" s="192"/>
      <c r="E121" s="323"/>
      <c r="F121" s="192"/>
      <c r="G121" s="192"/>
      <c r="H121" s="192"/>
      <c r="I121" s="323"/>
      <c r="J121" s="192"/>
      <c r="K121" s="192"/>
      <c r="L121" s="350"/>
      <c r="M121" s="350"/>
      <c r="N121" s="351"/>
      <c r="O121" s="351"/>
      <c r="P121" s="192"/>
      <c r="Q121" s="192"/>
      <c r="R121" s="192"/>
      <c r="S121" s="192"/>
      <c r="T121" s="192"/>
      <c r="U121" s="192"/>
      <c r="V121" s="192"/>
      <c r="W121" s="192"/>
      <c r="X121" s="192"/>
      <c r="Y121" s="192"/>
      <c r="Z121" s="192"/>
    </row>
    <row r="122" spans="1:26" ht="22.5" hidden="1" customHeight="1" x14ac:dyDescent="0.2">
      <c r="A122" s="192"/>
      <c r="B122" s="192"/>
      <c r="C122" s="192"/>
      <c r="D122" s="192"/>
      <c r="E122" s="323"/>
      <c r="F122" s="192"/>
      <c r="G122" s="192"/>
      <c r="H122" s="192"/>
      <c r="I122" s="323"/>
      <c r="J122" s="192"/>
      <c r="K122" s="192"/>
      <c r="L122" s="350"/>
      <c r="M122" s="350"/>
      <c r="N122" s="351"/>
      <c r="O122" s="351"/>
      <c r="P122" s="192"/>
      <c r="Q122" s="192"/>
      <c r="R122" s="192"/>
      <c r="S122" s="192"/>
      <c r="T122" s="192"/>
      <c r="U122" s="192"/>
      <c r="V122" s="192"/>
      <c r="W122" s="192"/>
      <c r="X122" s="192"/>
      <c r="Y122" s="192"/>
      <c r="Z122" s="192"/>
    </row>
    <row r="123" spans="1:26" ht="22.5" hidden="1" customHeight="1" x14ac:dyDescent="0.2">
      <c r="A123" s="192"/>
      <c r="B123" s="192"/>
      <c r="C123" s="192"/>
      <c r="D123" s="192"/>
      <c r="E123" s="323"/>
      <c r="F123" s="192"/>
      <c r="G123" s="192"/>
      <c r="H123" s="192"/>
      <c r="I123" s="323"/>
      <c r="J123" s="192"/>
      <c r="K123" s="192"/>
      <c r="L123" s="350"/>
      <c r="M123" s="350"/>
      <c r="N123" s="351"/>
      <c r="O123" s="351"/>
      <c r="P123" s="192"/>
      <c r="Q123" s="192"/>
      <c r="R123" s="192"/>
      <c r="S123" s="192"/>
      <c r="T123" s="192"/>
      <c r="U123" s="192"/>
      <c r="V123" s="192"/>
      <c r="W123" s="192"/>
      <c r="X123" s="192"/>
      <c r="Y123" s="192"/>
      <c r="Z123" s="192"/>
    </row>
    <row r="124" spans="1:26" ht="22.5" hidden="1" customHeight="1" x14ac:dyDescent="0.2">
      <c r="A124" s="192"/>
      <c r="B124" s="192"/>
      <c r="C124" s="192"/>
      <c r="D124" s="192"/>
      <c r="E124" s="323"/>
      <c r="F124" s="192"/>
      <c r="G124" s="192"/>
      <c r="H124" s="192"/>
      <c r="I124" s="323"/>
      <c r="J124" s="192"/>
      <c r="K124" s="192"/>
      <c r="L124" s="350"/>
      <c r="M124" s="350"/>
      <c r="N124" s="351"/>
      <c r="O124" s="351"/>
      <c r="P124" s="192"/>
      <c r="Q124" s="192"/>
      <c r="R124" s="192"/>
      <c r="S124" s="192"/>
      <c r="T124" s="192"/>
      <c r="U124" s="192"/>
      <c r="V124" s="192"/>
      <c r="W124" s="192"/>
      <c r="X124" s="192"/>
      <c r="Y124" s="192"/>
      <c r="Z124" s="192"/>
    </row>
    <row r="125" spans="1:26" ht="22.5" hidden="1" customHeight="1" x14ac:dyDescent="0.2">
      <c r="A125" s="192"/>
      <c r="B125" s="192"/>
      <c r="C125" s="192"/>
      <c r="D125" s="192"/>
      <c r="E125" s="323"/>
      <c r="F125" s="192"/>
      <c r="G125" s="192"/>
      <c r="H125" s="192"/>
      <c r="I125" s="323"/>
      <c r="J125" s="192"/>
      <c r="K125" s="192"/>
      <c r="L125" s="350"/>
      <c r="M125" s="350"/>
      <c r="N125" s="351"/>
      <c r="O125" s="351"/>
      <c r="P125" s="192"/>
      <c r="Q125" s="192"/>
      <c r="R125" s="192"/>
      <c r="S125" s="192"/>
      <c r="T125" s="192"/>
      <c r="U125" s="192"/>
      <c r="V125" s="192"/>
      <c r="W125" s="192"/>
      <c r="X125" s="192"/>
      <c r="Y125" s="192"/>
      <c r="Z125" s="192"/>
    </row>
    <row r="126" spans="1:26" ht="22.5" hidden="1" customHeight="1" x14ac:dyDescent="0.2">
      <c r="A126" s="192"/>
      <c r="B126" s="192"/>
      <c r="C126" s="192"/>
      <c r="D126" s="192"/>
      <c r="E126" s="323"/>
      <c r="F126" s="192"/>
      <c r="G126" s="192"/>
      <c r="H126" s="192"/>
      <c r="I126" s="323"/>
      <c r="J126" s="192"/>
      <c r="K126" s="192"/>
      <c r="L126" s="350"/>
      <c r="M126" s="350"/>
      <c r="N126" s="351"/>
      <c r="O126" s="351"/>
      <c r="P126" s="192"/>
      <c r="Q126" s="192"/>
      <c r="R126" s="192"/>
      <c r="S126" s="192"/>
      <c r="T126" s="192"/>
      <c r="U126" s="192"/>
      <c r="V126" s="192"/>
      <c r="W126" s="192"/>
      <c r="X126" s="192"/>
      <c r="Y126" s="192"/>
      <c r="Z126" s="192"/>
    </row>
    <row r="127" spans="1:26" ht="22.5" hidden="1" customHeight="1" x14ac:dyDescent="0.2">
      <c r="A127" s="192"/>
      <c r="B127" s="192"/>
      <c r="C127" s="192"/>
      <c r="D127" s="192"/>
      <c r="E127" s="323"/>
      <c r="F127" s="192"/>
      <c r="G127" s="192"/>
      <c r="H127" s="192"/>
      <c r="I127" s="323"/>
      <c r="J127" s="192"/>
      <c r="K127" s="192"/>
      <c r="L127" s="350"/>
      <c r="M127" s="350"/>
      <c r="N127" s="351"/>
      <c r="O127" s="351"/>
      <c r="P127" s="192"/>
      <c r="Q127" s="192"/>
      <c r="R127" s="192"/>
      <c r="S127" s="192"/>
      <c r="T127" s="192"/>
      <c r="U127" s="192"/>
      <c r="V127" s="192"/>
      <c r="W127" s="192"/>
      <c r="X127" s="192"/>
      <c r="Y127" s="192"/>
      <c r="Z127" s="192"/>
    </row>
    <row r="128" spans="1:26" ht="22.5" hidden="1" customHeight="1" x14ac:dyDescent="0.2">
      <c r="A128" s="192"/>
      <c r="B128" s="192"/>
      <c r="C128" s="192"/>
      <c r="D128" s="192"/>
      <c r="E128" s="323"/>
      <c r="F128" s="192"/>
      <c r="G128" s="192"/>
      <c r="H128" s="192"/>
      <c r="I128" s="323"/>
      <c r="J128" s="192"/>
      <c r="K128" s="192"/>
      <c r="L128" s="350"/>
      <c r="M128" s="350"/>
      <c r="N128" s="351"/>
      <c r="O128" s="351"/>
      <c r="P128" s="192"/>
      <c r="Q128" s="192"/>
      <c r="R128" s="192"/>
      <c r="S128" s="192"/>
      <c r="T128" s="192"/>
      <c r="U128" s="192"/>
      <c r="V128" s="192"/>
      <c r="W128" s="192"/>
      <c r="X128" s="192"/>
      <c r="Y128" s="192"/>
      <c r="Z128" s="192"/>
    </row>
    <row r="129" spans="1:26" ht="22.5" hidden="1" customHeight="1" x14ac:dyDescent="0.2">
      <c r="A129" s="192"/>
      <c r="B129" s="192"/>
      <c r="C129" s="192"/>
      <c r="D129" s="192"/>
      <c r="E129" s="323"/>
      <c r="F129" s="192"/>
      <c r="G129" s="192"/>
      <c r="H129" s="192"/>
      <c r="I129" s="323"/>
      <c r="J129" s="192"/>
      <c r="K129" s="192"/>
      <c r="L129" s="350"/>
      <c r="M129" s="350"/>
      <c r="N129" s="351"/>
      <c r="O129" s="351"/>
      <c r="P129" s="192"/>
      <c r="Q129" s="192"/>
      <c r="R129" s="192"/>
      <c r="S129" s="192"/>
      <c r="T129" s="192"/>
      <c r="U129" s="192"/>
      <c r="V129" s="192"/>
      <c r="W129" s="192"/>
      <c r="X129" s="192"/>
      <c r="Y129" s="192"/>
      <c r="Z129" s="192"/>
    </row>
    <row r="130" spans="1:26" ht="22.5" hidden="1" customHeight="1" x14ac:dyDescent="0.2">
      <c r="A130" s="192"/>
      <c r="B130" s="192"/>
      <c r="C130" s="192"/>
      <c r="D130" s="192"/>
      <c r="E130" s="323"/>
      <c r="F130" s="192"/>
      <c r="G130" s="192"/>
      <c r="H130" s="192"/>
      <c r="I130" s="323"/>
      <c r="J130" s="192"/>
      <c r="K130" s="192"/>
      <c r="L130" s="350"/>
      <c r="M130" s="350"/>
      <c r="N130" s="351"/>
      <c r="O130" s="351"/>
      <c r="P130" s="192"/>
      <c r="Q130" s="192"/>
      <c r="R130" s="192"/>
      <c r="S130" s="192"/>
      <c r="T130" s="192"/>
      <c r="U130" s="192"/>
      <c r="V130" s="192"/>
      <c r="W130" s="192"/>
      <c r="X130" s="192"/>
      <c r="Y130" s="192"/>
      <c r="Z130" s="192"/>
    </row>
    <row r="131" spans="1:26" ht="22.5" hidden="1" customHeight="1" x14ac:dyDescent="0.2">
      <c r="A131" s="192"/>
      <c r="B131" s="192"/>
      <c r="C131" s="192"/>
      <c r="D131" s="192"/>
      <c r="E131" s="323"/>
      <c r="F131" s="192"/>
      <c r="G131" s="192"/>
      <c r="H131" s="192"/>
      <c r="I131" s="323"/>
      <c r="J131" s="192"/>
      <c r="K131" s="192"/>
      <c r="L131" s="350"/>
      <c r="M131" s="350"/>
      <c r="N131" s="351"/>
      <c r="O131" s="351"/>
      <c r="P131" s="192"/>
      <c r="Q131" s="192"/>
      <c r="R131" s="192"/>
      <c r="S131" s="192"/>
      <c r="T131" s="192"/>
      <c r="U131" s="192"/>
      <c r="V131" s="192"/>
      <c r="W131" s="192"/>
      <c r="X131" s="192"/>
      <c r="Y131" s="192"/>
      <c r="Z131" s="192"/>
    </row>
    <row r="132" spans="1:26" ht="22.5" hidden="1" customHeight="1" x14ac:dyDescent="0.2">
      <c r="A132" s="192"/>
      <c r="B132" s="192"/>
      <c r="C132" s="192"/>
      <c r="D132" s="192"/>
      <c r="E132" s="323"/>
      <c r="F132" s="192"/>
      <c r="G132" s="192"/>
      <c r="H132" s="192"/>
      <c r="I132" s="323"/>
      <c r="J132" s="192"/>
      <c r="K132" s="192"/>
      <c r="L132" s="350"/>
      <c r="M132" s="350"/>
      <c r="N132" s="351"/>
      <c r="O132" s="351"/>
      <c r="P132" s="192"/>
      <c r="Q132" s="192"/>
      <c r="R132" s="192"/>
      <c r="S132" s="192"/>
      <c r="T132" s="192"/>
      <c r="U132" s="192"/>
      <c r="V132" s="192"/>
      <c r="W132" s="192"/>
      <c r="X132" s="192"/>
      <c r="Y132" s="192"/>
      <c r="Z132" s="192"/>
    </row>
    <row r="133" spans="1:26" ht="22.5" hidden="1" customHeight="1" x14ac:dyDescent="0.2">
      <c r="A133" s="192"/>
      <c r="B133" s="192"/>
      <c r="C133" s="192"/>
      <c r="D133" s="192"/>
      <c r="E133" s="323"/>
      <c r="F133" s="192"/>
      <c r="G133" s="192"/>
      <c r="H133" s="192"/>
      <c r="I133" s="323"/>
      <c r="J133" s="192"/>
      <c r="K133" s="192"/>
      <c r="L133" s="350"/>
      <c r="M133" s="350"/>
      <c r="N133" s="351"/>
      <c r="O133" s="351"/>
      <c r="P133" s="192"/>
      <c r="Q133" s="192"/>
      <c r="R133" s="192"/>
      <c r="S133" s="192"/>
      <c r="T133" s="192"/>
      <c r="U133" s="192"/>
      <c r="V133" s="192"/>
      <c r="W133" s="192"/>
      <c r="X133" s="192"/>
      <c r="Y133" s="192"/>
      <c r="Z133" s="192"/>
    </row>
    <row r="134" spans="1:26" ht="22.5" hidden="1" customHeight="1" x14ac:dyDescent="0.2">
      <c r="A134" s="192"/>
      <c r="B134" s="192"/>
      <c r="C134" s="192"/>
      <c r="D134" s="192"/>
      <c r="E134" s="323"/>
      <c r="F134" s="192"/>
      <c r="G134" s="192"/>
      <c r="H134" s="192"/>
      <c r="I134" s="323"/>
      <c r="J134" s="192"/>
      <c r="K134" s="192"/>
      <c r="L134" s="350"/>
      <c r="M134" s="350"/>
      <c r="N134" s="351"/>
      <c r="O134" s="351"/>
      <c r="P134" s="192"/>
      <c r="Q134" s="192"/>
      <c r="R134" s="192"/>
      <c r="S134" s="192"/>
      <c r="T134" s="192"/>
      <c r="U134" s="192"/>
      <c r="V134" s="192"/>
      <c r="W134" s="192"/>
      <c r="X134" s="192"/>
      <c r="Y134" s="192"/>
      <c r="Z134" s="192"/>
    </row>
    <row r="135" spans="1:26" ht="22.5" hidden="1" customHeight="1" x14ac:dyDescent="0.2">
      <c r="A135" s="192"/>
      <c r="B135" s="192"/>
      <c r="C135" s="192"/>
      <c r="D135" s="192"/>
      <c r="E135" s="323"/>
      <c r="F135" s="192"/>
      <c r="G135" s="192"/>
      <c r="H135" s="192"/>
      <c r="I135" s="323"/>
      <c r="J135" s="192"/>
      <c r="K135" s="192"/>
      <c r="L135" s="350"/>
      <c r="M135" s="350"/>
      <c r="N135" s="351"/>
      <c r="O135" s="351"/>
      <c r="P135" s="192"/>
      <c r="Q135" s="192"/>
      <c r="R135" s="192"/>
      <c r="S135" s="192"/>
      <c r="T135" s="192"/>
      <c r="U135" s="192"/>
      <c r="V135" s="192"/>
      <c r="W135" s="192"/>
      <c r="X135" s="192"/>
      <c r="Y135" s="192"/>
      <c r="Z135" s="192"/>
    </row>
    <row r="136" spans="1:26" ht="22.5" hidden="1" customHeight="1" x14ac:dyDescent="0.2">
      <c r="A136" s="192"/>
      <c r="B136" s="192"/>
      <c r="C136" s="192"/>
      <c r="D136" s="192"/>
      <c r="E136" s="323"/>
      <c r="F136" s="192"/>
      <c r="G136" s="192"/>
      <c r="H136" s="192"/>
      <c r="I136" s="323"/>
      <c r="J136" s="192"/>
      <c r="K136" s="192"/>
      <c r="L136" s="350"/>
      <c r="M136" s="350"/>
      <c r="N136" s="351"/>
      <c r="O136" s="351"/>
      <c r="P136" s="192"/>
      <c r="Q136" s="192"/>
      <c r="R136" s="192"/>
      <c r="S136" s="192"/>
      <c r="T136" s="192"/>
      <c r="U136" s="192"/>
      <c r="V136" s="192"/>
      <c r="W136" s="192"/>
      <c r="X136" s="192"/>
      <c r="Y136" s="192"/>
      <c r="Z136" s="192"/>
    </row>
    <row r="137" spans="1:26" ht="22.5" hidden="1" customHeight="1" x14ac:dyDescent="0.2">
      <c r="A137" s="192"/>
      <c r="B137" s="192"/>
      <c r="C137" s="192"/>
      <c r="D137" s="192"/>
      <c r="E137" s="323"/>
      <c r="F137" s="192"/>
      <c r="G137" s="192"/>
      <c r="H137" s="192"/>
      <c r="I137" s="323"/>
      <c r="J137" s="192"/>
      <c r="K137" s="192"/>
      <c r="L137" s="350"/>
      <c r="M137" s="350"/>
      <c r="N137" s="351"/>
      <c r="O137" s="351"/>
      <c r="P137" s="192"/>
      <c r="Q137" s="192"/>
      <c r="R137" s="192"/>
      <c r="S137" s="192"/>
      <c r="T137" s="192"/>
      <c r="U137" s="192"/>
      <c r="V137" s="192"/>
      <c r="W137" s="192"/>
      <c r="X137" s="192"/>
      <c r="Y137" s="192"/>
      <c r="Z137" s="192"/>
    </row>
    <row r="138" spans="1:26" ht="22.5" hidden="1" customHeight="1" x14ac:dyDescent="0.2">
      <c r="A138" s="192"/>
      <c r="B138" s="192"/>
      <c r="C138" s="192"/>
      <c r="D138" s="192"/>
      <c r="E138" s="323"/>
      <c r="F138" s="192"/>
      <c r="G138" s="192"/>
      <c r="H138" s="192"/>
      <c r="I138" s="323"/>
      <c r="J138" s="192"/>
      <c r="K138" s="192"/>
      <c r="L138" s="350"/>
      <c r="M138" s="350"/>
      <c r="N138" s="351"/>
      <c r="O138" s="351"/>
      <c r="P138" s="192"/>
      <c r="Q138" s="192"/>
      <c r="R138" s="192"/>
      <c r="S138" s="192"/>
      <c r="T138" s="192"/>
      <c r="U138" s="192"/>
      <c r="V138" s="192"/>
      <c r="W138" s="192"/>
      <c r="X138" s="192"/>
      <c r="Y138" s="192"/>
      <c r="Z138" s="192"/>
    </row>
    <row r="139" spans="1:26" ht="22.5" hidden="1" customHeight="1" x14ac:dyDescent="0.2">
      <c r="A139" s="192"/>
      <c r="B139" s="192"/>
      <c r="C139" s="192"/>
      <c r="D139" s="192"/>
      <c r="E139" s="323"/>
      <c r="F139" s="192"/>
      <c r="G139" s="192"/>
      <c r="H139" s="192"/>
      <c r="I139" s="323"/>
      <c r="J139" s="192"/>
      <c r="K139" s="192"/>
      <c r="L139" s="350"/>
      <c r="M139" s="350"/>
      <c r="N139" s="351"/>
      <c r="O139" s="351"/>
      <c r="P139" s="192"/>
      <c r="Q139" s="192"/>
      <c r="R139" s="192"/>
      <c r="S139" s="192"/>
      <c r="T139" s="192"/>
      <c r="U139" s="192"/>
      <c r="V139" s="192"/>
      <c r="W139" s="192"/>
      <c r="X139" s="192"/>
      <c r="Y139" s="192"/>
      <c r="Z139" s="192"/>
    </row>
    <row r="140" spans="1:26" ht="22.5" hidden="1" customHeight="1" x14ac:dyDescent="0.2">
      <c r="A140" s="192"/>
      <c r="B140" s="192"/>
      <c r="C140" s="192"/>
      <c r="D140" s="192"/>
      <c r="E140" s="323"/>
      <c r="F140" s="192"/>
      <c r="G140" s="192"/>
      <c r="H140" s="192"/>
      <c r="I140" s="323"/>
      <c r="J140" s="192"/>
      <c r="K140" s="192"/>
      <c r="L140" s="350"/>
      <c r="M140" s="350"/>
      <c r="N140" s="351"/>
      <c r="O140" s="351"/>
      <c r="P140" s="192"/>
      <c r="Q140" s="192"/>
      <c r="R140" s="192"/>
      <c r="S140" s="192"/>
      <c r="T140" s="192"/>
      <c r="U140" s="192"/>
      <c r="V140" s="192"/>
      <c r="W140" s="192"/>
      <c r="X140" s="192"/>
      <c r="Y140" s="192"/>
      <c r="Z140" s="192"/>
    </row>
    <row r="141" spans="1:26" ht="22.5" hidden="1" customHeight="1" x14ac:dyDescent="0.2">
      <c r="A141" s="192"/>
      <c r="B141" s="192"/>
      <c r="C141" s="192"/>
      <c r="D141" s="192"/>
      <c r="E141" s="323"/>
      <c r="F141" s="192"/>
      <c r="G141" s="192"/>
      <c r="H141" s="192"/>
      <c r="I141" s="323"/>
      <c r="J141" s="192"/>
      <c r="K141" s="192"/>
      <c r="L141" s="350"/>
      <c r="M141" s="350"/>
      <c r="N141" s="351"/>
      <c r="O141" s="351"/>
      <c r="P141" s="192"/>
      <c r="Q141" s="192"/>
      <c r="R141" s="192"/>
      <c r="S141" s="192"/>
      <c r="T141" s="192"/>
      <c r="U141" s="192"/>
      <c r="V141" s="192"/>
      <c r="W141" s="192"/>
      <c r="X141" s="192"/>
      <c r="Y141" s="192"/>
      <c r="Z141" s="192"/>
    </row>
    <row r="142" spans="1:26" ht="22.5" hidden="1" customHeight="1" x14ac:dyDescent="0.2">
      <c r="A142" s="192"/>
      <c r="B142" s="192"/>
      <c r="C142" s="192"/>
      <c r="D142" s="192"/>
      <c r="E142" s="323"/>
      <c r="F142" s="192"/>
      <c r="G142" s="192"/>
      <c r="H142" s="192"/>
      <c r="I142" s="323"/>
      <c r="J142" s="192"/>
      <c r="K142" s="192"/>
      <c r="L142" s="350"/>
      <c r="M142" s="350"/>
      <c r="N142" s="351"/>
      <c r="O142" s="351"/>
      <c r="P142" s="192"/>
      <c r="Q142" s="192"/>
      <c r="R142" s="192"/>
      <c r="S142" s="192"/>
      <c r="T142" s="192"/>
      <c r="U142" s="192"/>
      <c r="V142" s="192"/>
      <c r="W142" s="192"/>
      <c r="X142" s="192"/>
      <c r="Y142" s="192"/>
      <c r="Z142" s="192"/>
    </row>
    <row r="143" spans="1:26" ht="22.5" hidden="1" customHeight="1" x14ac:dyDescent="0.2">
      <c r="A143" s="192"/>
      <c r="B143" s="192"/>
      <c r="C143" s="192"/>
      <c r="D143" s="192"/>
      <c r="E143" s="323"/>
      <c r="F143" s="192"/>
      <c r="G143" s="192"/>
      <c r="H143" s="192"/>
      <c r="I143" s="323"/>
      <c r="J143" s="192"/>
      <c r="K143" s="192"/>
      <c r="L143" s="350"/>
      <c r="M143" s="350"/>
      <c r="N143" s="351"/>
      <c r="O143" s="351"/>
      <c r="P143" s="192"/>
      <c r="Q143" s="192"/>
      <c r="R143" s="192"/>
      <c r="S143" s="192"/>
      <c r="T143" s="192"/>
      <c r="U143" s="192"/>
      <c r="V143" s="192"/>
      <c r="W143" s="192"/>
      <c r="X143" s="192"/>
      <c r="Y143" s="192"/>
      <c r="Z143" s="192"/>
    </row>
    <row r="144" spans="1:26" ht="22.5" hidden="1" customHeight="1" x14ac:dyDescent="0.2">
      <c r="A144" s="192"/>
      <c r="B144" s="192"/>
      <c r="C144" s="192"/>
      <c r="D144" s="192"/>
      <c r="E144" s="323"/>
      <c r="F144" s="192"/>
      <c r="G144" s="192"/>
      <c r="H144" s="192"/>
      <c r="I144" s="323"/>
      <c r="J144" s="192"/>
      <c r="K144" s="192"/>
      <c r="L144" s="350"/>
      <c r="M144" s="350"/>
      <c r="N144" s="351"/>
      <c r="O144" s="351"/>
      <c r="P144" s="192"/>
      <c r="Q144" s="192"/>
      <c r="R144" s="192"/>
      <c r="S144" s="192"/>
      <c r="T144" s="192"/>
      <c r="U144" s="192"/>
      <c r="V144" s="192"/>
      <c r="W144" s="192"/>
      <c r="X144" s="192"/>
      <c r="Y144" s="192"/>
      <c r="Z144" s="192"/>
    </row>
    <row r="145" spans="1:26" ht="22.5" hidden="1" customHeight="1" x14ac:dyDescent="0.2">
      <c r="A145" s="192"/>
      <c r="B145" s="192"/>
      <c r="C145" s="192"/>
      <c r="D145" s="192"/>
      <c r="E145" s="323"/>
      <c r="F145" s="192"/>
      <c r="G145" s="192"/>
      <c r="H145" s="192"/>
      <c r="I145" s="323"/>
      <c r="J145" s="192"/>
      <c r="K145" s="192"/>
      <c r="L145" s="350"/>
      <c r="M145" s="350"/>
      <c r="N145" s="351"/>
      <c r="O145" s="351"/>
      <c r="P145" s="192"/>
      <c r="Q145" s="192"/>
      <c r="R145" s="192"/>
      <c r="S145" s="192"/>
      <c r="T145" s="192"/>
      <c r="U145" s="192"/>
      <c r="V145" s="192"/>
      <c r="W145" s="192"/>
      <c r="X145" s="192"/>
      <c r="Y145" s="192"/>
      <c r="Z145" s="192"/>
    </row>
    <row r="146" spans="1:26" ht="22.5" hidden="1" customHeight="1" x14ac:dyDescent="0.2">
      <c r="A146" s="192"/>
      <c r="B146" s="192"/>
      <c r="C146" s="192"/>
      <c r="D146" s="192"/>
      <c r="E146" s="323"/>
      <c r="F146" s="192"/>
      <c r="G146" s="192"/>
      <c r="H146" s="192"/>
      <c r="I146" s="323"/>
      <c r="J146" s="192"/>
      <c r="K146" s="192"/>
      <c r="L146" s="350"/>
      <c r="M146" s="350"/>
      <c r="N146" s="351"/>
      <c r="O146" s="351"/>
      <c r="P146" s="192"/>
      <c r="Q146" s="192"/>
      <c r="R146" s="192"/>
      <c r="S146" s="192"/>
      <c r="T146" s="192"/>
      <c r="U146" s="192"/>
      <c r="V146" s="192"/>
      <c r="W146" s="192"/>
      <c r="X146" s="192"/>
      <c r="Y146" s="192"/>
      <c r="Z146" s="192"/>
    </row>
    <row r="147" spans="1:26" ht="22.5" hidden="1" customHeight="1" x14ac:dyDescent="0.2">
      <c r="A147" s="192"/>
      <c r="B147" s="192"/>
      <c r="C147" s="192"/>
      <c r="D147" s="192"/>
      <c r="E147" s="323"/>
      <c r="F147" s="192"/>
      <c r="G147" s="192"/>
      <c r="H147" s="192"/>
      <c r="I147" s="323"/>
      <c r="J147" s="192"/>
      <c r="K147" s="192"/>
      <c r="L147" s="350"/>
      <c r="M147" s="350"/>
      <c r="N147" s="351"/>
      <c r="O147" s="351"/>
      <c r="P147" s="192"/>
      <c r="Q147" s="192"/>
      <c r="R147" s="192"/>
      <c r="S147" s="192"/>
      <c r="T147" s="192"/>
      <c r="U147" s="192"/>
      <c r="V147" s="192"/>
      <c r="W147" s="192"/>
      <c r="X147" s="192"/>
      <c r="Y147" s="192"/>
      <c r="Z147" s="192"/>
    </row>
    <row r="148" spans="1:26" ht="22.5" hidden="1" customHeight="1" x14ac:dyDescent="0.2">
      <c r="A148" s="192"/>
      <c r="B148" s="192"/>
      <c r="C148" s="192"/>
      <c r="D148" s="192"/>
      <c r="E148" s="323"/>
      <c r="F148" s="192"/>
      <c r="G148" s="192"/>
      <c r="H148" s="192"/>
      <c r="I148" s="323"/>
      <c r="J148" s="192"/>
      <c r="K148" s="192"/>
      <c r="L148" s="350"/>
      <c r="M148" s="350"/>
      <c r="N148" s="351"/>
      <c r="O148" s="351"/>
      <c r="P148" s="192"/>
      <c r="Q148" s="192"/>
      <c r="R148" s="192"/>
      <c r="S148" s="192"/>
      <c r="T148" s="192"/>
      <c r="U148" s="192"/>
      <c r="V148" s="192"/>
      <c r="W148" s="192"/>
      <c r="X148" s="192"/>
      <c r="Y148" s="192"/>
      <c r="Z148" s="192"/>
    </row>
    <row r="149" spans="1:26" ht="22.5" hidden="1" customHeight="1" x14ac:dyDescent="0.2">
      <c r="A149" s="192"/>
      <c r="B149" s="192"/>
      <c r="C149" s="192"/>
      <c r="D149" s="192"/>
      <c r="E149" s="323"/>
      <c r="F149" s="192"/>
      <c r="G149" s="192"/>
      <c r="H149" s="192"/>
      <c r="I149" s="323"/>
      <c r="J149" s="192"/>
      <c r="K149" s="192"/>
      <c r="L149" s="350"/>
      <c r="M149" s="350"/>
      <c r="N149" s="351"/>
      <c r="O149" s="351"/>
      <c r="P149" s="192"/>
      <c r="Q149" s="192"/>
      <c r="R149" s="192"/>
      <c r="S149" s="192"/>
      <c r="T149" s="192"/>
      <c r="U149" s="192"/>
      <c r="V149" s="192"/>
      <c r="W149" s="192"/>
      <c r="X149" s="192"/>
      <c r="Y149" s="192"/>
      <c r="Z149" s="192"/>
    </row>
    <row r="150" spans="1:26" ht="22.5" hidden="1" customHeight="1" x14ac:dyDescent="0.2">
      <c r="A150" s="192"/>
      <c r="B150" s="192"/>
      <c r="C150" s="192"/>
      <c r="D150" s="192"/>
      <c r="E150" s="323"/>
      <c r="F150" s="192"/>
      <c r="G150" s="192"/>
      <c r="H150" s="192"/>
      <c r="I150" s="323"/>
      <c r="J150" s="192"/>
      <c r="K150" s="192"/>
      <c r="L150" s="350"/>
      <c r="M150" s="350"/>
      <c r="N150" s="351"/>
      <c r="O150" s="351"/>
      <c r="P150" s="192"/>
      <c r="Q150" s="192"/>
      <c r="R150" s="192"/>
      <c r="S150" s="192"/>
      <c r="T150" s="192"/>
      <c r="U150" s="192"/>
      <c r="V150" s="192"/>
      <c r="W150" s="192"/>
      <c r="X150" s="192"/>
      <c r="Y150" s="192"/>
      <c r="Z150" s="192"/>
    </row>
    <row r="151" spans="1:26" ht="22.5" hidden="1" customHeight="1" x14ac:dyDescent="0.2">
      <c r="A151" s="192"/>
      <c r="B151" s="192"/>
      <c r="C151" s="192"/>
      <c r="D151" s="192"/>
      <c r="E151" s="323"/>
      <c r="F151" s="192"/>
      <c r="G151" s="192"/>
      <c r="H151" s="192"/>
      <c r="I151" s="323"/>
      <c r="J151" s="192"/>
      <c r="K151" s="192"/>
      <c r="L151" s="350"/>
      <c r="M151" s="350"/>
      <c r="N151" s="351"/>
      <c r="O151" s="351"/>
      <c r="P151" s="192"/>
      <c r="Q151" s="192"/>
      <c r="R151" s="192"/>
      <c r="S151" s="192"/>
      <c r="T151" s="192"/>
      <c r="U151" s="192"/>
      <c r="V151" s="192"/>
      <c r="W151" s="192"/>
      <c r="X151" s="192"/>
      <c r="Y151" s="192"/>
      <c r="Z151" s="192"/>
    </row>
    <row r="152" spans="1:26" ht="22.5" hidden="1" customHeight="1" x14ac:dyDescent="0.2">
      <c r="A152" s="192"/>
      <c r="B152" s="192"/>
      <c r="C152" s="192"/>
      <c r="D152" s="192"/>
      <c r="E152" s="323"/>
      <c r="F152" s="192"/>
      <c r="G152" s="192"/>
      <c r="H152" s="192"/>
      <c r="I152" s="323"/>
      <c r="J152" s="192"/>
      <c r="K152" s="192"/>
      <c r="L152" s="350"/>
      <c r="M152" s="350"/>
      <c r="N152" s="351"/>
      <c r="O152" s="351"/>
      <c r="P152" s="192"/>
      <c r="Q152" s="192"/>
      <c r="R152" s="192"/>
      <c r="S152" s="192"/>
      <c r="T152" s="192"/>
      <c r="U152" s="192"/>
      <c r="V152" s="192"/>
      <c r="W152" s="192"/>
      <c r="X152" s="192"/>
      <c r="Y152" s="192"/>
      <c r="Z152" s="192"/>
    </row>
    <row r="153" spans="1:26" ht="22.5" hidden="1" customHeight="1" x14ac:dyDescent="0.2">
      <c r="A153" s="192"/>
      <c r="B153" s="192"/>
      <c r="C153" s="192"/>
      <c r="D153" s="192"/>
      <c r="E153" s="323"/>
      <c r="F153" s="192"/>
      <c r="G153" s="192"/>
      <c r="H153" s="192"/>
      <c r="I153" s="323"/>
      <c r="J153" s="192"/>
      <c r="K153" s="192"/>
      <c r="L153" s="350"/>
      <c r="M153" s="350"/>
      <c r="N153" s="351"/>
      <c r="O153" s="351"/>
      <c r="P153" s="192"/>
      <c r="Q153" s="192"/>
      <c r="R153" s="192"/>
      <c r="S153" s="192"/>
      <c r="T153" s="192"/>
      <c r="U153" s="192"/>
      <c r="V153" s="192"/>
      <c r="W153" s="192"/>
      <c r="X153" s="192"/>
      <c r="Y153" s="192"/>
      <c r="Z153" s="192"/>
    </row>
    <row r="154" spans="1:26" ht="22.5" hidden="1" customHeight="1" x14ac:dyDescent="0.2">
      <c r="A154" s="192"/>
      <c r="B154" s="192"/>
      <c r="C154" s="192"/>
      <c r="D154" s="192"/>
      <c r="E154" s="323"/>
      <c r="F154" s="192"/>
      <c r="G154" s="192"/>
      <c r="H154" s="192"/>
      <c r="I154" s="323"/>
      <c r="J154" s="192"/>
      <c r="K154" s="192"/>
      <c r="L154" s="350"/>
      <c r="M154" s="350"/>
      <c r="N154" s="351"/>
      <c r="O154" s="351"/>
      <c r="P154" s="192"/>
      <c r="Q154" s="192"/>
      <c r="R154" s="192"/>
      <c r="S154" s="192"/>
      <c r="T154" s="192"/>
      <c r="U154" s="192"/>
      <c r="V154" s="192"/>
      <c r="W154" s="192"/>
      <c r="X154" s="192"/>
      <c r="Y154" s="192"/>
      <c r="Z154" s="192"/>
    </row>
    <row r="155" spans="1:26" ht="22.5" hidden="1" customHeight="1" x14ac:dyDescent="0.2">
      <c r="A155" s="192"/>
      <c r="B155" s="192"/>
      <c r="C155" s="192"/>
      <c r="D155" s="192"/>
      <c r="E155" s="323"/>
      <c r="F155" s="192"/>
      <c r="G155" s="192"/>
      <c r="H155" s="192"/>
      <c r="I155" s="323"/>
      <c r="J155" s="192"/>
      <c r="K155" s="192"/>
      <c r="L155" s="350"/>
      <c r="M155" s="350"/>
      <c r="N155" s="351"/>
      <c r="O155" s="351"/>
      <c r="P155" s="192"/>
      <c r="Q155" s="192"/>
      <c r="R155" s="192"/>
      <c r="S155" s="192"/>
      <c r="T155" s="192"/>
      <c r="U155" s="192"/>
      <c r="V155" s="192"/>
      <c r="W155" s="192"/>
      <c r="X155" s="192"/>
      <c r="Y155" s="192"/>
      <c r="Z155" s="192"/>
    </row>
    <row r="156" spans="1:26" ht="22.5" hidden="1" customHeight="1" x14ac:dyDescent="0.2">
      <c r="A156" s="192"/>
      <c r="B156" s="192"/>
      <c r="C156" s="192"/>
      <c r="D156" s="192"/>
      <c r="E156" s="323"/>
      <c r="F156" s="192"/>
      <c r="G156" s="192"/>
      <c r="H156" s="192"/>
      <c r="I156" s="323"/>
      <c r="J156" s="192"/>
      <c r="K156" s="192"/>
      <c r="L156" s="350"/>
      <c r="M156" s="350"/>
      <c r="N156" s="351"/>
      <c r="O156" s="351"/>
      <c r="P156" s="192"/>
      <c r="Q156" s="192"/>
      <c r="R156" s="192"/>
      <c r="S156" s="192"/>
      <c r="T156" s="192"/>
      <c r="U156" s="192"/>
      <c r="V156" s="192"/>
      <c r="W156" s="192"/>
      <c r="X156" s="192"/>
      <c r="Y156" s="192"/>
      <c r="Z156" s="192"/>
    </row>
    <row r="157" spans="1:26" ht="22.5" hidden="1" customHeight="1" x14ac:dyDescent="0.2">
      <c r="A157" s="192"/>
      <c r="B157" s="192"/>
      <c r="C157" s="192"/>
      <c r="D157" s="192"/>
      <c r="E157" s="323"/>
      <c r="F157" s="192"/>
      <c r="G157" s="192"/>
      <c r="H157" s="192"/>
      <c r="I157" s="323"/>
      <c r="J157" s="192"/>
      <c r="K157" s="192"/>
      <c r="L157" s="350"/>
      <c r="M157" s="350"/>
      <c r="N157" s="351"/>
      <c r="O157" s="351"/>
      <c r="P157" s="192"/>
      <c r="Q157" s="192"/>
      <c r="R157" s="192"/>
      <c r="S157" s="192"/>
      <c r="T157" s="192"/>
      <c r="U157" s="192"/>
      <c r="V157" s="192"/>
      <c r="W157" s="192"/>
      <c r="X157" s="192"/>
      <c r="Y157" s="192"/>
      <c r="Z157" s="192"/>
    </row>
    <row r="158" spans="1:26" ht="22.5" hidden="1" customHeight="1" x14ac:dyDescent="0.2">
      <c r="A158" s="192"/>
      <c r="B158" s="192"/>
      <c r="C158" s="192"/>
      <c r="D158" s="192"/>
      <c r="E158" s="323"/>
      <c r="F158" s="192"/>
      <c r="G158" s="192"/>
      <c r="H158" s="192"/>
      <c r="I158" s="323"/>
      <c r="J158" s="192"/>
      <c r="K158" s="192"/>
      <c r="L158" s="350"/>
      <c r="M158" s="350"/>
      <c r="N158" s="351"/>
      <c r="O158" s="351"/>
      <c r="P158" s="192"/>
      <c r="Q158" s="192"/>
      <c r="R158" s="192"/>
      <c r="S158" s="192"/>
      <c r="T158" s="192"/>
      <c r="U158" s="192"/>
      <c r="V158" s="192"/>
      <c r="W158" s="192"/>
      <c r="X158" s="192"/>
      <c r="Y158" s="192"/>
      <c r="Z158" s="192"/>
    </row>
    <row r="159" spans="1:26" ht="22.5" hidden="1" customHeight="1" x14ac:dyDescent="0.2">
      <c r="A159" s="192"/>
      <c r="B159" s="192"/>
      <c r="C159" s="192"/>
      <c r="D159" s="192"/>
      <c r="E159" s="323"/>
      <c r="F159" s="192"/>
      <c r="G159" s="192"/>
      <c r="H159" s="192"/>
      <c r="I159" s="323"/>
      <c r="J159" s="192"/>
      <c r="K159" s="192"/>
      <c r="L159" s="350"/>
      <c r="M159" s="350"/>
      <c r="N159" s="351"/>
      <c r="O159" s="351"/>
      <c r="P159" s="192"/>
      <c r="Q159" s="192"/>
      <c r="R159" s="192"/>
      <c r="S159" s="192"/>
      <c r="T159" s="192"/>
      <c r="U159" s="192"/>
      <c r="V159" s="192"/>
      <c r="W159" s="192"/>
      <c r="X159" s="192"/>
      <c r="Y159" s="192"/>
      <c r="Z159" s="192"/>
    </row>
    <row r="160" spans="1:26" ht="22.5" hidden="1" customHeight="1" x14ac:dyDescent="0.2">
      <c r="A160" s="192"/>
      <c r="B160" s="192"/>
      <c r="C160" s="192"/>
      <c r="D160" s="192"/>
      <c r="E160" s="323"/>
      <c r="F160" s="192"/>
      <c r="G160" s="192"/>
      <c r="H160" s="192"/>
      <c r="I160" s="323"/>
      <c r="J160" s="192"/>
      <c r="K160" s="192"/>
      <c r="L160" s="350"/>
      <c r="M160" s="350"/>
      <c r="N160" s="351"/>
      <c r="O160" s="351"/>
      <c r="P160" s="192"/>
      <c r="Q160" s="192"/>
      <c r="R160" s="192"/>
      <c r="S160" s="192"/>
      <c r="T160" s="192"/>
      <c r="U160" s="192"/>
      <c r="V160" s="192"/>
      <c r="W160" s="192"/>
      <c r="X160" s="192"/>
      <c r="Y160" s="192"/>
      <c r="Z160" s="192"/>
    </row>
    <row r="161" spans="1:26" ht="22.5" hidden="1" customHeight="1" x14ac:dyDescent="0.2">
      <c r="A161" s="192"/>
      <c r="B161" s="192"/>
      <c r="C161" s="192"/>
      <c r="D161" s="192"/>
      <c r="E161" s="323"/>
      <c r="F161" s="192"/>
      <c r="G161" s="192"/>
      <c r="H161" s="192"/>
      <c r="I161" s="323"/>
      <c r="J161" s="192"/>
      <c r="K161" s="192"/>
      <c r="L161" s="350"/>
      <c r="M161" s="350"/>
      <c r="N161" s="351"/>
      <c r="O161" s="351"/>
      <c r="P161" s="192"/>
      <c r="Q161" s="192"/>
      <c r="R161" s="192"/>
      <c r="S161" s="192"/>
      <c r="T161" s="192"/>
      <c r="U161" s="192"/>
      <c r="V161" s="192"/>
      <c r="W161" s="192"/>
      <c r="X161" s="192"/>
      <c r="Y161" s="192"/>
      <c r="Z161" s="192"/>
    </row>
    <row r="162" spans="1:26" ht="22.5" hidden="1" customHeight="1" x14ac:dyDescent="0.2">
      <c r="A162" s="192"/>
      <c r="B162" s="192"/>
      <c r="C162" s="192"/>
      <c r="D162" s="192"/>
      <c r="E162" s="323"/>
      <c r="F162" s="192"/>
      <c r="G162" s="192"/>
      <c r="H162" s="192"/>
      <c r="I162" s="323"/>
      <c r="J162" s="192"/>
      <c r="K162" s="192"/>
      <c r="L162" s="350"/>
      <c r="M162" s="350"/>
      <c r="N162" s="351"/>
      <c r="O162" s="351"/>
      <c r="P162" s="192"/>
      <c r="Q162" s="192"/>
      <c r="R162" s="192"/>
      <c r="S162" s="192"/>
      <c r="T162" s="192"/>
      <c r="U162" s="192"/>
      <c r="V162" s="192"/>
      <c r="W162" s="192"/>
      <c r="X162" s="192"/>
      <c r="Y162" s="192"/>
      <c r="Z162" s="192"/>
    </row>
    <row r="163" spans="1:26" ht="22.5" hidden="1" customHeight="1" x14ac:dyDescent="0.2">
      <c r="A163" s="192"/>
      <c r="B163" s="192"/>
      <c r="C163" s="192"/>
      <c r="D163" s="192"/>
      <c r="E163" s="323"/>
      <c r="F163" s="192"/>
      <c r="G163" s="192"/>
      <c r="H163" s="192"/>
      <c r="I163" s="323"/>
      <c r="J163" s="192"/>
      <c r="K163" s="192"/>
      <c r="L163" s="350"/>
      <c r="M163" s="350"/>
      <c r="N163" s="351"/>
      <c r="O163" s="351"/>
      <c r="P163" s="192"/>
      <c r="Q163" s="192"/>
      <c r="R163" s="192"/>
      <c r="S163" s="192"/>
      <c r="T163" s="192"/>
      <c r="U163" s="192"/>
      <c r="V163" s="192"/>
      <c r="W163" s="192"/>
      <c r="X163" s="192"/>
      <c r="Y163" s="192"/>
      <c r="Z163" s="192"/>
    </row>
    <row r="164" spans="1:26" ht="22.5" hidden="1" customHeight="1" x14ac:dyDescent="0.2">
      <c r="A164" s="192"/>
      <c r="B164" s="192"/>
      <c r="C164" s="192"/>
      <c r="D164" s="192"/>
      <c r="E164" s="323"/>
      <c r="F164" s="192"/>
      <c r="G164" s="192"/>
      <c r="H164" s="192"/>
      <c r="I164" s="323"/>
      <c r="J164" s="192"/>
      <c r="K164" s="192"/>
      <c r="L164" s="350"/>
      <c r="M164" s="350"/>
      <c r="N164" s="351"/>
      <c r="O164" s="351"/>
      <c r="P164" s="192"/>
      <c r="Q164" s="192"/>
      <c r="R164" s="192"/>
      <c r="S164" s="192"/>
      <c r="T164" s="192"/>
      <c r="U164" s="192"/>
      <c r="V164" s="192"/>
      <c r="W164" s="192"/>
      <c r="X164" s="192"/>
      <c r="Y164" s="192"/>
      <c r="Z164" s="192"/>
    </row>
    <row r="165" spans="1:26" ht="22.5" hidden="1" customHeight="1" x14ac:dyDescent="0.2">
      <c r="A165" s="192"/>
      <c r="B165" s="192"/>
      <c r="C165" s="192"/>
      <c r="D165" s="192"/>
      <c r="E165" s="323"/>
      <c r="F165" s="192"/>
      <c r="G165" s="192"/>
      <c r="H165" s="192"/>
      <c r="I165" s="323"/>
      <c r="J165" s="192"/>
      <c r="K165" s="192"/>
      <c r="L165" s="350"/>
      <c r="M165" s="350"/>
      <c r="N165" s="351"/>
      <c r="O165" s="351"/>
      <c r="P165" s="192"/>
      <c r="Q165" s="192"/>
      <c r="R165" s="192"/>
      <c r="S165" s="192"/>
      <c r="T165" s="192"/>
      <c r="U165" s="192"/>
      <c r="V165" s="192"/>
      <c r="W165" s="192"/>
      <c r="X165" s="192"/>
      <c r="Y165" s="192"/>
      <c r="Z165" s="192"/>
    </row>
    <row r="166" spans="1:26" ht="22.5" hidden="1" customHeight="1" x14ac:dyDescent="0.2">
      <c r="A166" s="192"/>
      <c r="B166" s="192"/>
      <c r="C166" s="192"/>
      <c r="D166" s="192"/>
      <c r="E166" s="323"/>
      <c r="F166" s="192"/>
      <c r="G166" s="192"/>
      <c r="H166" s="192"/>
      <c r="I166" s="323"/>
      <c r="J166" s="192"/>
      <c r="K166" s="192"/>
      <c r="L166" s="350"/>
      <c r="M166" s="350"/>
      <c r="N166" s="351"/>
      <c r="O166" s="351"/>
      <c r="P166" s="192"/>
      <c r="Q166" s="192"/>
      <c r="R166" s="192"/>
      <c r="S166" s="192"/>
      <c r="T166" s="192"/>
      <c r="U166" s="192"/>
      <c r="V166" s="192"/>
      <c r="W166" s="192"/>
      <c r="X166" s="192"/>
      <c r="Y166" s="192"/>
      <c r="Z166" s="192"/>
    </row>
    <row r="167" spans="1:26" ht="22.5" hidden="1" customHeight="1" x14ac:dyDescent="0.2">
      <c r="A167" s="192"/>
      <c r="B167" s="192"/>
      <c r="C167" s="192"/>
      <c r="D167" s="192"/>
      <c r="E167" s="323"/>
      <c r="F167" s="192"/>
      <c r="G167" s="192"/>
      <c r="H167" s="192"/>
      <c r="I167" s="323"/>
      <c r="J167" s="192"/>
      <c r="K167" s="192"/>
      <c r="L167" s="350"/>
      <c r="M167" s="350"/>
      <c r="N167" s="351"/>
      <c r="O167" s="351"/>
      <c r="P167" s="192"/>
      <c r="Q167" s="192"/>
      <c r="R167" s="192"/>
      <c r="S167" s="192"/>
      <c r="T167" s="192"/>
      <c r="U167" s="192"/>
      <c r="V167" s="192"/>
      <c r="W167" s="192"/>
      <c r="X167" s="192"/>
      <c r="Y167" s="192"/>
      <c r="Z167" s="192"/>
    </row>
    <row r="168" spans="1:26" ht="22.5" hidden="1" customHeight="1" x14ac:dyDescent="0.2">
      <c r="A168" s="192"/>
      <c r="B168" s="192"/>
      <c r="C168" s="192"/>
      <c r="D168" s="192"/>
      <c r="E168" s="323"/>
      <c r="F168" s="192"/>
      <c r="G168" s="192"/>
      <c r="H168" s="192"/>
      <c r="I168" s="323"/>
      <c r="J168" s="192"/>
      <c r="K168" s="192"/>
      <c r="L168" s="350"/>
      <c r="M168" s="350"/>
      <c r="N168" s="351"/>
      <c r="O168" s="351"/>
      <c r="P168" s="192"/>
      <c r="Q168" s="192"/>
      <c r="R168" s="192"/>
      <c r="S168" s="192"/>
      <c r="T168" s="192"/>
      <c r="U168" s="192"/>
      <c r="V168" s="192"/>
      <c r="W168" s="192"/>
      <c r="X168" s="192"/>
      <c r="Y168" s="192"/>
      <c r="Z168" s="192"/>
    </row>
    <row r="169" spans="1:26" ht="22.5" hidden="1" customHeight="1" x14ac:dyDescent="0.2">
      <c r="A169" s="192"/>
      <c r="B169" s="192"/>
      <c r="C169" s="192"/>
      <c r="D169" s="192"/>
      <c r="E169" s="323"/>
      <c r="F169" s="192"/>
      <c r="G169" s="192"/>
      <c r="H169" s="192"/>
      <c r="I169" s="323"/>
      <c r="J169" s="192"/>
      <c r="K169" s="192"/>
      <c r="L169" s="350"/>
      <c r="M169" s="350"/>
      <c r="N169" s="351"/>
      <c r="O169" s="351"/>
      <c r="P169" s="192"/>
      <c r="Q169" s="192"/>
      <c r="R169" s="192"/>
      <c r="S169" s="192"/>
      <c r="T169" s="192"/>
      <c r="U169" s="192"/>
      <c r="V169" s="192"/>
      <c r="W169" s="192"/>
      <c r="X169" s="192"/>
      <c r="Y169" s="192"/>
      <c r="Z169" s="192"/>
    </row>
    <row r="170" spans="1:26" ht="22.5" hidden="1" customHeight="1" x14ac:dyDescent="0.2">
      <c r="A170" s="192"/>
      <c r="B170" s="192"/>
      <c r="C170" s="192"/>
      <c r="D170" s="192"/>
      <c r="E170" s="323"/>
      <c r="F170" s="192"/>
      <c r="G170" s="192"/>
      <c r="H170" s="192"/>
      <c r="I170" s="323"/>
      <c r="J170" s="192"/>
      <c r="K170" s="192"/>
      <c r="L170" s="350"/>
      <c r="M170" s="350"/>
      <c r="N170" s="351"/>
      <c r="O170" s="351"/>
      <c r="P170" s="192"/>
      <c r="Q170" s="192"/>
      <c r="R170" s="192"/>
      <c r="S170" s="192"/>
      <c r="T170" s="192"/>
      <c r="U170" s="192"/>
      <c r="V170" s="192"/>
      <c r="W170" s="192"/>
      <c r="X170" s="192"/>
      <c r="Y170" s="192"/>
      <c r="Z170" s="192"/>
    </row>
    <row r="171" spans="1:26" ht="22.5" hidden="1" customHeight="1" x14ac:dyDescent="0.2">
      <c r="A171" s="192"/>
      <c r="B171" s="192"/>
      <c r="C171" s="192"/>
      <c r="D171" s="192"/>
      <c r="E171" s="323"/>
      <c r="F171" s="192"/>
      <c r="G171" s="192"/>
      <c r="H171" s="192"/>
      <c r="I171" s="323"/>
      <c r="J171" s="192"/>
      <c r="K171" s="192"/>
      <c r="L171" s="350"/>
      <c r="M171" s="350"/>
      <c r="N171" s="351"/>
      <c r="O171" s="351"/>
      <c r="P171" s="192"/>
      <c r="Q171" s="192"/>
      <c r="R171" s="192"/>
      <c r="S171" s="192"/>
      <c r="T171" s="192"/>
      <c r="U171" s="192"/>
      <c r="V171" s="192"/>
      <c r="W171" s="192"/>
      <c r="X171" s="192"/>
      <c r="Y171" s="192"/>
      <c r="Z171" s="192"/>
    </row>
    <row r="172" spans="1:26" ht="22.5" hidden="1" customHeight="1" x14ac:dyDescent="0.2">
      <c r="A172" s="192"/>
      <c r="B172" s="192"/>
      <c r="C172" s="192"/>
      <c r="D172" s="192"/>
      <c r="E172" s="323"/>
      <c r="F172" s="192"/>
      <c r="G172" s="192"/>
      <c r="H172" s="192"/>
      <c r="I172" s="323"/>
      <c r="J172" s="192"/>
      <c r="K172" s="192"/>
      <c r="L172" s="350"/>
      <c r="M172" s="350"/>
      <c r="N172" s="351"/>
      <c r="O172" s="351"/>
      <c r="P172" s="192"/>
      <c r="Q172" s="192"/>
      <c r="R172" s="192"/>
      <c r="S172" s="192"/>
      <c r="T172" s="192"/>
      <c r="U172" s="192"/>
      <c r="V172" s="192"/>
      <c r="W172" s="192"/>
      <c r="X172" s="192"/>
      <c r="Y172" s="192"/>
      <c r="Z172" s="192"/>
    </row>
    <row r="173" spans="1:26" ht="22.5" hidden="1" customHeight="1" x14ac:dyDescent="0.2">
      <c r="A173" s="192"/>
      <c r="B173" s="192"/>
      <c r="C173" s="192"/>
      <c r="D173" s="192"/>
      <c r="E173" s="323"/>
      <c r="F173" s="192"/>
      <c r="G173" s="192"/>
      <c r="H173" s="192"/>
      <c r="I173" s="323"/>
      <c r="J173" s="192"/>
      <c r="K173" s="192"/>
      <c r="L173" s="350"/>
      <c r="M173" s="350"/>
      <c r="N173" s="351"/>
      <c r="O173" s="351"/>
      <c r="P173" s="192"/>
      <c r="Q173" s="192"/>
      <c r="R173" s="192"/>
      <c r="S173" s="192"/>
      <c r="T173" s="192"/>
      <c r="U173" s="192"/>
      <c r="V173" s="192"/>
      <c r="W173" s="192"/>
      <c r="X173" s="192"/>
      <c r="Y173" s="192"/>
      <c r="Z173" s="192"/>
    </row>
    <row r="174" spans="1:26" ht="22.5" hidden="1" customHeight="1" x14ac:dyDescent="0.2">
      <c r="A174" s="192"/>
      <c r="B174" s="192"/>
      <c r="C174" s="192"/>
      <c r="D174" s="192"/>
      <c r="E174" s="323"/>
      <c r="F174" s="192"/>
      <c r="G174" s="192"/>
      <c r="H174" s="192"/>
      <c r="I174" s="323"/>
      <c r="J174" s="192"/>
      <c r="K174" s="192"/>
      <c r="L174" s="350"/>
      <c r="M174" s="350"/>
      <c r="N174" s="351"/>
      <c r="O174" s="351"/>
      <c r="P174" s="192"/>
      <c r="Q174" s="192"/>
      <c r="R174" s="192"/>
      <c r="S174" s="192"/>
      <c r="T174" s="192"/>
      <c r="U174" s="192"/>
      <c r="V174" s="192"/>
      <c r="W174" s="192"/>
      <c r="X174" s="192"/>
      <c r="Y174" s="192"/>
      <c r="Z174" s="192"/>
    </row>
    <row r="175" spans="1:26" ht="22.5" hidden="1" customHeight="1" x14ac:dyDescent="0.2">
      <c r="A175" s="192"/>
      <c r="B175" s="192"/>
      <c r="C175" s="192"/>
      <c r="D175" s="192"/>
      <c r="E175" s="323"/>
      <c r="F175" s="192"/>
      <c r="G175" s="192"/>
      <c r="H175" s="192"/>
      <c r="I175" s="323"/>
      <c r="J175" s="192"/>
      <c r="K175" s="192"/>
      <c r="L175" s="350"/>
      <c r="M175" s="350"/>
      <c r="N175" s="351"/>
      <c r="O175" s="351"/>
      <c r="P175" s="192"/>
      <c r="Q175" s="192"/>
      <c r="R175" s="192"/>
      <c r="S175" s="192"/>
      <c r="T175" s="192"/>
      <c r="U175" s="192"/>
      <c r="V175" s="192"/>
      <c r="W175" s="192"/>
      <c r="X175" s="192"/>
      <c r="Y175" s="192"/>
      <c r="Z175" s="192"/>
    </row>
    <row r="176" spans="1:26" ht="22.5" hidden="1" customHeight="1" x14ac:dyDescent="0.2">
      <c r="A176" s="192"/>
      <c r="B176" s="192"/>
      <c r="C176" s="192"/>
      <c r="D176" s="192"/>
      <c r="E176" s="323"/>
      <c r="F176" s="192"/>
      <c r="G176" s="192"/>
      <c r="H176" s="192"/>
      <c r="I176" s="323"/>
      <c r="J176" s="192"/>
      <c r="K176" s="192"/>
      <c r="L176" s="350"/>
      <c r="M176" s="350"/>
      <c r="N176" s="351"/>
      <c r="O176" s="351"/>
      <c r="P176" s="192"/>
      <c r="Q176" s="192"/>
      <c r="R176" s="192"/>
      <c r="S176" s="192"/>
      <c r="T176" s="192"/>
      <c r="U176" s="192"/>
      <c r="V176" s="192"/>
      <c r="W176" s="192"/>
      <c r="X176" s="192"/>
      <c r="Y176" s="192"/>
      <c r="Z176" s="192"/>
    </row>
    <row r="177" spans="1:26" ht="22.5" hidden="1" customHeight="1" x14ac:dyDescent="0.2">
      <c r="A177" s="192"/>
      <c r="B177" s="192"/>
      <c r="C177" s="192"/>
      <c r="D177" s="192"/>
      <c r="E177" s="323"/>
      <c r="F177" s="192"/>
      <c r="G177" s="192"/>
      <c r="H177" s="192"/>
      <c r="I177" s="323"/>
      <c r="J177" s="192"/>
      <c r="K177" s="192"/>
      <c r="L177" s="350"/>
      <c r="M177" s="350"/>
      <c r="N177" s="351"/>
      <c r="O177" s="351"/>
      <c r="P177" s="192"/>
      <c r="Q177" s="192"/>
      <c r="R177" s="192"/>
      <c r="S177" s="192"/>
      <c r="T177" s="192"/>
      <c r="U177" s="192"/>
      <c r="V177" s="192"/>
      <c r="W177" s="192"/>
      <c r="X177" s="192"/>
      <c r="Y177" s="192"/>
      <c r="Z177" s="192"/>
    </row>
    <row r="178" spans="1:26" ht="22.5" hidden="1" customHeight="1" x14ac:dyDescent="0.2">
      <c r="A178" s="192"/>
      <c r="B178" s="192"/>
      <c r="C178" s="192"/>
      <c r="D178" s="192"/>
      <c r="E178" s="323"/>
      <c r="F178" s="192"/>
      <c r="G178" s="192"/>
      <c r="H178" s="192"/>
      <c r="I178" s="323"/>
      <c r="J178" s="192"/>
      <c r="K178" s="192"/>
      <c r="L178" s="350"/>
      <c r="M178" s="350"/>
      <c r="N178" s="351"/>
      <c r="O178" s="351"/>
      <c r="P178" s="192"/>
      <c r="Q178" s="192"/>
      <c r="R178" s="192"/>
      <c r="S178" s="192"/>
      <c r="T178" s="192"/>
      <c r="U178" s="192"/>
      <c r="V178" s="192"/>
      <c r="W178" s="192"/>
      <c r="X178" s="192"/>
      <c r="Y178" s="192"/>
      <c r="Z178" s="192"/>
    </row>
    <row r="179" spans="1:26" ht="22.5" hidden="1" customHeight="1" x14ac:dyDescent="0.2">
      <c r="A179" s="192"/>
      <c r="B179" s="192"/>
      <c r="C179" s="192"/>
      <c r="D179" s="192"/>
      <c r="E179" s="323"/>
      <c r="F179" s="192"/>
      <c r="G179" s="192"/>
      <c r="H179" s="192"/>
      <c r="I179" s="323"/>
      <c r="J179" s="192"/>
      <c r="K179" s="192"/>
      <c r="L179" s="350"/>
      <c r="M179" s="350"/>
      <c r="N179" s="351"/>
      <c r="O179" s="351"/>
      <c r="P179" s="192"/>
      <c r="Q179" s="192"/>
      <c r="R179" s="192"/>
      <c r="S179" s="192"/>
      <c r="T179" s="192"/>
      <c r="U179" s="192"/>
      <c r="V179" s="192"/>
      <c r="W179" s="192"/>
      <c r="X179" s="192"/>
      <c r="Y179" s="192"/>
      <c r="Z179" s="192"/>
    </row>
    <row r="180" spans="1:26" ht="22.5" hidden="1" customHeight="1" x14ac:dyDescent="0.2">
      <c r="A180" s="192"/>
      <c r="B180" s="192"/>
      <c r="C180" s="192"/>
      <c r="D180" s="192"/>
      <c r="E180" s="323"/>
      <c r="F180" s="192"/>
      <c r="G180" s="192"/>
      <c r="H180" s="192"/>
      <c r="I180" s="323"/>
      <c r="J180" s="192"/>
      <c r="K180" s="192"/>
      <c r="L180" s="350"/>
      <c r="M180" s="350"/>
      <c r="N180" s="351"/>
      <c r="O180" s="351"/>
      <c r="P180" s="192"/>
      <c r="Q180" s="192"/>
      <c r="R180" s="192"/>
      <c r="S180" s="192"/>
      <c r="T180" s="192"/>
      <c r="U180" s="192"/>
      <c r="V180" s="192"/>
      <c r="W180" s="192"/>
      <c r="X180" s="192"/>
      <c r="Y180" s="192"/>
      <c r="Z180" s="192"/>
    </row>
    <row r="181" spans="1:26" ht="22.5" hidden="1" customHeight="1" x14ac:dyDescent="0.2">
      <c r="A181" s="192"/>
      <c r="B181" s="192"/>
      <c r="C181" s="192"/>
      <c r="D181" s="192"/>
      <c r="E181" s="323"/>
      <c r="F181" s="192"/>
      <c r="G181" s="192"/>
      <c r="H181" s="192"/>
      <c r="I181" s="323"/>
      <c r="J181" s="192"/>
      <c r="K181" s="192"/>
      <c r="L181" s="350"/>
      <c r="M181" s="350"/>
      <c r="N181" s="351"/>
      <c r="O181" s="351"/>
      <c r="P181" s="192"/>
      <c r="Q181" s="192"/>
      <c r="R181" s="192"/>
      <c r="S181" s="192"/>
      <c r="T181" s="192"/>
      <c r="U181" s="192"/>
      <c r="V181" s="192"/>
      <c r="W181" s="192"/>
      <c r="X181" s="192"/>
      <c r="Y181" s="192"/>
      <c r="Z181" s="192"/>
    </row>
    <row r="182" spans="1:26" ht="22.5" hidden="1" customHeight="1" x14ac:dyDescent="0.2">
      <c r="A182" s="192"/>
      <c r="B182" s="192"/>
      <c r="C182" s="192"/>
      <c r="D182" s="192"/>
      <c r="E182" s="323"/>
      <c r="F182" s="192"/>
      <c r="G182" s="192"/>
      <c r="H182" s="192"/>
      <c r="I182" s="323"/>
      <c r="J182" s="192"/>
      <c r="K182" s="192"/>
      <c r="L182" s="350"/>
      <c r="M182" s="350"/>
      <c r="N182" s="351"/>
      <c r="O182" s="351"/>
      <c r="P182" s="192"/>
      <c r="Q182" s="192"/>
      <c r="R182" s="192"/>
      <c r="S182" s="192"/>
      <c r="T182" s="192"/>
      <c r="U182" s="192"/>
      <c r="V182" s="192"/>
      <c r="W182" s="192"/>
      <c r="X182" s="192"/>
      <c r="Y182" s="192"/>
      <c r="Z182" s="192"/>
    </row>
    <row r="183" spans="1:26" ht="22.5" hidden="1" customHeight="1" x14ac:dyDescent="0.2">
      <c r="A183" s="192"/>
      <c r="B183" s="192"/>
      <c r="C183" s="192"/>
      <c r="D183" s="192"/>
      <c r="E183" s="323"/>
      <c r="F183" s="192"/>
      <c r="G183" s="192"/>
      <c r="H183" s="192"/>
      <c r="I183" s="323"/>
      <c r="J183" s="192"/>
      <c r="K183" s="192"/>
      <c r="L183" s="350"/>
      <c r="M183" s="350"/>
      <c r="N183" s="351"/>
      <c r="O183" s="351"/>
      <c r="P183" s="192"/>
      <c r="Q183" s="192"/>
      <c r="R183" s="192"/>
      <c r="S183" s="192"/>
      <c r="T183" s="192"/>
      <c r="U183" s="192"/>
      <c r="V183" s="192"/>
      <c r="W183" s="192"/>
      <c r="X183" s="192"/>
      <c r="Y183" s="192"/>
      <c r="Z183" s="192"/>
    </row>
    <row r="184" spans="1:26" ht="22.5" hidden="1" customHeight="1" x14ac:dyDescent="0.2">
      <c r="A184" s="192"/>
      <c r="B184" s="192"/>
      <c r="C184" s="192"/>
      <c r="D184" s="192"/>
      <c r="E184" s="323"/>
      <c r="F184" s="192"/>
      <c r="G184" s="192"/>
      <c r="H184" s="192"/>
      <c r="I184" s="323"/>
      <c r="J184" s="192"/>
      <c r="K184" s="192"/>
      <c r="L184" s="350"/>
      <c r="M184" s="350"/>
      <c r="N184" s="351"/>
      <c r="O184" s="351"/>
      <c r="P184" s="192"/>
      <c r="Q184" s="192"/>
      <c r="R184" s="192"/>
      <c r="S184" s="192"/>
      <c r="T184" s="192"/>
      <c r="U184" s="192"/>
      <c r="V184" s="192"/>
      <c r="W184" s="192"/>
      <c r="X184" s="192"/>
      <c r="Y184" s="192"/>
      <c r="Z184" s="192"/>
    </row>
    <row r="185" spans="1:26" ht="22.5" hidden="1" customHeight="1" x14ac:dyDescent="0.2">
      <c r="A185" s="192"/>
      <c r="B185" s="192"/>
      <c r="C185" s="192"/>
      <c r="D185" s="192"/>
      <c r="E185" s="323"/>
      <c r="F185" s="192"/>
      <c r="G185" s="192"/>
      <c r="H185" s="192"/>
      <c r="I185" s="323"/>
      <c r="J185" s="192"/>
      <c r="K185" s="192"/>
      <c r="L185" s="350"/>
      <c r="M185" s="350"/>
      <c r="N185" s="351"/>
      <c r="O185" s="351"/>
      <c r="P185" s="192"/>
      <c r="Q185" s="192"/>
      <c r="R185" s="192"/>
      <c r="S185" s="192"/>
      <c r="T185" s="192"/>
      <c r="U185" s="192"/>
      <c r="V185" s="192"/>
      <c r="W185" s="192"/>
      <c r="X185" s="192"/>
      <c r="Y185" s="192"/>
      <c r="Z185" s="192"/>
    </row>
    <row r="186" spans="1:26" ht="22.5" hidden="1" customHeight="1" x14ac:dyDescent="0.2">
      <c r="A186" s="192"/>
      <c r="B186" s="192"/>
      <c r="C186" s="192"/>
      <c r="D186" s="192"/>
      <c r="E186" s="323"/>
      <c r="F186" s="192"/>
      <c r="G186" s="192"/>
      <c r="H186" s="192"/>
      <c r="I186" s="323"/>
      <c r="J186" s="192"/>
      <c r="K186" s="192"/>
      <c r="L186" s="350"/>
      <c r="M186" s="350"/>
      <c r="N186" s="351"/>
      <c r="O186" s="351"/>
      <c r="P186" s="192"/>
      <c r="Q186" s="192"/>
      <c r="R186" s="192"/>
      <c r="S186" s="192"/>
      <c r="T186" s="192"/>
      <c r="U186" s="192"/>
      <c r="V186" s="192"/>
      <c r="W186" s="192"/>
      <c r="X186" s="192"/>
      <c r="Y186" s="192"/>
      <c r="Z186" s="192"/>
    </row>
    <row r="187" spans="1:26" ht="22.5" hidden="1" customHeight="1" x14ac:dyDescent="0.2">
      <c r="A187" s="192"/>
      <c r="B187" s="192"/>
      <c r="C187" s="192"/>
      <c r="D187" s="192"/>
      <c r="E187" s="323"/>
      <c r="F187" s="192"/>
      <c r="G187" s="192"/>
      <c r="H187" s="192"/>
      <c r="I187" s="323"/>
      <c r="J187" s="192"/>
      <c r="K187" s="192"/>
      <c r="L187" s="350"/>
      <c r="M187" s="350"/>
      <c r="N187" s="351"/>
      <c r="O187" s="351"/>
      <c r="P187" s="192"/>
      <c r="Q187" s="192"/>
      <c r="R187" s="192"/>
      <c r="S187" s="192"/>
      <c r="T187" s="192"/>
      <c r="U187" s="192"/>
      <c r="V187" s="192"/>
      <c r="W187" s="192"/>
      <c r="X187" s="192"/>
      <c r="Y187" s="192"/>
      <c r="Z187" s="192"/>
    </row>
    <row r="188" spans="1:26" ht="22.5" hidden="1" customHeight="1" x14ac:dyDescent="0.2">
      <c r="A188" s="192"/>
      <c r="B188" s="192"/>
      <c r="C188" s="192"/>
      <c r="D188" s="192"/>
      <c r="E188" s="323"/>
      <c r="F188" s="192"/>
      <c r="G188" s="192"/>
      <c r="H188" s="192"/>
      <c r="I188" s="323"/>
      <c r="J188" s="192"/>
      <c r="K188" s="192"/>
      <c r="L188" s="350"/>
      <c r="M188" s="350"/>
      <c r="N188" s="351"/>
      <c r="O188" s="351"/>
      <c r="P188" s="192"/>
      <c r="Q188" s="192"/>
      <c r="R188" s="192"/>
      <c r="S188" s="192"/>
      <c r="T188" s="192"/>
      <c r="U188" s="192"/>
      <c r="V188" s="192"/>
      <c r="W188" s="192"/>
      <c r="X188" s="192"/>
      <c r="Y188" s="192"/>
      <c r="Z188" s="192"/>
    </row>
    <row r="189" spans="1:26" ht="22.5" hidden="1" customHeight="1" x14ac:dyDescent="0.2">
      <c r="A189" s="192"/>
      <c r="B189" s="192"/>
      <c r="C189" s="192"/>
      <c r="D189" s="192"/>
      <c r="E189" s="323"/>
      <c r="F189" s="192"/>
      <c r="G189" s="192"/>
      <c r="H189" s="192"/>
      <c r="I189" s="323"/>
      <c r="J189" s="192"/>
      <c r="K189" s="192"/>
      <c r="L189" s="350"/>
      <c r="M189" s="350"/>
      <c r="N189" s="351"/>
      <c r="O189" s="351"/>
      <c r="P189" s="192"/>
      <c r="Q189" s="192"/>
      <c r="R189" s="192"/>
      <c r="S189" s="192"/>
      <c r="T189" s="192"/>
      <c r="U189" s="192"/>
      <c r="V189" s="192"/>
      <c r="W189" s="192"/>
      <c r="X189" s="192"/>
      <c r="Y189" s="192"/>
      <c r="Z189" s="192"/>
    </row>
    <row r="190" spans="1:26" ht="22.5" hidden="1" customHeight="1" x14ac:dyDescent="0.2">
      <c r="A190" s="192"/>
      <c r="B190" s="192"/>
      <c r="C190" s="192"/>
      <c r="D190" s="192"/>
      <c r="E190" s="323"/>
      <c r="F190" s="192"/>
      <c r="G190" s="192"/>
      <c r="H190" s="192"/>
      <c r="I190" s="323"/>
      <c r="J190" s="192"/>
      <c r="K190" s="192"/>
      <c r="L190" s="350"/>
      <c r="M190" s="350"/>
      <c r="N190" s="351"/>
      <c r="O190" s="351"/>
      <c r="P190" s="192"/>
      <c r="Q190" s="192"/>
      <c r="R190" s="192"/>
      <c r="S190" s="192"/>
      <c r="T190" s="192"/>
      <c r="U190" s="192"/>
      <c r="V190" s="192"/>
      <c r="W190" s="192"/>
      <c r="X190" s="192"/>
      <c r="Y190" s="192"/>
      <c r="Z190" s="192"/>
    </row>
    <row r="191" spans="1:26" ht="22.5" hidden="1" customHeight="1" x14ac:dyDescent="0.2">
      <c r="A191" s="192"/>
      <c r="B191" s="192"/>
      <c r="C191" s="192"/>
      <c r="D191" s="192"/>
      <c r="E191" s="323"/>
      <c r="F191" s="192"/>
      <c r="G191" s="192"/>
      <c r="H191" s="192"/>
      <c r="I191" s="323"/>
      <c r="J191" s="192"/>
      <c r="K191" s="192"/>
      <c r="L191" s="350"/>
      <c r="M191" s="350"/>
      <c r="N191" s="351"/>
      <c r="O191" s="351"/>
      <c r="P191" s="192"/>
      <c r="Q191" s="192"/>
      <c r="R191" s="192"/>
      <c r="S191" s="192"/>
      <c r="T191" s="192"/>
      <c r="U191" s="192"/>
      <c r="V191" s="192"/>
      <c r="W191" s="192"/>
      <c r="X191" s="192"/>
      <c r="Y191" s="192"/>
      <c r="Z191" s="192"/>
    </row>
    <row r="192" spans="1:26" ht="22.5" hidden="1" customHeight="1" x14ac:dyDescent="0.2">
      <c r="A192" s="192"/>
      <c r="B192" s="192"/>
      <c r="C192" s="192"/>
      <c r="D192" s="192"/>
      <c r="E192" s="323"/>
      <c r="F192" s="192"/>
      <c r="G192" s="192"/>
      <c r="H192" s="192"/>
      <c r="I192" s="323"/>
      <c r="J192" s="192"/>
      <c r="K192" s="192"/>
      <c r="L192" s="350"/>
      <c r="M192" s="350"/>
      <c r="N192" s="351"/>
      <c r="O192" s="351"/>
      <c r="P192" s="192"/>
      <c r="Q192" s="192"/>
      <c r="R192" s="192"/>
      <c r="S192" s="192"/>
      <c r="T192" s="192"/>
      <c r="U192" s="192"/>
      <c r="V192" s="192"/>
      <c r="W192" s="192"/>
      <c r="X192" s="192"/>
      <c r="Y192" s="192"/>
      <c r="Z192" s="192"/>
    </row>
    <row r="193" spans="1:26" ht="22.5" hidden="1" customHeight="1" x14ac:dyDescent="0.2">
      <c r="A193" s="192"/>
      <c r="B193" s="192"/>
      <c r="C193" s="192"/>
      <c r="D193" s="192"/>
      <c r="E193" s="323"/>
      <c r="F193" s="192"/>
      <c r="G193" s="192"/>
      <c r="H193" s="192"/>
      <c r="I193" s="323"/>
      <c r="J193" s="192"/>
      <c r="K193" s="192"/>
      <c r="L193" s="350"/>
      <c r="M193" s="350"/>
      <c r="N193" s="351"/>
      <c r="O193" s="351"/>
      <c r="P193" s="192"/>
      <c r="Q193" s="192"/>
      <c r="R193" s="192"/>
      <c r="S193" s="192"/>
      <c r="T193" s="192"/>
      <c r="U193" s="192"/>
      <c r="V193" s="192"/>
      <c r="W193" s="192"/>
      <c r="X193" s="192"/>
      <c r="Y193" s="192"/>
      <c r="Z193" s="192"/>
    </row>
    <row r="194" spans="1:26" ht="22.5" hidden="1" customHeight="1" x14ac:dyDescent="0.2">
      <c r="A194" s="192"/>
      <c r="B194" s="192"/>
      <c r="C194" s="192"/>
      <c r="D194" s="192"/>
      <c r="E194" s="323"/>
      <c r="F194" s="192"/>
      <c r="G194" s="192"/>
      <c r="H194" s="192"/>
      <c r="I194" s="323"/>
      <c r="J194" s="192"/>
      <c r="K194" s="192"/>
      <c r="L194" s="350"/>
      <c r="M194" s="350"/>
      <c r="N194" s="351"/>
      <c r="O194" s="351"/>
      <c r="P194" s="192"/>
      <c r="Q194" s="192"/>
      <c r="R194" s="192"/>
      <c r="S194" s="192"/>
      <c r="T194" s="192"/>
      <c r="U194" s="192"/>
      <c r="V194" s="192"/>
      <c r="W194" s="192"/>
      <c r="X194" s="192"/>
      <c r="Y194" s="192"/>
      <c r="Z194" s="192"/>
    </row>
    <row r="195" spans="1:26" ht="22.5" hidden="1" customHeight="1" x14ac:dyDescent="0.2">
      <c r="A195" s="192"/>
      <c r="B195" s="192"/>
      <c r="C195" s="192"/>
      <c r="D195" s="192"/>
      <c r="E195" s="323"/>
      <c r="F195" s="192"/>
      <c r="G195" s="192"/>
      <c r="H195" s="192"/>
      <c r="I195" s="323"/>
      <c r="J195" s="192"/>
      <c r="K195" s="192"/>
      <c r="L195" s="350"/>
      <c r="M195" s="350"/>
      <c r="N195" s="351"/>
      <c r="O195" s="351"/>
      <c r="P195" s="192"/>
      <c r="Q195" s="192"/>
      <c r="R195" s="192"/>
      <c r="S195" s="192"/>
      <c r="T195" s="192"/>
      <c r="U195" s="192"/>
      <c r="V195" s="192"/>
      <c r="W195" s="192"/>
      <c r="X195" s="192"/>
      <c r="Y195" s="192"/>
      <c r="Z195" s="192"/>
    </row>
    <row r="196" spans="1:26" ht="22.5" hidden="1" customHeight="1" x14ac:dyDescent="0.2">
      <c r="A196" s="192"/>
      <c r="B196" s="192"/>
      <c r="C196" s="192"/>
      <c r="D196" s="192"/>
      <c r="E196" s="323"/>
      <c r="F196" s="192"/>
      <c r="G196" s="192"/>
      <c r="H196" s="192"/>
      <c r="I196" s="323"/>
      <c r="J196" s="192"/>
      <c r="K196" s="192"/>
      <c r="L196" s="350"/>
      <c r="M196" s="350"/>
      <c r="N196" s="351"/>
      <c r="O196" s="351"/>
      <c r="P196" s="192"/>
      <c r="Q196" s="192"/>
      <c r="R196" s="192"/>
      <c r="S196" s="192"/>
      <c r="T196" s="192"/>
      <c r="U196" s="192"/>
      <c r="V196" s="192"/>
      <c r="W196" s="192"/>
      <c r="X196" s="192"/>
      <c r="Y196" s="192"/>
      <c r="Z196" s="192"/>
    </row>
    <row r="197" spans="1:26" ht="22.5" hidden="1" customHeight="1" x14ac:dyDescent="0.2">
      <c r="A197" s="192"/>
      <c r="B197" s="192"/>
      <c r="C197" s="192"/>
      <c r="D197" s="192"/>
      <c r="E197" s="323"/>
      <c r="F197" s="192"/>
      <c r="G197" s="192"/>
      <c r="H197" s="192"/>
      <c r="I197" s="323"/>
      <c r="J197" s="192"/>
      <c r="K197" s="192"/>
      <c r="L197" s="350"/>
      <c r="M197" s="350"/>
      <c r="N197" s="351"/>
      <c r="O197" s="351"/>
      <c r="P197" s="192"/>
      <c r="Q197" s="192"/>
      <c r="R197" s="192"/>
      <c r="S197" s="192"/>
      <c r="T197" s="192"/>
      <c r="U197" s="192"/>
      <c r="V197" s="192"/>
      <c r="W197" s="192"/>
      <c r="X197" s="192"/>
      <c r="Y197" s="192"/>
      <c r="Z197" s="192"/>
    </row>
    <row r="198" spans="1:26" ht="22.5" hidden="1" customHeight="1" x14ac:dyDescent="0.2">
      <c r="A198" s="192"/>
      <c r="B198" s="192"/>
      <c r="C198" s="192"/>
      <c r="D198" s="192"/>
      <c r="E198" s="323"/>
      <c r="F198" s="192"/>
      <c r="G198" s="192"/>
      <c r="H198" s="192"/>
      <c r="I198" s="323"/>
      <c r="J198" s="192"/>
      <c r="K198" s="192"/>
      <c r="L198" s="350"/>
      <c r="M198" s="350"/>
      <c r="N198" s="351"/>
      <c r="O198" s="351"/>
      <c r="P198" s="192"/>
      <c r="Q198" s="192"/>
      <c r="R198" s="192"/>
      <c r="S198" s="192"/>
      <c r="T198" s="192"/>
      <c r="U198" s="192"/>
      <c r="V198" s="192"/>
      <c r="W198" s="192"/>
      <c r="X198" s="192"/>
      <c r="Y198" s="192"/>
      <c r="Z198" s="192"/>
    </row>
    <row r="199" spans="1:26" ht="22.5" hidden="1" customHeight="1" x14ac:dyDescent="0.2">
      <c r="A199" s="192"/>
      <c r="B199" s="192"/>
      <c r="C199" s="192"/>
      <c r="D199" s="192"/>
      <c r="E199" s="323"/>
      <c r="F199" s="192"/>
      <c r="G199" s="192"/>
      <c r="H199" s="192"/>
      <c r="I199" s="323"/>
      <c r="J199" s="192"/>
      <c r="K199" s="192"/>
      <c r="L199" s="350"/>
      <c r="M199" s="350"/>
      <c r="N199" s="351"/>
      <c r="O199" s="351"/>
      <c r="P199" s="192"/>
      <c r="Q199" s="192"/>
      <c r="R199" s="192"/>
      <c r="S199" s="192"/>
      <c r="T199" s="192"/>
      <c r="U199" s="192"/>
      <c r="V199" s="192"/>
      <c r="W199" s="192"/>
      <c r="X199" s="192"/>
      <c r="Y199" s="192"/>
      <c r="Z199" s="192"/>
    </row>
    <row r="200" spans="1:26" ht="22.5" hidden="1" customHeight="1" x14ac:dyDescent="0.2">
      <c r="A200" s="192"/>
      <c r="B200" s="192"/>
      <c r="C200" s="192"/>
      <c r="D200" s="192"/>
      <c r="E200" s="323"/>
      <c r="F200" s="192"/>
      <c r="G200" s="192"/>
      <c r="H200" s="192"/>
      <c r="I200" s="323"/>
      <c r="J200" s="192"/>
      <c r="K200" s="192"/>
      <c r="L200" s="350"/>
      <c r="M200" s="350"/>
      <c r="N200" s="351"/>
      <c r="O200" s="351"/>
      <c r="P200" s="192"/>
      <c r="Q200" s="192"/>
      <c r="R200" s="192"/>
      <c r="S200" s="192"/>
      <c r="T200" s="192"/>
      <c r="U200" s="192"/>
      <c r="V200" s="192"/>
      <c r="W200" s="192"/>
      <c r="X200" s="192"/>
      <c r="Y200" s="192"/>
      <c r="Z200" s="192"/>
    </row>
    <row r="201" spans="1:26" ht="22.5" hidden="1" customHeight="1" x14ac:dyDescent="0.2">
      <c r="A201" s="192"/>
      <c r="B201" s="192"/>
      <c r="C201" s="192"/>
      <c r="D201" s="192"/>
      <c r="E201" s="323"/>
      <c r="F201" s="192"/>
      <c r="G201" s="192"/>
      <c r="H201" s="192"/>
      <c r="I201" s="323"/>
      <c r="J201" s="192"/>
      <c r="K201" s="192"/>
      <c r="L201" s="350"/>
      <c r="M201" s="350"/>
      <c r="N201" s="351"/>
      <c r="O201" s="351"/>
      <c r="P201" s="192"/>
      <c r="Q201" s="192"/>
      <c r="R201" s="192"/>
      <c r="S201" s="192"/>
      <c r="T201" s="192"/>
      <c r="U201" s="192"/>
      <c r="V201" s="192"/>
      <c r="W201" s="192"/>
      <c r="X201" s="192"/>
      <c r="Y201" s="192"/>
      <c r="Z201" s="192"/>
    </row>
    <row r="202" spans="1:26" ht="22.5" hidden="1" customHeight="1" x14ac:dyDescent="0.2">
      <c r="A202" s="192"/>
      <c r="B202" s="192"/>
      <c r="C202" s="192"/>
      <c r="D202" s="192"/>
      <c r="E202" s="323"/>
      <c r="F202" s="192"/>
      <c r="G202" s="192"/>
      <c r="H202" s="192"/>
      <c r="I202" s="323"/>
      <c r="J202" s="192"/>
      <c r="K202" s="192"/>
      <c r="L202" s="350"/>
      <c r="M202" s="350"/>
      <c r="N202" s="351"/>
      <c r="O202" s="351"/>
      <c r="P202" s="192"/>
      <c r="Q202" s="192"/>
      <c r="R202" s="192"/>
      <c r="S202" s="192"/>
      <c r="T202" s="192"/>
      <c r="U202" s="192"/>
      <c r="V202" s="192"/>
      <c r="W202" s="192"/>
      <c r="X202" s="192"/>
      <c r="Y202" s="192"/>
      <c r="Z202" s="192"/>
    </row>
    <row r="203" spans="1:26" ht="22.5" hidden="1" customHeight="1" x14ac:dyDescent="0.2">
      <c r="A203" s="192"/>
      <c r="B203" s="192"/>
      <c r="C203" s="192"/>
      <c r="D203" s="192"/>
      <c r="E203" s="323"/>
      <c r="F203" s="192"/>
      <c r="G203" s="192"/>
      <c r="H203" s="192"/>
      <c r="I203" s="323"/>
      <c r="J203" s="192"/>
      <c r="K203" s="192"/>
      <c r="L203" s="350"/>
      <c r="M203" s="350"/>
      <c r="N203" s="351"/>
      <c r="O203" s="351"/>
      <c r="P203" s="192"/>
      <c r="Q203" s="192"/>
      <c r="R203" s="192"/>
      <c r="S203" s="192"/>
      <c r="T203" s="192"/>
      <c r="U203" s="192"/>
      <c r="V203" s="192"/>
      <c r="W203" s="192"/>
      <c r="X203" s="192"/>
      <c r="Y203" s="192"/>
      <c r="Z203" s="192"/>
    </row>
    <row r="204" spans="1:26" ht="22.5" hidden="1" customHeight="1" x14ac:dyDescent="0.2">
      <c r="A204" s="192"/>
      <c r="B204" s="192"/>
      <c r="C204" s="192"/>
      <c r="D204" s="192"/>
      <c r="E204" s="323"/>
      <c r="F204" s="192"/>
      <c r="G204" s="192"/>
      <c r="H204" s="192"/>
      <c r="I204" s="323"/>
      <c r="J204" s="192"/>
      <c r="K204" s="192"/>
      <c r="L204" s="350"/>
      <c r="M204" s="350"/>
      <c r="N204" s="351"/>
      <c r="O204" s="351"/>
      <c r="P204" s="192"/>
      <c r="Q204" s="192"/>
      <c r="R204" s="192"/>
      <c r="S204" s="192"/>
      <c r="T204" s="192"/>
      <c r="U204" s="192"/>
      <c r="V204" s="192"/>
      <c r="W204" s="192"/>
      <c r="X204" s="192"/>
      <c r="Y204" s="192"/>
      <c r="Z204" s="192"/>
    </row>
    <row r="205" spans="1:26" ht="22.5" hidden="1" customHeight="1" x14ac:dyDescent="0.2">
      <c r="A205" s="192"/>
      <c r="B205" s="192"/>
      <c r="C205" s="192"/>
      <c r="D205" s="192"/>
      <c r="E205" s="323"/>
      <c r="F205" s="192"/>
      <c r="G205" s="192"/>
      <c r="H205" s="192"/>
      <c r="I205" s="323"/>
      <c r="J205" s="192"/>
      <c r="K205" s="192"/>
      <c r="L205" s="350"/>
      <c r="M205" s="350"/>
      <c r="N205" s="351"/>
      <c r="O205" s="351"/>
      <c r="P205" s="192"/>
      <c r="Q205" s="192"/>
      <c r="R205" s="192"/>
      <c r="S205" s="192"/>
      <c r="T205" s="192"/>
      <c r="U205" s="192"/>
      <c r="V205" s="192"/>
      <c r="W205" s="192"/>
      <c r="X205" s="192"/>
      <c r="Y205" s="192"/>
      <c r="Z205" s="192"/>
    </row>
    <row r="206" spans="1:26" ht="22.5" hidden="1" customHeight="1" x14ac:dyDescent="0.2">
      <c r="A206" s="192"/>
      <c r="B206" s="192"/>
      <c r="C206" s="192"/>
      <c r="D206" s="192"/>
      <c r="E206" s="323"/>
      <c r="F206" s="192"/>
      <c r="G206" s="192"/>
      <c r="H206" s="192"/>
      <c r="I206" s="323"/>
      <c r="J206" s="192"/>
      <c r="K206" s="192"/>
      <c r="L206" s="350"/>
      <c r="M206" s="350"/>
      <c r="N206" s="351"/>
      <c r="O206" s="351"/>
      <c r="P206" s="192"/>
      <c r="Q206" s="192"/>
      <c r="R206" s="192"/>
      <c r="S206" s="192"/>
      <c r="T206" s="192"/>
      <c r="U206" s="192"/>
      <c r="V206" s="192"/>
      <c r="W206" s="192"/>
      <c r="X206" s="192"/>
      <c r="Y206" s="192"/>
      <c r="Z206" s="192"/>
    </row>
    <row r="207" spans="1:26" ht="22.5" hidden="1" customHeight="1" x14ac:dyDescent="0.2">
      <c r="A207" s="192"/>
      <c r="B207" s="192"/>
      <c r="C207" s="192"/>
      <c r="D207" s="192"/>
      <c r="E207" s="323"/>
      <c r="F207" s="192"/>
      <c r="G207" s="192"/>
      <c r="H207" s="192"/>
      <c r="I207" s="323"/>
      <c r="J207" s="192"/>
      <c r="K207" s="192"/>
      <c r="L207" s="350"/>
      <c r="M207" s="350"/>
      <c r="N207" s="351"/>
      <c r="O207" s="351"/>
      <c r="P207" s="192"/>
      <c r="Q207" s="192"/>
      <c r="R207" s="192"/>
      <c r="S207" s="192"/>
      <c r="T207" s="192"/>
      <c r="U207" s="192"/>
      <c r="V207" s="192"/>
      <c r="W207" s="192"/>
      <c r="X207" s="192"/>
      <c r="Y207" s="192"/>
      <c r="Z207" s="192"/>
    </row>
    <row r="208" spans="1:26" ht="22.5" hidden="1" customHeight="1" x14ac:dyDescent="0.2">
      <c r="A208" s="192"/>
      <c r="B208" s="192"/>
      <c r="C208" s="192"/>
      <c r="D208" s="192"/>
      <c r="E208" s="323"/>
      <c r="F208" s="192"/>
      <c r="G208" s="192"/>
      <c r="H208" s="192"/>
      <c r="I208" s="323"/>
      <c r="J208" s="192"/>
      <c r="K208" s="192"/>
      <c r="L208" s="350"/>
      <c r="M208" s="350"/>
      <c r="N208" s="351"/>
      <c r="O208" s="351"/>
      <c r="P208" s="192"/>
      <c r="Q208" s="192"/>
      <c r="R208" s="192"/>
      <c r="S208" s="192"/>
      <c r="T208" s="192"/>
      <c r="U208" s="192"/>
      <c r="V208" s="192"/>
      <c r="W208" s="192"/>
      <c r="X208" s="192"/>
      <c r="Y208" s="192"/>
      <c r="Z208" s="192"/>
    </row>
    <row r="209" spans="1:26" ht="22.5" hidden="1" customHeight="1" x14ac:dyDescent="0.2">
      <c r="A209" s="192"/>
      <c r="B209" s="192"/>
      <c r="C209" s="192"/>
      <c r="D209" s="192"/>
      <c r="E209" s="323"/>
      <c r="F209" s="192"/>
      <c r="G209" s="192"/>
      <c r="H209" s="192"/>
      <c r="I209" s="323"/>
      <c r="J209" s="192"/>
      <c r="K209" s="192"/>
      <c r="L209" s="350"/>
      <c r="M209" s="350"/>
      <c r="N209" s="351"/>
      <c r="O209" s="351"/>
      <c r="P209" s="192"/>
      <c r="Q209" s="192"/>
      <c r="R209" s="192"/>
      <c r="S209" s="192"/>
      <c r="T209" s="192"/>
      <c r="U209" s="192"/>
      <c r="V209" s="192"/>
      <c r="W209" s="192"/>
      <c r="X209" s="192"/>
      <c r="Y209" s="192"/>
      <c r="Z209" s="192"/>
    </row>
    <row r="210" spans="1:26" ht="22.5" hidden="1" customHeight="1" x14ac:dyDescent="0.2">
      <c r="A210" s="192"/>
      <c r="B210" s="192"/>
      <c r="C210" s="192"/>
      <c r="D210" s="192"/>
      <c r="E210" s="323"/>
      <c r="F210" s="192"/>
      <c r="G210" s="192"/>
      <c r="H210" s="192"/>
      <c r="I210" s="323"/>
      <c r="J210" s="192"/>
      <c r="K210" s="192"/>
      <c r="L210" s="350"/>
      <c r="M210" s="350"/>
      <c r="N210" s="351"/>
      <c r="O210" s="351"/>
      <c r="P210" s="192"/>
      <c r="Q210" s="192"/>
      <c r="R210" s="192"/>
      <c r="S210" s="192"/>
      <c r="T210" s="192"/>
      <c r="U210" s="192"/>
      <c r="V210" s="192"/>
      <c r="W210" s="192"/>
      <c r="X210" s="192"/>
      <c r="Y210" s="192"/>
      <c r="Z210" s="192"/>
    </row>
    <row r="211" spans="1:26" ht="22.5" hidden="1" customHeight="1" x14ac:dyDescent="0.2">
      <c r="A211" s="192"/>
      <c r="B211" s="192"/>
      <c r="C211" s="192"/>
      <c r="D211" s="192"/>
      <c r="E211" s="323"/>
      <c r="F211" s="192"/>
      <c r="G211" s="192"/>
      <c r="H211" s="192"/>
      <c r="I211" s="323"/>
      <c r="J211" s="192"/>
      <c r="K211" s="192"/>
      <c r="L211" s="350"/>
      <c r="M211" s="350"/>
      <c r="N211" s="351"/>
      <c r="O211" s="351"/>
      <c r="P211" s="192"/>
      <c r="Q211" s="192"/>
      <c r="R211" s="192"/>
      <c r="S211" s="192"/>
      <c r="T211" s="192"/>
      <c r="U211" s="192"/>
      <c r="V211" s="192"/>
      <c r="W211" s="192"/>
      <c r="X211" s="192"/>
      <c r="Y211" s="192"/>
      <c r="Z211" s="192"/>
    </row>
    <row r="212" spans="1:26" ht="22.5" hidden="1" customHeight="1" x14ac:dyDescent="0.2">
      <c r="A212" s="192"/>
      <c r="B212" s="192"/>
      <c r="C212" s="192"/>
      <c r="D212" s="192"/>
      <c r="E212" s="323"/>
      <c r="F212" s="192"/>
      <c r="G212" s="192"/>
      <c r="H212" s="192"/>
      <c r="I212" s="323"/>
      <c r="J212" s="192"/>
      <c r="K212" s="192"/>
      <c r="L212" s="350"/>
      <c r="M212" s="350"/>
      <c r="N212" s="351"/>
      <c r="O212" s="351"/>
      <c r="P212" s="192"/>
      <c r="Q212" s="192"/>
      <c r="R212" s="192"/>
      <c r="S212" s="192"/>
      <c r="T212" s="192"/>
      <c r="U212" s="192"/>
      <c r="V212" s="192"/>
      <c r="W212" s="192"/>
      <c r="X212" s="192"/>
      <c r="Y212" s="192"/>
      <c r="Z212" s="192"/>
    </row>
    <row r="213" spans="1:26" ht="22.5" hidden="1" customHeight="1" x14ac:dyDescent="0.2">
      <c r="A213" s="192"/>
      <c r="B213" s="192"/>
      <c r="C213" s="192"/>
      <c r="D213" s="192"/>
      <c r="E213" s="323"/>
      <c r="F213" s="192"/>
      <c r="G213" s="192"/>
      <c r="H213" s="192"/>
      <c r="I213" s="323"/>
      <c r="J213" s="192"/>
      <c r="K213" s="192"/>
      <c r="L213" s="350"/>
      <c r="M213" s="350"/>
      <c r="N213" s="351"/>
      <c r="O213" s="351"/>
      <c r="P213" s="192"/>
      <c r="Q213" s="192"/>
      <c r="R213" s="192"/>
      <c r="S213" s="192"/>
      <c r="T213" s="192"/>
      <c r="U213" s="192"/>
      <c r="V213" s="192"/>
      <c r="W213" s="192"/>
      <c r="X213" s="192"/>
      <c r="Y213" s="192"/>
      <c r="Z213" s="192"/>
    </row>
    <row r="214" spans="1:26" ht="22.5" hidden="1" customHeight="1" x14ac:dyDescent="0.2">
      <c r="A214" s="192"/>
      <c r="B214" s="192"/>
      <c r="C214" s="192"/>
      <c r="D214" s="192"/>
      <c r="E214" s="323"/>
      <c r="F214" s="192"/>
      <c r="G214" s="192"/>
      <c r="H214" s="192"/>
      <c r="I214" s="323"/>
      <c r="J214" s="192"/>
      <c r="K214" s="192"/>
      <c r="L214" s="350"/>
      <c r="M214" s="350"/>
      <c r="N214" s="351"/>
      <c r="O214" s="351"/>
      <c r="P214" s="192"/>
      <c r="Q214" s="192"/>
      <c r="R214" s="192"/>
      <c r="S214" s="192"/>
      <c r="T214" s="192"/>
      <c r="U214" s="192"/>
      <c r="V214" s="192"/>
      <c r="W214" s="192"/>
      <c r="X214" s="192"/>
      <c r="Y214" s="192"/>
      <c r="Z214" s="192"/>
    </row>
    <row r="215" spans="1:26" ht="22.5" hidden="1" customHeight="1" x14ac:dyDescent="0.2">
      <c r="A215" s="192"/>
      <c r="B215" s="192"/>
      <c r="C215" s="192"/>
      <c r="D215" s="192"/>
      <c r="E215" s="323"/>
      <c r="F215" s="192"/>
      <c r="G215" s="192"/>
      <c r="H215" s="192"/>
      <c r="I215" s="323"/>
      <c r="J215" s="192"/>
      <c r="K215" s="192"/>
      <c r="L215" s="350"/>
      <c r="M215" s="350"/>
      <c r="N215" s="351"/>
      <c r="O215" s="351"/>
      <c r="P215" s="192"/>
      <c r="Q215" s="192"/>
      <c r="R215" s="192"/>
      <c r="S215" s="192"/>
      <c r="T215" s="192"/>
      <c r="U215" s="192"/>
      <c r="V215" s="192"/>
      <c r="W215" s="192"/>
      <c r="X215" s="192"/>
      <c r="Y215" s="192"/>
      <c r="Z215" s="192"/>
    </row>
    <row r="216" spans="1:26" ht="22.5" hidden="1" customHeight="1" x14ac:dyDescent="0.2">
      <c r="A216" s="192"/>
      <c r="B216" s="192"/>
      <c r="C216" s="192"/>
      <c r="D216" s="192"/>
      <c r="E216" s="323"/>
      <c r="F216" s="192"/>
      <c r="G216" s="192"/>
      <c r="H216" s="192"/>
      <c r="I216" s="323"/>
      <c r="J216" s="192"/>
      <c r="K216" s="192"/>
      <c r="L216" s="350"/>
      <c r="M216" s="350"/>
      <c r="N216" s="351"/>
      <c r="O216" s="351"/>
      <c r="P216" s="192"/>
      <c r="Q216" s="192"/>
      <c r="R216" s="192"/>
      <c r="S216" s="192"/>
      <c r="T216" s="192"/>
      <c r="U216" s="192"/>
      <c r="V216" s="192"/>
      <c r="W216" s="192"/>
      <c r="X216" s="192"/>
      <c r="Y216" s="192"/>
      <c r="Z216" s="192"/>
    </row>
    <row r="217" spans="1:26" ht="22.5" hidden="1" customHeight="1" x14ac:dyDescent="0.2">
      <c r="A217" s="192"/>
      <c r="B217" s="192"/>
      <c r="C217" s="192"/>
      <c r="D217" s="192"/>
      <c r="E217" s="323"/>
      <c r="F217" s="192"/>
      <c r="G217" s="192"/>
      <c r="H217" s="192"/>
      <c r="I217" s="323"/>
      <c r="J217" s="192"/>
      <c r="K217" s="192"/>
      <c r="L217" s="350"/>
      <c r="M217" s="350"/>
      <c r="N217" s="351"/>
      <c r="O217" s="351"/>
      <c r="P217" s="192"/>
      <c r="Q217" s="192"/>
      <c r="R217" s="192"/>
      <c r="S217" s="192"/>
      <c r="T217" s="192"/>
      <c r="U217" s="192"/>
      <c r="V217" s="192"/>
      <c r="W217" s="192"/>
      <c r="X217" s="192"/>
      <c r="Y217" s="192"/>
      <c r="Z217" s="192"/>
    </row>
    <row r="218" spans="1:26" ht="22.5" hidden="1" customHeight="1" x14ac:dyDescent="0.2">
      <c r="A218" s="192"/>
      <c r="B218" s="192"/>
      <c r="C218" s="192"/>
      <c r="D218" s="192"/>
      <c r="E218" s="323"/>
      <c r="F218" s="192"/>
      <c r="G218" s="192"/>
      <c r="H218" s="192"/>
      <c r="I218" s="323"/>
      <c r="J218" s="192"/>
      <c r="K218" s="192"/>
      <c r="L218" s="350"/>
      <c r="M218" s="350"/>
      <c r="N218" s="351"/>
      <c r="O218" s="351"/>
      <c r="P218" s="192"/>
      <c r="Q218" s="192"/>
      <c r="R218" s="192"/>
      <c r="S218" s="192"/>
      <c r="T218" s="192"/>
      <c r="U218" s="192"/>
      <c r="V218" s="192"/>
      <c r="W218" s="192"/>
      <c r="X218" s="192"/>
      <c r="Y218" s="192"/>
      <c r="Z218" s="192"/>
    </row>
    <row r="219" spans="1:26" ht="22.5" hidden="1" customHeight="1" x14ac:dyDescent="0.2">
      <c r="A219" s="192"/>
      <c r="B219" s="192"/>
      <c r="C219" s="192"/>
      <c r="D219" s="192"/>
      <c r="E219" s="323"/>
      <c r="F219" s="192"/>
      <c r="G219" s="192"/>
      <c r="H219" s="192"/>
      <c r="I219" s="323"/>
      <c r="J219" s="192"/>
      <c r="K219" s="192"/>
      <c r="L219" s="350"/>
      <c r="M219" s="350"/>
      <c r="N219" s="351"/>
      <c r="O219" s="351"/>
      <c r="P219" s="192"/>
      <c r="Q219" s="192"/>
      <c r="R219" s="192"/>
      <c r="S219" s="192"/>
      <c r="T219" s="192"/>
      <c r="U219" s="192"/>
      <c r="V219" s="192"/>
      <c r="W219" s="192"/>
      <c r="X219" s="192"/>
      <c r="Y219" s="192"/>
      <c r="Z219" s="192"/>
    </row>
    <row r="220" spans="1:26" ht="22.5" hidden="1" customHeight="1" x14ac:dyDescent="0.2">
      <c r="A220" s="192"/>
      <c r="B220" s="192"/>
      <c r="C220" s="192"/>
      <c r="D220" s="192"/>
      <c r="E220" s="323"/>
      <c r="F220" s="192"/>
      <c r="G220" s="192"/>
      <c r="H220" s="192"/>
      <c r="I220" s="323"/>
      <c r="J220" s="192"/>
      <c r="K220" s="192"/>
      <c r="L220" s="350"/>
      <c r="M220" s="350"/>
      <c r="N220" s="351"/>
      <c r="O220" s="351"/>
      <c r="P220" s="192"/>
      <c r="Q220" s="192"/>
      <c r="R220" s="192"/>
      <c r="S220" s="192"/>
      <c r="T220" s="192"/>
      <c r="U220" s="192"/>
      <c r="V220" s="192"/>
      <c r="W220" s="192"/>
      <c r="X220" s="192"/>
      <c r="Y220" s="192"/>
      <c r="Z220" s="192"/>
    </row>
    <row r="221" spans="1:26" ht="22.5" hidden="1" customHeight="1" x14ac:dyDescent="0.2">
      <c r="A221" s="192"/>
      <c r="B221" s="192"/>
      <c r="C221" s="192"/>
      <c r="D221" s="192"/>
      <c r="E221" s="323"/>
      <c r="F221" s="192"/>
      <c r="G221" s="192"/>
      <c r="H221" s="192"/>
      <c r="I221" s="323"/>
      <c r="J221" s="192"/>
      <c r="K221" s="192"/>
      <c r="L221" s="350"/>
      <c r="M221" s="350"/>
      <c r="N221" s="351"/>
      <c r="O221" s="351"/>
      <c r="P221" s="192"/>
      <c r="Q221" s="192"/>
      <c r="R221" s="192"/>
      <c r="S221" s="192"/>
      <c r="T221" s="192"/>
      <c r="U221" s="192"/>
      <c r="V221" s="192"/>
      <c r="W221" s="192"/>
      <c r="X221" s="192"/>
      <c r="Y221" s="192"/>
      <c r="Z221" s="192"/>
    </row>
    <row r="222" spans="1:26" ht="22.5" hidden="1" customHeight="1" x14ac:dyDescent="0.2">
      <c r="A222" s="192"/>
      <c r="B222" s="192"/>
      <c r="C222" s="192"/>
      <c r="D222" s="192"/>
      <c r="E222" s="323"/>
      <c r="F222" s="192"/>
      <c r="G222" s="192"/>
      <c r="H222" s="192"/>
      <c r="I222" s="323"/>
      <c r="J222" s="192"/>
      <c r="K222" s="192"/>
      <c r="L222" s="350"/>
      <c r="M222" s="350"/>
      <c r="N222" s="351"/>
      <c r="O222" s="351"/>
      <c r="P222" s="192"/>
      <c r="Q222" s="192"/>
      <c r="R222" s="192"/>
      <c r="S222" s="192"/>
      <c r="T222" s="192"/>
      <c r="U222" s="192"/>
      <c r="V222" s="192"/>
      <c r="W222" s="192"/>
      <c r="X222" s="192"/>
      <c r="Y222" s="192"/>
      <c r="Z222" s="192"/>
    </row>
    <row r="223" spans="1:26" ht="22.5" hidden="1" customHeight="1" x14ac:dyDescent="0.2">
      <c r="A223" s="192"/>
      <c r="B223" s="192"/>
      <c r="C223" s="192"/>
      <c r="D223" s="192"/>
      <c r="E223" s="323"/>
      <c r="F223" s="192"/>
      <c r="G223" s="192"/>
      <c r="H223" s="192"/>
      <c r="I223" s="323"/>
      <c r="J223" s="192"/>
      <c r="K223" s="192"/>
      <c r="L223" s="350"/>
      <c r="M223" s="350"/>
      <c r="N223" s="351"/>
      <c r="O223" s="351"/>
      <c r="P223" s="192"/>
      <c r="Q223" s="192"/>
      <c r="R223" s="192"/>
      <c r="S223" s="192"/>
      <c r="T223" s="192"/>
      <c r="U223" s="192"/>
      <c r="V223" s="192"/>
      <c r="W223" s="192"/>
      <c r="X223" s="192"/>
      <c r="Y223" s="192"/>
      <c r="Z223" s="192"/>
    </row>
    <row r="224" spans="1:26" ht="22.5" hidden="1" customHeight="1" x14ac:dyDescent="0.2">
      <c r="A224" s="192"/>
      <c r="B224" s="192"/>
      <c r="C224" s="192"/>
      <c r="D224" s="192"/>
      <c r="E224" s="323"/>
      <c r="F224" s="192"/>
      <c r="G224" s="192"/>
      <c r="H224" s="192"/>
      <c r="I224" s="323"/>
      <c r="J224" s="192"/>
      <c r="K224" s="192"/>
      <c r="L224" s="350"/>
      <c r="M224" s="350"/>
      <c r="N224" s="351"/>
      <c r="O224" s="351"/>
      <c r="P224" s="192"/>
      <c r="Q224" s="192"/>
      <c r="R224" s="192"/>
      <c r="S224" s="192"/>
      <c r="T224" s="192"/>
      <c r="U224" s="192"/>
      <c r="V224" s="192"/>
      <c r="W224" s="192"/>
      <c r="X224" s="192"/>
      <c r="Y224" s="192"/>
      <c r="Z224" s="192"/>
    </row>
    <row r="225" spans="1:26" ht="22.5" hidden="1" customHeight="1" x14ac:dyDescent="0.2">
      <c r="A225" s="192"/>
      <c r="B225" s="192"/>
      <c r="C225" s="192"/>
      <c r="D225" s="192"/>
      <c r="E225" s="323"/>
      <c r="F225" s="192"/>
      <c r="G225" s="192"/>
      <c r="H225" s="192"/>
      <c r="I225" s="323"/>
      <c r="J225" s="192"/>
      <c r="K225" s="192"/>
      <c r="L225" s="350"/>
      <c r="M225" s="350"/>
      <c r="N225" s="351"/>
      <c r="O225" s="351"/>
      <c r="P225" s="192"/>
      <c r="Q225" s="192"/>
      <c r="R225" s="192"/>
      <c r="S225" s="192"/>
      <c r="T225" s="192"/>
      <c r="U225" s="192"/>
      <c r="V225" s="192"/>
      <c r="W225" s="192"/>
      <c r="X225" s="192"/>
      <c r="Y225" s="192"/>
      <c r="Z225" s="192"/>
    </row>
    <row r="226" spans="1:26" ht="22.5" hidden="1" customHeight="1" x14ac:dyDescent="0.2">
      <c r="A226" s="192"/>
      <c r="B226" s="192"/>
      <c r="C226" s="192"/>
      <c r="D226" s="192"/>
      <c r="E226" s="323"/>
      <c r="F226" s="192"/>
      <c r="G226" s="192"/>
      <c r="H226" s="192"/>
      <c r="I226" s="323"/>
      <c r="J226" s="192"/>
      <c r="K226" s="192"/>
      <c r="L226" s="350"/>
      <c r="M226" s="350"/>
      <c r="N226" s="351"/>
      <c r="O226" s="351"/>
      <c r="P226" s="192"/>
      <c r="Q226" s="192"/>
      <c r="R226" s="192"/>
      <c r="S226" s="192"/>
      <c r="T226" s="192"/>
      <c r="U226" s="192"/>
      <c r="V226" s="192"/>
      <c r="W226" s="192"/>
      <c r="X226" s="192"/>
      <c r="Y226" s="192"/>
      <c r="Z226" s="192"/>
    </row>
    <row r="227" spans="1:26" ht="22.5" hidden="1" customHeight="1" x14ac:dyDescent="0.2">
      <c r="A227" s="192"/>
      <c r="B227" s="192"/>
      <c r="C227" s="192"/>
      <c r="D227" s="192"/>
      <c r="E227" s="323"/>
      <c r="F227" s="192"/>
      <c r="G227" s="192"/>
      <c r="H227" s="192"/>
      <c r="I227" s="323"/>
      <c r="J227" s="192"/>
      <c r="K227" s="192"/>
      <c r="L227" s="350"/>
      <c r="M227" s="350"/>
      <c r="N227" s="351"/>
      <c r="O227" s="351"/>
      <c r="P227" s="192"/>
      <c r="Q227" s="192"/>
      <c r="R227" s="192"/>
      <c r="S227" s="192"/>
      <c r="T227" s="192"/>
      <c r="U227" s="192"/>
      <c r="V227" s="192"/>
      <c r="W227" s="192"/>
      <c r="X227" s="192"/>
      <c r="Y227" s="192"/>
      <c r="Z227" s="192"/>
    </row>
    <row r="228" spans="1:26" ht="22.5" hidden="1" customHeight="1" x14ac:dyDescent="0.2">
      <c r="A228" s="192"/>
      <c r="B228" s="192"/>
      <c r="C228" s="192"/>
      <c r="D228" s="192"/>
      <c r="E228" s="323"/>
      <c r="F228" s="192"/>
      <c r="G228" s="192"/>
      <c r="H228" s="192"/>
      <c r="I228" s="323"/>
      <c r="J228" s="192"/>
      <c r="K228" s="192"/>
      <c r="L228" s="350"/>
      <c r="M228" s="350"/>
      <c r="N228" s="351"/>
      <c r="O228" s="351"/>
      <c r="P228" s="192"/>
      <c r="Q228" s="192"/>
      <c r="R228" s="192"/>
      <c r="S228" s="192"/>
      <c r="T228" s="192"/>
      <c r="U228" s="192"/>
      <c r="V228" s="192"/>
      <c r="W228" s="192"/>
      <c r="X228" s="192"/>
      <c r="Y228" s="192"/>
      <c r="Z228" s="192"/>
    </row>
    <row r="229" spans="1:26" ht="22.5" hidden="1" customHeight="1" x14ac:dyDescent="0.2">
      <c r="A229" s="192"/>
      <c r="B229" s="192"/>
      <c r="C229" s="192"/>
      <c r="D229" s="192"/>
      <c r="E229" s="323"/>
      <c r="F229" s="192"/>
      <c r="G229" s="192"/>
      <c r="H229" s="192"/>
      <c r="I229" s="323"/>
      <c r="J229" s="192"/>
      <c r="K229" s="192"/>
      <c r="L229" s="350"/>
      <c r="M229" s="350"/>
      <c r="N229" s="351"/>
      <c r="O229" s="351"/>
      <c r="P229" s="192"/>
      <c r="Q229" s="192"/>
      <c r="R229" s="192"/>
      <c r="S229" s="192"/>
      <c r="T229" s="192"/>
      <c r="U229" s="192"/>
      <c r="V229" s="192"/>
      <c r="W229" s="192"/>
      <c r="X229" s="192"/>
      <c r="Y229" s="192"/>
      <c r="Z229" s="192"/>
    </row>
    <row r="230" spans="1:26" ht="22.5" hidden="1" customHeight="1" x14ac:dyDescent="0.2">
      <c r="A230" s="192"/>
      <c r="B230" s="192"/>
      <c r="C230" s="192"/>
      <c r="D230" s="192"/>
      <c r="E230" s="323"/>
      <c r="F230" s="192"/>
      <c r="G230" s="192"/>
      <c r="H230" s="192"/>
      <c r="I230" s="323"/>
      <c r="J230" s="192"/>
      <c r="K230" s="192"/>
      <c r="L230" s="350"/>
      <c r="M230" s="350"/>
      <c r="N230" s="351"/>
      <c r="O230" s="351"/>
      <c r="P230" s="192"/>
      <c r="Q230" s="192"/>
      <c r="R230" s="192"/>
      <c r="S230" s="192"/>
      <c r="T230" s="192"/>
      <c r="U230" s="192"/>
      <c r="V230" s="192"/>
      <c r="W230" s="192"/>
      <c r="X230" s="192"/>
      <c r="Y230" s="192"/>
      <c r="Z230" s="192"/>
    </row>
    <row r="231" spans="1:26" ht="22.5" hidden="1" customHeight="1" x14ac:dyDescent="0.2">
      <c r="A231" s="192"/>
      <c r="B231" s="192"/>
      <c r="C231" s="192"/>
      <c r="D231" s="192"/>
      <c r="E231" s="323"/>
      <c r="F231" s="192"/>
      <c r="G231" s="192"/>
      <c r="H231" s="192"/>
      <c r="I231" s="323"/>
      <c r="J231" s="192"/>
      <c r="K231" s="192"/>
      <c r="L231" s="350"/>
      <c r="M231" s="350"/>
      <c r="N231" s="351"/>
      <c r="O231" s="351"/>
      <c r="P231" s="192"/>
      <c r="Q231" s="192"/>
      <c r="R231" s="192"/>
      <c r="S231" s="192"/>
      <c r="T231" s="192"/>
      <c r="U231" s="192"/>
      <c r="V231" s="192"/>
      <c r="W231" s="192"/>
      <c r="X231" s="192"/>
      <c r="Y231" s="192"/>
      <c r="Z231" s="192"/>
    </row>
    <row r="232" spans="1:26" ht="22.5" hidden="1" customHeight="1" x14ac:dyDescent="0.2">
      <c r="A232" s="192"/>
      <c r="B232" s="192"/>
      <c r="C232" s="192"/>
      <c r="D232" s="192"/>
      <c r="E232" s="323"/>
      <c r="F232" s="192"/>
      <c r="G232" s="192"/>
      <c r="H232" s="192"/>
      <c r="I232" s="323"/>
      <c r="J232" s="192"/>
      <c r="K232" s="192"/>
      <c r="L232" s="350"/>
      <c r="M232" s="350"/>
      <c r="N232" s="351"/>
      <c r="O232" s="351"/>
      <c r="P232" s="192"/>
      <c r="Q232" s="192"/>
      <c r="R232" s="192"/>
      <c r="S232" s="192"/>
      <c r="T232" s="192"/>
      <c r="U232" s="192"/>
      <c r="V232" s="192"/>
      <c r="W232" s="192"/>
      <c r="X232" s="192"/>
      <c r="Y232" s="192"/>
      <c r="Z232" s="192"/>
    </row>
    <row r="233" spans="1:26" ht="22.5" hidden="1" customHeight="1" x14ac:dyDescent="0.2">
      <c r="A233" s="192"/>
      <c r="B233" s="192"/>
      <c r="C233" s="192"/>
      <c r="D233" s="192"/>
      <c r="E233" s="323"/>
      <c r="F233" s="192"/>
      <c r="G233" s="192"/>
      <c r="H233" s="192"/>
      <c r="I233" s="323"/>
      <c r="J233" s="192"/>
      <c r="K233" s="192"/>
      <c r="L233" s="350"/>
      <c r="M233" s="350"/>
      <c r="N233" s="351"/>
      <c r="O233" s="351"/>
      <c r="P233" s="192"/>
      <c r="Q233" s="192"/>
      <c r="R233" s="192"/>
      <c r="S233" s="192"/>
      <c r="T233" s="192"/>
      <c r="U233" s="192"/>
      <c r="V233" s="192"/>
      <c r="W233" s="192"/>
      <c r="X233" s="192"/>
      <c r="Y233" s="192"/>
      <c r="Z233" s="192"/>
    </row>
    <row r="234" spans="1:26" ht="22.5" hidden="1" customHeight="1" x14ac:dyDescent="0.2">
      <c r="A234" s="192"/>
      <c r="B234" s="192"/>
      <c r="C234" s="192"/>
      <c r="D234" s="192"/>
      <c r="E234" s="323"/>
      <c r="F234" s="192"/>
      <c r="G234" s="192"/>
      <c r="H234" s="192"/>
      <c r="I234" s="323"/>
      <c r="J234" s="192"/>
      <c r="K234" s="192"/>
      <c r="L234" s="350"/>
      <c r="M234" s="350"/>
      <c r="N234" s="351"/>
      <c r="O234" s="351"/>
      <c r="P234" s="192"/>
      <c r="Q234" s="192"/>
      <c r="R234" s="192"/>
      <c r="S234" s="192"/>
      <c r="T234" s="192"/>
      <c r="U234" s="192"/>
      <c r="V234" s="192"/>
      <c r="W234" s="192"/>
      <c r="X234" s="192"/>
      <c r="Y234" s="192"/>
      <c r="Z234" s="192"/>
    </row>
    <row r="235" spans="1:26" ht="22.5" hidden="1" customHeight="1" x14ac:dyDescent="0.2">
      <c r="A235" s="192"/>
      <c r="B235" s="192"/>
      <c r="C235" s="192"/>
      <c r="D235" s="192"/>
      <c r="E235" s="323"/>
      <c r="F235" s="192"/>
      <c r="G235" s="192"/>
      <c r="H235" s="192"/>
      <c r="I235" s="323"/>
      <c r="J235" s="192"/>
      <c r="K235" s="192"/>
      <c r="L235" s="350"/>
      <c r="M235" s="350"/>
      <c r="N235" s="351"/>
      <c r="O235" s="351"/>
      <c r="P235" s="192"/>
      <c r="Q235" s="192"/>
      <c r="R235" s="192"/>
      <c r="S235" s="192"/>
      <c r="T235" s="192"/>
      <c r="U235" s="192"/>
      <c r="V235" s="192"/>
      <c r="W235" s="192"/>
      <c r="X235" s="192"/>
      <c r="Y235" s="192"/>
      <c r="Z235" s="192"/>
    </row>
    <row r="236" spans="1:26" ht="22.5" hidden="1" customHeight="1" x14ac:dyDescent="0.2">
      <c r="A236" s="192"/>
      <c r="B236" s="192"/>
      <c r="C236" s="192"/>
      <c r="D236" s="192"/>
      <c r="E236" s="323"/>
      <c r="F236" s="192"/>
      <c r="G236" s="192"/>
      <c r="H236" s="192"/>
      <c r="I236" s="323"/>
      <c r="J236" s="192"/>
      <c r="K236" s="192"/>
      <c r="L236" s="350"/>
      <c r="M236" s="350"/>
      <c r="N236" s="351"/>
      <c r="O236" s="351"/>
      <c r="P236" s="192"/>
      <c r="Q236" s="192"/>
      <c r="R236" s="192"/>
      <c r="S236" s="192"/>
      <c r="T236" s="192"/>
      <c r="U236" s="192"/>
      <c r="V236" s="192"/>
      <c r="W236" s="192"/>
      <c r="X236" s="192"/>
      <c r="Y236" s="192"/>
      <c r="Z236" s="192"/>
    </row>
    <row r="237" spans="1:26" ht="22.5" hidden="1" customHeight="1" x14ac:dyDescent="0.2">
      <c r="A237" s="192"/>
      <c r="B237" s="192"/>
      <c r="C237" s="192"/>
      <c r="D237" s="192"/>
      <c r="E237" s="323"/>
      <c r="F237" s="192"/>
      <c r="G237" s="192"/>
      <c r="H237" s="192"/>
      <c r="I237" s="323"/>
      <c r="J237" s="192"/>
      <c r="K237" s="192"/>
      <c r="L237" s="350"/>
      <c r="M237" s="350"/>
      <c r="N237" s="351"/>
      <c r="O237" s="351"/>
      <c r="P237" s="192"/>
      <c r="Q237" s="192"/>
      <c r="R237" s="192"/>
      <c r="S237" s="192"/>
      <c r="T237" s="192"/>
      <c r="U237" s="192"/>
      <c r="V237" s="192"/>
      <c r="W237" s="192"/>
      <c r="X237" s="192"/>
      <c r="Y237" s="192"/>
      <c r="Z237" s="192"/>
    </row>
    <row r="238" spans="1:26" ht="22.5" hidden="1" customHeight="1" x14ac:dyDescent="0.2">
      <c r="A238" s="192"/>
      <c r="B238" s="192"/>
      <c r="C238" s="192"/>
      <c r="D238" s="192"/>
      <c r="E238" s="323"/>
      <c r="F238" s="192"/>
      <c r="G238" s="192"/>
      <c r="H238" s="192"/>
      <c r="I238" s="323"/>
      <c r="J238" s="192"/>
      <c r="K238" s="192"/>
      <c r="L238" s="350"/>
      <c r="M238" s="350"/>
      <c r="N238" s="351"/>
      <c r="O238" s="351"/>
      <c r="P238" s="192"/>
      <c r="Q238" s="192"/>
      <c r="R238" s="192"/>
      <c r="S238" s="192"/>
      <c r="T238" s="192"/>
      <c r="U238" s="192"/>
      <c r="V238" s="192"/>
      <c r="W238" s="192"/>
      <c r="X238" s="192"/>
      <c r="Y238" s="192"/>
      <c r="Z238" s="192"/>
    </row>
    <row r="239" spans="1:26" ht="22.5" hidden="1" customHeight="1" x14ac:dyDescent="0.2">
      <c r="A239" s="192"/>
      <c r="B239" s="192"/>
      <c r="C239" s="192"/>
      <c r="D239" s="192"/>
      <c r="E239" s="323"/>
      <c r="F239" s="192"/>
      <c r="G239" s="192"/>
      <c r="H239" s="192"/>
      <c r="I239" s="323"/>
      <c r="J239" s="192"/>
      <c r="K239" s="192"/>
      <c r="L239" s="350"/>
      <c r="M239" s="350"/>
      <c r="N239" s="351"/>
      <c r="O239" s="351"/>
      <c r="P239" s="192"/>
      <c r="Q239" s="192"/>
      <c r="R239" s="192"/>
      <c r="S239" s="192"/>
      <c r="T239" s="192"/>
      <c r="U239" s="192"/>
      <c r="V239" s="192"/>
      <c r="W239" s="192"/>
      <c r="X239" s="192"/>
      <c r="Y239" s="192"/>
      <c r="Z239" s="192"/>
    </row>
    <row r="240" spans="1:26" ht="22.5" hidden="1" customHeight="1" x14ac:dyDescent="0.2">
      <c r="A240" s="192"/>
      <c r="B240" s="192"/>
      <c r="C240" s="192"/>
      <c r="D240" s="192"/>
      <c r="E240" s="323"/>
      <c r="F240" s="192"/>
      <c r="G240" s="192"/>
      <c r="H240" s="192"/>
      <c r="I240" s="323"/>
      <c r="J240" s="192"/>
      <c r="K240" s="192"/>
      <c r="L240" s="350"/>
      <c r="M240" s="350"/>
      <c r="N240" s="351"/>
      <c r="O240" s="351"/>
      <c r="P240" s="192"/>
      <c r="Q240" s="192"/>
      <c r="R240" s="192"/>
      <c r="S240" s="192"/>
      <c r="T240" s="192"/>
      <c r="U240" s="192"/>
      <c r="V240" s="192"/>
      <c r="W240" s="192"/>
      <c r="X240" s="192"/>
      <c r="Y240" s="192"/>
      <c r="Z240" s="192"/>
    </row>
    <row r="241" spans="1:26" ht="22.5" hidden="1" customHeight="1" x14ac:dyDescent="0.2">
      <c r="A241" s="192"/>
      <c r="B241" s="192"/>
      <c r="C241" s="192"/>
      <c r="D241" s="192"/>
      <c r="E241" s="323"/>
      <c r="F241" s="192"/>
      <c r="G241" s="192"/>
      <c r="H241" s="192"/>
      <c r="I241" s="323"/>
      <c r="J241" s="192"/>
      <c r="K241" s="192"/>
      <c r="L241" s="350"/>
      <c r="M241" s="350"/>
      <c r="N241" s="351"/>
      <c r="O241" s="351"/>
      <c r="P241" s="192"/>
      <c r="Q241" s="192"/>
      <c r="R241" s="192"/>
      <c r="S241" s="192"/>
      <c r="T241" s="192"/>
      <c r="U241" s="192"/>
      <c r="V241" s="192"/>
      <c r="W241" s="192"/>
      <c r="X241" s="192"/>
      <c r="Y241" s="192"/>
      <c r="Z241" s="192"/>
    </row>
    <row r="242" spans="1:26" ht="22.5" hidden="1" customHeight="1" x14ac:dyDescent="0.2">
      <c r="A242" s="192"/>
      <c r="B242" s="192"/>
      <c r="C242" s="192"/>
      <c r="D242" s="192"/>
      <c r="E242" s="323"/>
      <c r="F242" s="192"/>
      <c r="G242" s="192"/>
      <c r="H242" s="192"/>
      <c r="I242" s="323"/>
      <c r="J242" s="192"/>
      <c r="K242" s="192"/>
      <c r="L242" s="350"/>
      <c r="M242" s="350"/>
      <c r="N242" s="351"/>
      <c r="O242" s="351"/>
      <c r="P242" s="192"/>
      <c r="Q242" s="192"/>
      <c r="R242" s="192"/>
      <c r="S242" s="192"/>
      <c r="T242" s="192"/>
      <c r="U242" s="192"/>
      <c r="V242" s="192"/>
      <c r="W242" s="192"/>
      <c r="X242" s="192"/>
      <c r="Y242" s="192"/>
      <c r="Z242" s="192"/>
    </row>
    <row r="243" spans="1:26" ht="22.5" hidden="1" customHeight="1" x14ac:dyDescent="0.2">
      <c r="A243" s="192"/>
      <c r="B243" s="192"/>
      <c r="C243" s="192"/>
      <c r="D243" s="192"/>
      <c r="E243" s="323"/>
      <c r="F243" s="192"/>
      <c r="G243" s="192"/>
      <c r="H243" s="192"/>
      <c r="I243" s="323"/>
      <c r="J243" s="192"/>
      <c r="K243" s="192"/>
      <c r="L243" s="350"/>
      <c r="M243" s="350"/>
      <c r="N243" s="351"/>
      <c r="O243" s="351"/>
      <c r="P243" s="192"/>
      <c r="Q243" s="192"/>
      <c r="R243" s="192"/>
      <c r="S243" s="192"/>
      <c r="T243" s="192"/>
      <c r="U243" s="192"/>
      <c r="V243" s="192"/>
      <c r="W243" s="192"/>
      <c r="X243" s="192"/>
      <c r="Y243" s="192"/>
      <c r="Z243" s="192"/>
    </row>
    <row r="244" spans="1:26" ht="22.5" hidden="1" customHeight="1" x14ac:dyDescent="0.2">
      <c r="A244" s="192"/>
      <c r="B244" s="192"/>
      <c r="C244" s="192"/>
      <c r="D244" s="192"/>
      <c r="E244" s="323"/>
      <c r="F244" s="192"/>
      <c r="G244" s="192"/>
      <c r="H244" s="192"/>
      <c r="I244" s="323"/>
      <c r="J244" s="192"/>
      <c r="K244" s="192"/>
      <c r="L244" s="350"/>
      <c r="M244" s="350"/>
      <c r="N244" s="351"/>
      <c r="O244" s="351"/>
      <c r="P244" s="192"/>
      <c r="Q244" s="192"/>
      <c r="R244" s="192"/>
      <c r="S244" s="192"/>
      <c r="T244" s="192"/>
      <c r="U244" s="192"/>
      <c r="V244" s="192"/>
      <c r="W244" s="192"/>
      <c r="X244" s="192"/>
      <c r="Y244" s="192"/>
      <c r="Z244" s="192"/>
    </row>
    <row r="245" spans="1:26" ht="22.5" hidden="1" customHeight="1" x14ac:dyDescent="0.2">
      <c r="A245" s="192"/>
      <c r="B245" s="192"/>
      <c r="C245" s="192"/>
      <c r="D245" s="192"/>
      <c r="E245" s="323"/>
      <c r="F245" s="192"/>
      <c r="G245" s="192"/>
      <c r="H245" s="192"/>
      <c r="I245" s="323"/>
      <c r="J245" s="192"/>
      <c r="K245" s="192"/>
      <c r="L245" s="350"/>
      <c r="M245" s="350"/>
      <c r="N245" s="351"/>
      <c r="O245" s="351"/>
      <c r="P245" s="192"/>
      <c r="Q245" s="192"/>
      <c r="R245" s="192"/>
      <c r="S245" s="192"/>
      <c r="T245" s="192"/>
      <c r="U245" s="192"/>
      <c r="V245" s="192"/>
      <c r="W245" s="192"/>
      <c r="X245" s="192"/>
      <c r="Y245" s="192"/>
      <c r="Z245" s="192"/>
    </row>
    <row r="246" spans="1:26" ht="22.5" hidden="1" customHeight="1" x14ac:dyDescent="0.2">
      <c r="A246" s="192"/>
      <c r="B246" s="192"/>
      <c r="C246" s="192"/>
      <c r="D246" s="192"/>
      <c r="E246" s="323"/>
      <c r="F246" s="192"/>
      <c r="G246" s="192"/>
      <c r="H246" s="192"/>
      <c r="I246" s="323"/>
      <c r="J246" s="192"/>
      <c r="K246" s="192"/>
      <c r="L246" s="350"/>
      <c r="M246" s="350"/>
      <c r="N246" s="351"/>
      <c r="O246" s="351"/>
      <c r="P246" s="192"/>
      <c r="Q246" s="192"/>
      <c r="R246" s="192"/>
      <c r="S246" s="192"/>
      <c r="T246" s="192"/>
      <c r="U246" s="192"/>
      <c r="V246" s="192"/>
      <c r="W246" s="192"/>
      <c r="X246" s="192"/>
      <c r="Y246" s="192"/>
      <c r="Z246" s="192"/>
    </row>
    <row r="247" spans="1:26" ht="22.5" hidden="1" customHeight="1" x14ac:dyDescent="0.2">
      <c r="A247" s="192"/>
      <c r="B247" s="192"/>
      <c r="C247" s="192"/>
      <c r="D247" s="192"/>
      <c r="E247" s="323"/>
      <c r="F247" s="192"/>
      <c r="G247" s="192"/>
      <c r="H247" s="192"/>
      <c r="I247" s="323"/>
      <c r="J247" s="192"/>
      <c r="K247" s="192"/>
      <c r="L247" s="350"/>
      <c r="M247" s="350"/>
      <c r="N247" s="351"/>
      <c r="O247" s="351"/>
      <c r="P247" s="192"/>
      <c r="Q247" s="192"/>
      <c r="R247" s="192"/>
      <c r="S247" s="192"/>
      <c r="T247" s="192"/>
      <c r="U247" s="192"/>
      <c r="V247" s="192"/>
      <c r="W247" s="192"/>
      <c r="X247" s="192"/>
      <c r="Y247" s="192"/>
      <c r="Z247" s="192"/>
    </row>
    <row r="248" spans="1:26" ht="22.5" hidden="1" customHeight="1" x14ac:dyDescent="0.2">
      <c r="A248" s="192"/>
      <c r="B248" s="192"/>
      <c r="C248" s="192"/>
      <c r="D248" s="192"/>
      <c r="E248" s="323"/>
      <c r="F248" s="192"/>
      <c r="G248" s="192"/>
      <c r="H248" s="192"/>
      <c r="I248" s="323"/>
      <c r="J248" s="192"/>
      <c r="K248" s="192"/>
      <c r="L248" s="350"/>
      <c r="M248" s="350"/>
      <c r="N248" s="351"/>
      <c r="O248" s="351"/>
      <c r="P248" s="192"/>
      <c r="Q248" s="192"/>
      <c r="R248" s="192"/>
      <c r="S248" s="192"/>
      <c r="T248" s="192"/>
      <c r="U248" s="192"/>
      <c r="V248" s="192"/>
      <c r="W248" s="192"/>
      <c r="X248" s="192"/>
      <c r="Y248" s="192"/>
      <c r="Z248" s="192"/>
    </row>
    <row r="249" spans="1:26" ht="22.5" hidden="1" customHeight="1" x14ac:dyDescent="0.2">
      <c r="A249" s="192"/>
      <c r="B249" s="192"/>
      <c r="C249" s="192"/>
      <c r="D249" s="192"/>
      <c r="E249" s="323"/>
      <c r="F249" s="192"/>
      <c r="G249" s="192"/>
      <c r="H249" s="192"/>
      <c r="I249" s="323"/>
      <c r="J249" s="192"/>
      <c r="K249" s="192"/>
      <c r="L249" s="350"/>
      <c r="M249" s="350"/>
      <c r="N249" s="351"/>
      <c r="O249" s="351"/>
      <c r="P249" s="192"/>
      <c r="Q249" s="192"/>
      <c r="R249" s="192"/>
      <c r="S249" s="192"/>
      <c r="T249" s="192"/>
      <c r="U249" s="192"/>
      <c r="V249" s="192"/>
      <c r="W249" s="192"/>
      <c r="X249" s="192"/>
      <c r="Y249" s="192"/>
      <c r="Z249" s="192"/>
    </row>
    <row r="250" spans="1:26" ht="22.5" hidden="1" customHeight="1" x14ac:dyDescent="0.2">
      <c r="A250" s="192"/>
      <c r="B250" s="192"/>
      <c r="C250" s="192"/>
      <c r="D250" s="192"/>
      <c r="E250" s="323"/>
      <c r="F250" s="192"/>
      <c r="G250" s="192"/>
      <c r="H250" s="192"/>
      <c r="I250" s="323"/>
      <c r="J250" s="192"/>
      <c r="K250" s="192"/>
      <c r="L250" s="350"/>
      <c r="M250" s="350"/>
      <c r="N250" s="351"/>
      <c r="O250" s="351"/>
      <c r="P250" s="192"/>
      <c r="Q250" s="192"/>
      <c r="R250" s="192"/>
      <c r="S250" s="192"/>
      <c r="T250" s="192"/>
      <c r="U250" s="192"/>
      <c r="V250" s="192"/>
      <c r="W250" s="192"/>
      <c r="X250" s="192"/>
      <c r="Y250" s="192"/>
      <c r="Z250" s="192"/>
    </row>
    <row r="251" spans="1:26" ht="22.5" hidden="1" customHeight="1" x14ac:dyDescent="0.2">
      <c r="A251" s="192"/>
      <c r="B251" s="192"/>
      <c r="C251" s="192"/>
      <c r="D251" s="192"/>
      <c r="E251" s="323"/>
      <c r="F251" s="192"/>
      <c r="G251" s="192"/>
      <c r="H251" s="192"/>
      <c r="I251" s="323"/>
      <c r="J251" s="192"/>
      <c r="K251" s="192"/>
      <c r="L251" s="350"/>
      <c r="M251" s="350"/>
      <c r="N251" s="351"/>
      <c r="O251" s="351"/>
      <c r="P251" s="192"/>
      <c r="Q251" s="192"/>
      <c r="R251" s="192"/>
      <c r="S251" s="192"/>
      <c r="T251" s="192"/>
      <c r="U251" s="192"/>
      <c r="V251" s="192"/>
      <c r="W251" s="192"/>
      <c r="X251" s="192"/>
      <c r="Y251" s="192"/>
      <c r="Z251" s="192"/>
    </row>
    <row r="252" spans="1:26" ht="22.5" hidden="1" customHeight="1" x14ac:dyDescent="0.2">
      <c r="A252" s="192"/>
      <c r="B252" s="192"/>
      <c r="C252" s="192"/>
      <c r="D252" s="192"/>
      <c r="E252" s="323"/>
      <c r="F252" s="192"/>
      <c r="G252" s="192"/>
      <c r="H252" s="192"/>
      <c r="I252" s="323"/>
      <c r="J252" s="192"/>
      <c r="K252" s="192"/>
      <c r="L252" s="350"/>
      <c r="M252" s="350"/>
      <c r="N252" s="351"/>
      <c r="O252" s="351"/>
      <c r="P252" s="192"/>
      <c r="Q252" s="192"/>
      <c r="R252" s="192"/>
      <c r="S252" s="192"/>
      <c r="T252" s="192"/>
      <c r="U252" s="192"/>
      <c r="V252" s="192"/>
      <c r="W252" s="192"/>
      <c r="X252" s="192"/>
      <c r="Y252" s="192"/>
      <c r="Z252" s="192"/>
    </row>
    <row r="253" spans="1:26" ht="22.5" hidden="1" customHeight="1" x14ac:dyDescent="0.2">
      <c r="A253" s="192"/>
      <c r="B253" s="192"/>
      <c r="C253" s="192"/>
      <c r="D253" s="192"/>
      <c r="E253" s="323"/>
      <c r="F253" s="192"/>
      <c r="G253" s="192"/>
      <c r="H253" s="192"/>
      <c r="I253" s="323"/>
      <c r="J253" s="192"/>
      <c r="K253" s="192"/>
      <c r="L253" s="350"/>
      <c r="M253" s="350"/>
      <c r="N253" s="351"/>
      <c r="O253" s="351"/>
      <c r="P253" s="192"/>
      <c r="Q253" s="192"/>
      <c r="R253" s="192"/>
      <c r="S253" s="192"/>
      <c r="T253" s="192"/>
      <c r="U253" s="192"/>
      <c r="V253" s="192"/>
      <c r="W253" s="192"/>
      <c r="X253" s="192"/>
      <c r="Y253" s="192"/>
      <c r="Z253" s="192"/>
    </row>
    <row r="254" spans="1:26" ht="22.5" hidden="1" customHeight="1" x14ac:dyDescent="0.2">
      <c r="A254" s="192"/>
      <c r="B254" s="192"/>
      <c r="C254" s="192"/>
      <c r="D254" s="192"/>
      <c r="E254" s="323"/>
      <c r="F254" s="192"/>
      <c r="G254" s="192"/>
      <c r="H254" s="192"/>
      <c r="I254" s="323"/>
      <c r="J254" s="192"/>
      <c r="K254" s="192"/>
      <c r="L254" s="350"/>
      <c r="M254" s="350"/>
      <c r="N254" s="351"/>
      <c r="O254" s="351"/>
      <c r="P254" s="192"/>
      <c r="Q254" s="192"/>
      <c r="R254" s="192"/>
      <c r="S254" s="192"/>
      <c r="T254" s="192"/>
      <c r="U254" s="192"/>
      <c r="V254" s="192"/>
      <c r="W254" s="192"/>
      <c r="X254" s="192"/>
      <c r="Y254" s="192"/>
      <c r="Z254" s="192"/>
    </row>
    <row r="255" spans="1:26" ht="22.5" hidden="1" customHeight="1" x14ac:dyDescent="0.2">
      <c r="A255" s="192"/>
      <c r="B255" s="192"/>
      <c r="C255" s="192"/>
      <c r="D255" s="192"/>
      <c r="E255" s="323"/>
      <c r="F255" s="192"/>
      <c r="G255" s="192"/>
      <c r="H255" s="192"/>
      <c r="I255" s="323"/>
      <c r="J255" s="192"/>
      <c r="K255" s="192"/>
      <c r="L255" s="350"/>
      <c r="M255" s="350"/>
      <c r="N255" s="351"/>
      <c r="O255" s="351"/>
      <c r="P255" s="192"/>
      <c r="Q255" s="192"/>
      <c r="R255" s="192"/>
      <c r="S255" s="192"/>
      <c r="T255" s="192"/>
      <c r="U255" s="192"/>
      <c r="V255" s="192"/>
      <c r="W255" s="192"/>
      <c r="X255" s="192"/>
      <c r="Y255" s="192"/>
      <c r="Z255" s="192"/>
    </row>
    <row r="256" spans="1:26" ht="22.5" hidden="1" customHeight="1" x14ac:dyDescent="0.2">
      <c r="A256" s="192"/>
      <c r="B256" s="192"/>
      <c r="C256" s="192"/>
      <c r="D256" s="192"/>
      <c r="E256" s="323"/>
      <c r="F256" s="192"/>
      <c r="G256" s="192"/>
      <c r="H256" s="192"/>
      <c r="I256" s="323"/>
      <c r="J256" s="192"/>
      <c r="K256" s="192"/>
      <c r="L256" s="350"/>
      <c r="M256" s="350"/>
      <c r="N256" s="351"/>
      <c r="O256" s="351"/>
      <c r="P256" s="192"/>
      <c r="Q256" s="192"/>
      <c r="R256" s="192"/>
      <c r="S256" s="192"/>
      <c r="T256" s="192"/>
      <c r="U256" s="192"/>
      <c r="V256" s="192"/>
      <c r="W256" s="192"/>
      <c r="X256" s="192"/>
      <c r="Y256" s="192"/>
      <c r="Z256" s="192"/>
    </row>
    <row r="257" spans="1:26" ht="22.5" hidden="1" customHeight="1" x14ac:dyDescent="0.2">
      <c r="A257" s="192"/>
      <c r="B257" s="192"/>
      <c r="C257" s="192"/>
      <c r="D257" s="192"/>
      <c r="E257" s="323"/>
      <c r="F257" s="192"/>
      <c r="G257" s="192"/>
      <c r="H257" s="192"/>
      <c r="I257" s="323"/>
      <c r="J257" s="192"/>
      <c r="K257" s="192"/>
      <c r="L257" s="350"/>
      <c r="M257" s="350"/>
      <c r="N257" s="351"/>
      <c r="O257" s="351"/>
      <c r="P257" s="192"/>
      <c r="Q257" s="192"/>
      <c r="R257" s="192"/>
      <c r="S257" s="192"/>
      <c r="T257" s="192"/>
      <c r="U257" s="192"/>
      <c r="V257" s="192"/>
      <c r="W257" s="192"/>
      <c r="X257" s="192"/>
      <c r="Y257" s="192"/>
      <c r="Z257" s="192"/>
    </row>
    <row r="258" spans="1:26" ht="22.5" hidden="1" customHeight="1" x14ac:dyDescent="0.2">
      <c r="A258" s="192"/>
      <c r="B258" s="192"/>
      <c r="C258" s="192"/>
      <c r="D258" s="192"/>
      <c r="E258" s="323"/>
      <c r="F258" s="192"/>
      <c r="G258" s="192"/>
      <c r="H258" s="192"/>
      <c r="I258" s="323"/>
      <c r="J258" s="192"/>
      <c r="K258" s="192"/>
      <c r="L258" s="350"/>
      <c r="M258" s="350"/>
      <c r="N258" s="351"/>
      <c r="O258" s="351"/>
      <c r="P258" s="192"/>
      <c r="Q258" s="192"/>
      <c r="R258" s="192"/>
      <c r="S258" s="192"/>
      <c r="T258" s="192"/>
      <c r="U258" s="192"/>
      <c r="V258" s="192"/>
      <c r="W258" s="192"/>
      <c r="X258" s="192"/>
      <c r="Y258" s="192"/>
      <c r="Z258" s="192"/>
    </row>
    <row r="259" spans="1:26" ht="22.5" hidden="1" customHeight="1" x14ac:dyDescent="0.2">
      <c r="A259" s="192"/>
      <c r="B259" s="192"/>
      <c r="C259" s="192"/>
      <c r="D259" s="192"/>
      <c r="E259" s="323"/>
      <c r="F259" s="192"/>
      <c r="G259" s="192"/>
      <c r="H259" s="192"/>
      <c r="I259" s="323"/>
      <c r="J259" s="192"/>
      <c r="K259" s="192"/>
      <c r="L259" s="350"/>
      <c r="M259" s="350"/>
      <c r="N259" s="351"/>
      <c r="O259" s="351"/>
      <c r="P259" s="192"/>
      <c r="Q259" s="192"/>
      <c r="R259" s="192"/>
      <c r="S259" s="192"/>
      <c r="T259" s="192"/>
      <c r="U259" s="192"/>
      <c r="V259" s="192"/>
      <c r="W259" s="192"/>
      <c r="X259" s="192"/>
      <c r="Y259" s="192"/>
      <c r="Z259" s="192"/>
    </row>
    <row r="260" spans="1:26" ht="22.5" hidden="1" customHeight="1" x14ac:dyDescent="0.2">
      <c r="A260" s="192"/>
      <c r="B260" s="192"/>
      <c r="C260" s="192"/>
      <c r="D260" s="192"/>
      <c r="E260" s="323"/>
      <c r="F260" s="192"/>
      <c r="G260" s="192"/>
      <c r="H260" s="192"/>
      <c r="I260" s="323"/>
      <c r="J260" s="192"/>
      <c r="K260" s="192"/>
      <c r="L260" s="350"/>
      <c r="M260" s="350"/>
      <c r="N260" s="351"/>
      <c r="O260" s="351"/>
      <c r="P260" s="192"/>
      <c r="Q260" s="192"/>
      <c r="R260" s="192"/>
      <c r="S260" s="192"/>
      <c r="T260" s="192"/>
      <c r="U260" s="192"/>
      <c r="V260" s="192"/>
      <c r="W260" s="192"/>
      <c r="X260" s="192"/>
      <c r="Y260" s="192"/>
      <c r="Z260" s="192"/>
    </row>
    <row r="261" spans="1:26" ht="22.5" hidden="1" customHeight="1" x14ac:dyDescent="0.2">
      <c r="A261" s="192"/>
      <c r="B261" s="192"/>
      <c r="C261" s="192"/>
      <c r="D261" s="192"/>
      <c r="E261" s="323"/>
      <c r="F261" s="192"/>
      <c r="G261" s="192"/>
      <c r="H261" s="192"/>
      <c r="I261" s="323"/>
      <c r="J261" s="192"/>
      <c r="K261" s="192"/>
      <c r="L261" s="350"/>
      <c r="M261" s="350"/>
      <c r="N261" s="351"/>
      <c r="O261" s="351"/>
      <c r="P261" s="192"/>
      <c r="Q261" s="192"/>
      <c r="R261" s="192"/>
      <c r="S261" s="192"/>
      <c r="T261" s="192"/>
      <c r="U261" s="192"/>
      <c r="V261" s="192"/>
      <c r="W261" s="192"/>
      <c r="X261" s="192"/>
      <c r="Y261" s="192"/>
      <c r="Z261" s="192"/>
    </row>
    <row r="262" spans="1:26" ht="22.5" hidden="1" customHeight="1" x14ac:dyDescent="0.2">
      <c r="A262" s="192"/>
      <c r="B262" s="192"/>
      <c r="C262" s="192"/>
      <c r="D262" s="192"/>
      <c r="E262" s="323"/>
      <c r="F262" s="192"/>
      <c r="G262" s="192"/>
      <c r="H262" s="192"/>
      <c r="I262" s="323"/>
      <c r="J262" s="192"/>
      <c r="K262" s="192"/>
      <c r="L262" s="350"/>
      <c r="M262" s="350"/>
      <c r="N262" s="351"/>
      <c r="O262" s="351"/>
      <c r="P262" s="192"/>
      <c r="Q262" s="192"/>
      <c r="R262" s="192"/>
      <c r="S262" s="192"/>
      <c r="T262" s="192"/>
      <c r="U262" s="192"/>
      <c r="V262" s="192"/>
      <c r="W262" s="192"/>
      <c r="X262" s="192"/>
      <c r="Y262" s="192"/>
      <c r="Z262" s="192"/>
    </row>
    <row r="263" spans="1:26" ht="15.75" hidden="1" customHeight="1" x14ac:dyDescent="0.2"/>
    <row r="264" spans="1:26" ht="15.75" hidden="1" customHeight="1" x14ac:dyDescent="0.2"/>
    <row r="265" spans="1:26" ht="15.75" hidden="1" customHeight="1" x14ac:dyDescent="0.2"/>
    <row r="266" spans="1:26" ht="15.75" hidden="1" customHeight="1" x14ac:dyDescent="0.2"/>
    <row r="267" spans="1:26" ht="15.75" hidden="1" customHeight="1" x14ac:dyDescent="0.2"/>
    <row r="268" spans="1:26" ht="15.75" hidden="1" customHeight="1" x14ac:dyDescent="0.2"/>
    <row r="269" spans="1:26" ht="15.75" hidden="1" customHeight="1" x14ac:dyDescent="0.2"/>
    <row r="270" spans="1:26" ht="15.75" hidden="1" customHeight="1" x14ac:dyDescent="0.2"/>
    <row r="271" spans="1:26" ht="15.75" hidden="1" customHeight="1" x14ac:dyDescent="0.2"/>
    <row r="272" spans="1:26"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sheetData>
  <mergeCells count="247">
    <mergeCell ref="O59:O60"/>
    <mergeCell ref="P59:P60"/>
    <mergeCell ref="B59:B60"/>
    <mergeCell ref="C59:C60"/>
    <mergeCell ref="D59:D60"/>
    <mergeCell ref="E59:E60"/>
    <mergeCell ref="F59:F60"/>
    <mergeCell ref="I59:I60"/>
    <mergeCell ref="J59:J60"/>
    <mergeCell ref="L49:L50"/>
    <mergeCell ref="M49:M50"/>
    <mergeCell ref="N49:N50"/>
    <mergeCell ref="O49:O50"/>
    <mergeCell ref="P49:P50"/>
    <mergeCell ref="B49:B50"/>
    <mergeCell ref="C49:C50"/>
    <mergeCell ref="D49:D50"/>
    <mergeCell ref="E49:E50"/>
    <mergeCell ref="F49:F50"/>
    <mergeCell ref="I49:I50"/>
    <mergeCell ref="J49:J50"/>
    <mergeCell ref="B51:B53"/>
    <mergeCell ref="C51:C53"/>
    <mergeCell ref="D51:D53"/>
    <mergeCell ref="E51:E53"/>
    <mergeCell ref="F51:F53"/>
    <mergeCell ref="J51:J53"/>
    <mergeCell ref="K51:K53"/>
    <mergeCell ref="I52:I53"/>
    <mergeCell ref="K49:K50"/>
    <mergeCell ref="O54:O57"/>
    <mergeCell ref="P54:P57"/>
    <mergeCell ref="G52:G53"/>
    <mergeCell ref="H52:H53"/>
    <mergeCell ref="G51:I51"/>
    <mergeCell ref="L51:L53"/>
    <mergeCell ref="M51:M53"/>
    <mergeCell ref="N51:N53"/>
    <mergeCell ref="O51:O53"/>
    <mergeCell ref="P51:P53"/>
    <mergeCell ref="B54:B57"/>
    <mergeCell ref="C54:C57"/>
    <mergeCell ref="D54:D57"/>
    <mergeCell ref="E54:E57"/>
    <mergeCell ref="F54:F57"/>
    <mergeCell ref="I54:I57"/>
    <mergeCell ref="J54:J57"/>
    <mergeCell ref="K54:K57"/>
    <mergeCell ref="L54:L57"/>
    <mergeCell ref="M54:M57"/>
    <mergeCell ref="N54:N57"/>
    <mergeCell ref="K59:K60"/>
    <mergeCell ref="L59:L60"/>
    <mergeCell ref="M59:M60"/>
    <mergeCell ref="N59:N60"/>
    <mergeCell ref="O13:O15"/>
    <mergeCell ref="P13:P15"/>
    <mergeCell ref="C10:K10"/>
    <mergeCell ref="C11:K11"/>
    <mergeCell ref="B13:B15"/>
    <mergeCell ref="C13:C15"/>
    <mergeCell ref="D13:D15"/>
    <mergeCell ref="E13:E15"/>
    <mergeCell ref="F13:F15"/>
    <mergeCell ref="G13:I13"/>
    <mergeCell ref="J13:J15"/>
    <mergeCell ref="G14:G15"/>
    <mergeCell ref="H14:H15"/>
    <mergeCell ref="I14:I15"/>
    <mergeCell ref="K13:K15"/>
    <mergeCell ref="L13:L15"/>
    <mergeCell ref="M13:M15"/>
    <mergeCell ref="N13:N15"/>
    <mergeCell ref="K16:K19"/>
    <mergeCell ref="L16:L19"/>
    <mergeCell ref="M16:M19"/>
    <mergeCell ref="N16:N19"/>
    <mergeCell ref="P16:P19"/>
    <mergeCell ref="B16:B19"/>
    <mergeCell ref="C16:C19"/>
    <mergeCell ref="D16:D19"/>
    <mergeCell ref="E16:E19"/>
    <mergeCell ref="F16:F19"/>
    <mergeCell ref="I16:I19"/>
    <mergeCell ref="J16:J19"/>
    <mergeCell ref="K20:K21"/>
    <mergeCell ref="L20:L21"/>
    <mergeCell ref="M20:M21"/>
    <mergeCell ref="N20:N21"/>
    <mergeCell ref="O20:O21"/>
    <mergeCell ref="P20:P21"/>
    <mergeCell ref="B20:B21"/>
    <mergeCell ref="C20:C21"/>
    <mergeCell ref="D20:D21"/>
    <mergeCell ref="E20:E21"/>
    <mergeCell ref="F20:F21"/>
    <mergeCell ref="I20:I21"/>
    <mergeCell ref="J20:J21"/>
    <mergeCell ref="K30:K31"/>
    <mergeCell ref="L30:L31"/>
    <mergeCell ref="M30:M31"/>
    <mergeCell ref="N30:N31"/>
    <mergeCell ref="O30:O31"/>
    <mergeCell ref="P30:P31"/>
    <mergeCell ref="B30:B31"/>
    <mergeCell ref="C30:C31"/>
    <mergeCell ref="D30:D31"/>
    <mergeCell ref="E30:E31"/>
    <mergeCell ref="F30:F31"/>
    <mergeCell ref="I30:I31"/>
    <mergeCell ref="J30:J31"/>
    <mergeCell ref="L32:L34"/>
    <mergeCell ref="M32:M34"/>
    <mergeCell ref="N32:N34"/>
    <mergeCell ref="O32:O34"/>
    <mergeCell ref="P32:P34"/>
    <mergeCell ref="B32:B34"/>
    <mergeCell ref="C32:C34"/>
    <mergeCell ref="D32:D34"/>
    <mergeCell ref="E32:E34"/>
    <mergeCell ref="F32:F34"/>
    <mergeCell ref="I32:I34"/>
    <mergeCell ref="J32:J34"/>
    <mergeCell ref="O35:O37"/>
    <mergeCell ref="P35:P37"/>
    <mergeCell ref="B35:B37"/>
    <mergeCell ref="C35:C37"/>
    <mergeCell ref="D35:D37"/>
    <mergeCell ref="E35:E37"/>
    <mergeCell ref="F35:F37"/>
    <mergeCell ref="I35:I37"/>
    <mergeCell ref="J35:J37"/>
    <mergeCell ref="O38:O39"/>
    <mergeCell ref="P38:P39"/>
    <mergeCell ref="B38:B39"/>
    <mergeCell ref="C38:C39"/>
    <mergeCell ref="D38:D39"/>
    <mergeCell ref="E38:E39"/>
    <mergeCell ref="F38:F39"/>
    <mergeCell ref="I38:I39"/>
    <mergeCell ref="J38:J39"/>
    <mergeCell ref="L22:L23"/>
    <mergeCell ref="M22:M23"/>
    <mergeCell ref="N22:N23"/>
    <mergeCell ref="O22:O23"/>
    <mergeCell ref="P22:P23"/>
    <mergeCell ref="B22:B23"/>
    <mergeCell ref="C22:C23"/>
    <mergeCell ref="D22:D23"/>
    <mergeCell ref="E22:E23"/>
    <mergeCell ref="F22:F23"/>
    <mergeCell ref="I22:I23"/>
    <mergeCell ref="J22:J23"/>
    <mergeCell ref="B24:B26"/>
    <mergeCell ref="C24:C26"/>
    <mergeCell ref="D24:D26"/>
    <mergeCell ref="E24:E26"/>
    <mergeCell ref="F24:F26"/>
    <mergeCell ref="J24:J26"/>
    <mergeCell ref="K24:K26"/>
    <mergeCell ref="I25:I26"/>
    <mergeCell ref="K22:K23"/>
    <mergeCell ref="O27:O29"/>
    <mergeCell ref="P27:P29"/>
    <mergeCell ref="G25:G26"/>
    <mergeCell ref="H25:H26"/>
    <mergeCell ref="G24:I24"/>
    <mergeCell ref="L24:L26"/>
    <mergeCell ref="M24:M26"/>
    <mergeCell ref="N24:N26"/>
    <mergeCell ref="O24:O26"/>
    <mergeCell ref="P24:P26"/>
    <mergeCell ref="B27:B29"/>
    <mergeCell ref="C27:C29"/>
    <mergeCell ref="D27:D29"/>
    <mergeCell ref="E27:E29"/>
    <mergeCell ref="F27:F29"/>
    <mergeCell ref="K40:K42"/>
    <mergeCell ref="L40:L42"/>
    <mergeCell ref="M40:M42"/>
    <mergeCell ref="N40:N42"/>
    <mergeCell ref="I27:I29"/>
    <mergeCell ref="J27:J29"/>
    <mergeCell ref="K27:K29"/>
    <mergeCell ref="L27:L29"/>
    <mergeCell ref="M27:M29"/>
    <mergeCell ref="N27:N29"/>
    <mergeCell ref="K38:K39"/>
    <mergeCell ref="L38:L39"/>
    <mergeCell ref="M38:M39"/>
    <mergeCell ref="N38:N39"/>
    <mergeCell ref="K35:K37"/>
    <mergeCell ref="L35:L37"/>
    <mergeCell ref="M35:M37"/>
    <mergeCell ref="N35:N37"/>
    <mergeCell ref="K32:K34"/>
    <mergeCell ref="B40:B42"/>
    <mergeCell ref="C40:C42"/>
    <mergeCell ref="D40:D42"/>
    <mergeCell ref="E40:E42"/>
    <mergeCell ref="F40:F42"/>
    <mergeCell ref="G40:I40"/>
    <mergeCell ref="J40:J42"/>
    <mergeCell ref="I41:I42"/>
    <mergeCell ref="B43:B44"/>
    <mergeCell ref="C43:C44"/>
    <mergeCell ref="D43:D44"/>
    <mergeCell ref="E43:E44"/>
    <mergeCell ref="F43:F44"/>
    <mergeCell ref="I43:I44"/>
    <mergeCell ref="J43:J44"/>
    <mergeCell ref="K43:K44"/>
    <mergeCell ref="L43:L44"/>
    <mergeCell ref="M43:M44"/>
    <mergeCell ref="N43:N44"/>
    <mergeCell ref="O43:O44"/>
    <mergeCell ref="P43:P44"/>
    <mergeCell ref="G41:G42"/>
    <mergeCell ref="H41:H42"/>
    <mergeCell ref="O40:O42"/>
    <mergeCell ref="P40:P42"/>
    <mergeCell ref="O45:O46"/>
    <mergeCell ref="P45:P46"/>
    <mergeCell ref="B45:B46"/>
    <mergeCell ref="C45:C46"/>
    <mergeCell ref="D45:D46"/>
    <mergeCell ref="E45:E46"/>
    <mergeCell ref="F45:F46"/>
    <mergeCell ref="I45:I46"/>
    <mergeCell ref="J45:J46"/>
    <mergeCell ref="K45:K46"/>
    <mergeCell ref="L45:L46"/>
    <mergeCell ref="M45:M46"/>
    <mergeCell ref="N45:N46"/>
    <mergeCell ref="K47:K48"/>
    <mergeCell ref="L47:L48"/>
    <mergeCell ref="M47:M48"/>
    <mergeCell ref="N47:N48"/>
    <mergeCell ref="O47:O48"/>
    <mergeCell ref="P47:P48"/>
    <mergeCell ref="B47:B48"/>
    <mergeCell ref="C47:C48"/>
    <mergeCell ref="D47:D48"/>
    <mergeCell ref="E47:E48"/>
    <mergeCell ref="F47:F48"/>
    <mergeCell ref="I47:I48"/>
    <mergeCell ref="J47:J48"/>
  </mergeCells>
  <dataValidations count="1">
    <dataValidation type="list" allowBlank="1" showErrorMessage="1" sqref="F16 J16 F20 J20 F22 J22 F27:F28 J27:J28 F30 J30 F32:F33 J32:J33 F35:F36 J35:J36 F38 J38 F43 J43 F45 J45 F47 J62 F49 J49 F54 J54 F58 J58 F59 J59 F61 J61 F62 J47">
      <formula1>"1.0,2.0,3.0"</formula1>
    </dataValidation>
  </dataValidation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942"/>
  <sheetViews>
    <sheetView showGridLines="0" workbookViewId="0"/>
  </sheetViews>
  <sheetFormatPr baseColWidth="10" defaultColWidth="0" defaultRowHeight="15" customHeight="1" zeroHeight="1" x14ac:dyDescent="0.2"/>
  <cols>
    <col min="1" max="1" width="2.5703125" style="294" customWidth="1"/>
    <col min="2" max="2" width="5.7109375" style="294" customWidth="1"/>
    <col min="3" max="4" width="42.5703125" style="294" customWidth="1"/>
    <col min="5" max="5" width="38" style="294" customWidth="1"/>
    <col min="6" max="6" width="7.42578125" style="294" customWidth="1"/>
    <col min="7" max="7" width="3.5703125" style="294" customWidth="1"/>
    <col min="8" max="8" width="110.42578125" style="294" customWidth="1"/>
    <col min="9" max="9" width="39.140625" style="294" customWidth="1"/>
    <col min="10" max="10" width="7.42578125" style="294" customWidth="1"/>
    <col min="11" max="11" width="26" style="294" customWidth="1"/>
    <col min="12" max="13" width="8" style="294" hidden="1"/>
    <col min="14" max="14" width="12" style="294" hidden="1"/>
    <col min="15" max="26" width="3.140625" style="294" hidden="1"/>
    <col min="27" max="16384" width="14.42578125" style="294" hidden="1"/>
  </cols>
  <sheetData>
    <row r="1" spans="1:26" ht="9.75" customHeight="1" x14ac:dyDescent="0.2">
      <c r="A1" s="192"/>
      <c r="B1" s="192"/>
      <c r="C1" s="192"/>
      <c r="D1" s="192"/>
      <c r="E1" s="192"/>
      <c r="F1" s="192"/>
      <c r="G1" s="192"/>
      <c r="H1" s="192"/>
      <c r="I1" s="192"/>
      <c r="J1" s="192"/>
      <c r="K1" s="192"/>
      <c r="L1" s="350"/>
      <c r="M1" s="350"/>
      <c r="N1" s="350"/>
      <c r="O1" s="192"/>
      <c r="P1" s="192"/>
      <c r="Q1" s="192"/>
      <c r="R1" s="192"/>
      <c r="S1" s="192"/>
      <c r="T1" s="192"/>
      <c r="U1" s="192"/>
      <c r="V1" s="192"/>
      <c r="W1" s="192"/>
      <c r="X1" s="192"/>
      <c r="Y1" s="192"/>
      <c r="Z1" s="192"/>
    </row>
    <row r="2" spans="1:26" ht="9.75" customHeight="1" x14ac:dyDescent="0.2">
      <c r="A2" s="192"/>
      <c r="B2" s="192"/>
      <c r="C2" s="192"/>
      <c r="D2" s="192"/>
      <c r="E2" s="192"/>
      <c r="F2" s="192"/>
      <c r="G2" s="192"/>
      <c r="H2" s="192"/>
      <c r="I2" s="192"/>
      <c r="J2" s="192"/>
      <c r="K2" s="192"/>
      <c r="L2" s="350"/>
      <c r="M2" s="350"/>
      <c r="N2" s="350"/>
      <c r="O2" s="192"/>
      <c r="P2" s="192"/>
      <c r="Q2" s="192"/>
      <c r="R2" s="192"/>
      <c r="S2" s="192"/>
      <c r="T2" s="192"/>
      <c r="U2" s="192"/>
      <c r="V2" s="192"/>
      <c r="W2" s="192"/>
      <c r="X2" s="192"/>
      <c r="Y2" s="192"/>
      <c r="Z2" s="192"/>
    </row>
    <row r="3" spans="1:26" ht="9.75" customHeight="1" x14ac:dyDescent="0.2">
      <c r="A3" s="192"/>
      <c r="B3" s="192"/>
      <c r="C3" s="192"/>
      <c r="D3" s="192"/>
      <c r="E3" s="192"/>
      <c r="F3" s="192"/>
      <c r="G3" s="192"/>
      <c r="H3" s="192"/>
      <c r="I3" s="192"/>
      <c r="J3" s="192"/>
      <c r="K3" s="192"/>
      <c r="L3" s="350"/>
      <c r="M3" s="350"/>
      <c r="N3" s="350"/>
      <c r="O3" s="192"/>
      <c r="P3" s="192"/>
      <c r="Q3" s="192"/>
      <c r="R3" s="192"/>
      <c r="S3" s="192"/>
      <c r="T3" s="192"/>
      <c r="U3" s="192"/>
      <c r="V3" s="192"/>
      <c r="W3" s="192"/>
      <c r="X3" s="192"/>
      <c r="Y3" s="192"/>
      <c r="Z3" s="192"/>
    </row>
    <row r="4" spans="1:26" ht="9.75" customHeight="1" x14ac:dyDescent="0.2">
      <c r="A4" s="192"/>
      <c r="B4" s="192"/>
      <c r="C4" s="192"/>
      <c r="D4" s="192"/>
      <c r="E4" s="192"/>
      <c r="F4" s="192"/>
      <c r="G4" s="192"/>
      <c r="H4" s="192"/>
      <c r="I4" s="192"/>
      <c r="J4" s="192"/>
      <c r="K4" s="192"/>
      <c r="L4" s="350"/>
      <c r="M4" s="350"/>
      <c r="N4" s="350"/>
      <c r="O4" s="192"/>
      <c r="P4" s="192"/>
      <c r="Q4" s="192"/>
      <c r="R4" s="192"/>
      <c r="S4" s="192"/>
      <c r="T4" s="192"/>
      <c r="U4" s="192"/>
      <c r="V4" s="192"/>
      <c r="W4" s="192"/>
      <c r="X4" s="192"/>
      <c r="Y4" s="192"/>
      <c r="Z4" s="192"/>
    </row>
    <row r="5" spans="1:26" ht="9.75" customHeight="1" x14ac:dyDescent="0.2">
      <c r="A5" s="192"/>
      <c r="B5" s="192"/>
      <c r="C5" s="192"/>
      <c r="D5" s="192"/>
      <c r="E5" s="192"/>
      <c r="F5" s="192"/>
      <c r="G5" s="192"/>
      <c r="H5" s="192"/>
      <c r="I5" s="192"/>
      <c r="J5" s="192"/>
      <c r="K5" s="192"/>
      <c r="L5" s="350"/>
      <c r="M5" s="350"/>
      <c r="N5" s="350"/>
      <c r="O5" s="192"/>
      <c r="P5" s="192"/>
      <c r="Q5" s="192"/>
      <c r="R5" s="192"/>
      <c r="S5" s="192"/>
      <c r="T5" s="192"/>
      <c r="U5" s="192"/>
      <c r="V5" s="192"/>
      <c r="W5" s="192"/>
      <c r="X5" s="192"/>
      <c r="Y5" s="192"/>
      <c r="Z5" s="192"/>
    </row>
    <row r="6" spans="1:26" ht="9.75" customHeight="1" x14ac:dyDescent="0.2">
      <c r="A6" s="192"/>
      <c r="B6" s="192"/>
      <c r="C6" s="192"/>
      <c r="D6" s="192"/>
      <c r="E6" s="192"/>
      <c r="F6" s="192"/>
      <c r="G6" s="192"/>
      <c r="H6" s="192"/>
      <c r="I6" s="192"/>
      <c r="J6" s="192"/>
      <c r="K6" s="192"/>
      <c r="L6" s="350"/>
      <c r="M6" s="350"/>
      <c r="N6" s="350"/>
      <c r="O6" s="192"/>
      <c r="P6" s="192"/>
      <c r="Q6" s="192"/>
      <c r="R6" s="192"/>
      <c r="S6" s="192"/>
      <c r="T6" s="192"/>
      <c r="U6" s="192"/>
      <c r="V6" s="192"/>
      <c r="W6" s="192"/>
      <c r="X6" s="192"/>
      <c r="Y6" s="192"/>
      <c r="Z6" s="192"/>
    </row>
    <row r="7" spans="1:26" ht="9.75" customHeight="1" x14ac:dyDescent="0.2">
      <c r="A7" s="192"/>
      <c r="B7" s="192"/>
      <c r="C7" s="192"/>
      <c r="D7" s="192"/>
      <c r="E7" s="192"/>
      <c r="F7" s="192"/>
      <c r="G7" s="192"/>
      <c r="H7" s="192"/>
      <c r="I7" s="192"/>
      <c r="J7" s="192"/>
      <c r="K7" s="192"/>
      <c r="L7" s="350"/>
      <c r="M7" s="350"/>
      <c r="N7" s="350"/>
      <c r="O7" s="192"/>
      <c r="P7" s="192"/>
      <c r="Q7" s="192"/>
      <c r="R7" s="192"/>
      <c r="S7" s="192"/>
      <c r="T7" s="192"/>
      <c r="U7" s="192"/>
      <c r="V7" s="192"/>
      <c r="W7" s="192"/>
      <c r="X7" s="192"/>
      <c r="Y7" s="192"/>
      <c r="Z7" s="192"/>
    </row>
    <row r="8" spans="1:26" ht="9.75" customHeight="1" x14ac:dyDescent="0.2">
      <c r="A8" s="192"/>
      <c r="B8" s="192"/>
      <c r="C8" s="192"/>
      <c r="D8" s="192"/>
      <c r="E8" s="192"/>
      <c r="F8" s="192"/>
      <c r="G8" s="192"/>
      <c r="H8" s="192"/>
      <c r="I8" s="192"/>
      <c r="J8" s="192"/>
      <c r="K8" s="192"/>
      <c r="L8" s="350"/>
      <c r="M8" s="350"/>
      <c r="N8" s="350"/>
      <c r="O8" s="192"/>
      <c r="P8" s="192"/>
      <c r="Q8" s="192"/>
      <c r="R8" s="192"/>
      <c r="S8" s="192"/>
      <c r="T8" s="192"/>
      <c r="U8" s="192"/>
      <c r="V8" s="192"/>
      <c r="W8" s="192"/>
      <c r="X8" s="192"/>
      <c r="Y8" s="192"/>
      <c r="Z8" s="192"/>
    </row>
    <row r="9" spans="1:26" ht="9.75" customHeight="1" x14ac:dyDescent="0.2">
      <c r="A9" s="192"/>
      <c r="B9" s="192"/>
      <c r="C9" s="192"/>
      <c r="D9" s="192"/>
      <c r="E9" s="192"/>
      <c r="F9" s="192"/>
      <c r="G9" s="192"/>
      <c r="H9" s="192"/>
      <c r="I9" s="192"/>
      <c r="J9" s="192"/>
      <c r="K9" s="192"/>
      <c r="L9" s="350"/>
      <c r="M9" s="350"/>
      <c r="N9" s="350"/>
      <c r="O9" s="192"/>
      <c r="P9" s="192"/>
      <c r="Q9" s="192"/>
      <c r="R9" s="192"/>
      <c r="S9" s="192"/>
      <c r="T9" s="192"/>
      <c r="U9" s="192"/>
      <c r="V9" s="192"/>
      <c r="W9" s="192"/>
      <c r="X9" s="192"/>
      <c r="Y9" s="192"/>
      <c r="Z9" s="192"/>
    </row>
    <row r="10" spans="1:26" ht="9.75" customHeight="1" x14ac:dyDescent="0.2">
      <c r="A10" s="192"/>
      <c r="B10" s="192"/>
      <c r="C10" s="192"/>
      <c r="D10" s="192"/>
      <c r="E10" s="192"/>
      <c r="F10" s="192"/>
      <c r="G10" s="192"/>
      <c r="H10" s="192"/>
      <c r="I10" s="192"/>
      <c r="J10" s="192"/>
      <c r="K10" s="192"/>
      <c r="L10" s="350"/>
      <c r="M10" s="350"/>
      <c r="N10" s="350"/>
      <c r="O10" s="192"/>
      <c r="P10" s="192"/>
      <c r="Q10" s="192"/>
      <c r="R10" s="192"/>
      <c r="S10" s="192"/>
      <c r="T10" s="192"/>
      <c r="U10" s="192"/>
      <c r="V10" s="192"/>
      <c r="W10" s="192"/>
      <c r="X10" s="192"/>
      <c r="Y10" s="192"/>
      <c r="Z10" s="192"/>
    </row>
    <row r="11" spans="1:26" ht="9.75" customHeight="1" x14ac:dyDescent="0.2">
      <c r="A11" s="192"/>
      <c r="B11" s="192"/>
      <c r="C11" s="192"/>
      <c r="D11" s="192"/>
      <c r="E11" s="192"/>
      <c r="F11" s="192"/>
      <c r="G11" s="192"/>
      <c r="H11" s="192"/>
      <c r="I11" s="192"/>
      <c r="J11" s="192"/>
      <c r="K11" s="192"/>
      <c r="L11" s="350"/>
      <c r="M11" s="350"/>
      <c r="N11" s="350"/>
      <c r="O11" s="192"/>
      <c r="P11" s="192"/>
      <c r="Q11" s="192"/>
      <c r="R11" s="192"/>
      <c r="S11" s="192"/>
      <c r="T11" s="192"/>
      <c r="U11" s="192"/>
      <c r="V11" s="192"/>
      <c r="W11" s="192"/>
      <c r="X11" s="192"/>
      <c r="Y11" s="192"/>
      <c r="Z11" s="192"/>
    </row>
    <row r="12" spans="1:26" ht="31.5" customHeight="1" x14ac:dyDescent="0.2">
      <c r="A12" s="192"/>
      <c r="B12" s="192"/>
      <c r="C12" s="192"/>
      <c r="D12" s="192"/>
      <c r="E12" s="192"/>
      <c r="F12" s="192"/>
      <c r="G12" s="192"/>
      <c r="H12" s="192"/>
      <c r="I12" s="192"/>
      <c r="J12" s="192"/>
      <c r="K12" s="192"/>
      <c r="L12" s="350"/>
      <c r="M12" s="350"/>
      <c r="N12" s="350"/>
      <c r="O12" s="192"/>
      <c r="P12" s="192"/>
      <c r="Q12" s="192"/>
      <c r="R12" s="192"/>
      <c r="S12" s="192"/>
      <c r="T12" s="192"/>
      <c r="U12" s="192"/>
      <c r="V12" s="192"/>
      <c r="W12" s="192"/>
      <c r="X12" s="192"/>
      <c r="Y12" s="192"/>
      <c r="Z12" s="192"/>
    </row>
    <row r="13" spans="1:26" ht="24.75" customHeight="1" x14ac:dyDescent="0.2">
      <c r="A13" s="192"/>
      <c r="B13" s="192"/>
      <c r="C13" s="192"/>
      <c r="D13" s="192"/>
      <c r="E13" s="192"/>
      <c r="F13" s="192"/>
      <c r="G13" s="192"/>
      <c r="H13" s="192"/>
      <c r="I13" s="192"/>
      <c r="J13" s="192"/>
      <c r="K13" s="192"/>
      <c r="L13" s="350"/>
      <c r="M13" s="350"/>
      <c r="N13" s="350"/>
      <c r="O13" s="192"/>
      <c r="P13" s="192"/>
      <c r="Q13" s="192"/>
      <c r="R13" s="192"/>
      <c r="S13" s="192"/>
      <c r="T13" s="192"/>
      <c r="U13" s="192"/>
      <c r="V13" s="192"/>
      <c r="W13" s="192"/>
      <c r="X13" s="192"/>
      <c r="Y13" s="192"/>
      <c r="Z13" s="192"/>
    </row>
    <row r="14" spans="1:26" ht="20.25" customHeight="1" x14ac:dyDescent="0.2">
      <c r="A14" s="192"/>
      <c r="B14" s="192"/>
      <c r="C14" s="192"/>
      <c r="D14" s="192"/>
      <c r="E14" s="192"/>
      <c r="F14" s="192"/>
      <c r="G14" s="192"/>
      <c r="H14" s="192"/>
      <c r="I14" s="192"/>
      <c r="J14" s="192"/>
      <c r="K14" s="192"/>
      <c r="L14" s="350"/>
      <c r="M14" s="350"/>
      <c r="N14" s="350"/>
      <c r="O14" s="192"/>
      <c r="P14" s="192"/>
      <c r="Q14" s="192"/>
      <c r="R14" s="192"/>
      <c r="S14" s="192"/>
      <c r="T14" s="192"/>
      <c r="U14" s="192"/>
      <c r="V14" s="192"/>
      <c r="W14" s="192"/>
      <c r="X14" s="192"/>
      <c r="Y14" s="192"/>
      <c r="Z14" s="192"/>
    </row>
    <row r="15" spans="1:26" ht="19.5" customHeight="1" x14ac:dyDescent="0.2">
      <c r="A15" s="192"/>
      <c r="B15" s="192"/>
      <c r="C15" s="299" t="s">
        <v>173</v>
      </c>
      <c r="D15" s="299"/>
      <c r="E15" s="299"/>
      <c r="F15" s="299"/>
      <c r="G15" s="299"/>
      <c r="H15" s="299"/>
      <c r="I15" s="299"/>
      <c r="J15" s="299"/>
      <c r="K15" s="299"/>
      <c r="L15" s="350"/>
      <c r="M15" s="350"/>
      <c r="N15" s="350"/>
      <c r="O15" s="192"/>
      <c r="P15" s="192"/>
      <c r="Q15" s="192"/>
      <c r="R15" s="192"/>
      <c r="S15" s="192"/>
      <c r="T15" s="192"/>
      <c r="U15" s="192"/>
      <c r="V15" s="192"/>
      <c r="W15" s="192"/>
      <c r="X15" s="192"/>
      <c r="Y15" s="192"/>
      <c r="Z15" s="192"/>
    </row>
    <row r="16" spans="1:26" ht="37.5" customHeight="1" x14ac:dyDescent="0.2">
      <c r="A16" s="192"/>
      <c r="B16" s="192"/>
      <c r="C16" s="390" t="s">
        <v>174</v>
      </c>
      <c r="D16" s="390"/>
      <c r="E16" s="390"/>
      <c r="F16" s="390"/>
      <c r="G16" s="390"/>
      <c r="H16" s="390"/>
      <c r="I16" s="390"/>
      <c r="J16" s="390"/>
      <c r="K16" s="390"/>
      <c r="L16" s="350"/>
      <c r="M16" s="350"/>
      <c r="N16" s="350"/>
      <c r="O16" s="192"/>
      <c r="P16" s="192"/>
      <c r="Q16" s="192"/>
      <c r="R16" s="192"/>
      <c r="S16" s="192"/>
      <c r="T16" s="192"/>
      <c r="U16" s="192"/>
      <c r="V16" s="192"/>
      <c r="W16" s="192"/>
      <c r="X16" s="192"/>
      <c r="Y16" s="192"/>
      <c r="Z16" s="192"/>
    </row>
    <row r="17" spans="1:26" ht="9.75" customHeight="1" thickBot="1" x14ac:dyDescent="0.25">
      <c r="A17" s="192"/>
      <c r="B17" s="192"/>
      <c r="C17" s="195"/>
      <c r="D17" s="195"/>
      <c r="E17" s="192"/>
      <c r="F17" s="196"/>
      <c r="G17" s="192"/>
      <c r="H17" s="192"/>
      <c r="I17" s="192"/>
      <c r="J17" s="192"/>
      <c r="K17" s="192"/>
      <c r="L17" s="350"/>
      <c r="M17" s="350"/>
      <c r="N17" s="350"/>
      <c r="O17" s="192"/>
      <c r="P17" s="192"/>
      <c r="Q17" s="192"/>
      <c r="R17" s="192"/>
      <c r="S17" s="192"/>
      <c r="T17" s="192"/>
      <c r="U17" s="192"/>
      <c r="V17" s="192"/>
      <c r="W17" s="192"/>
      <c r="X17" s="192"/>
      <c r="Y17" s="192"/>
      <c r="Z17" s="192"/>
    </row>
    <row r="18" spans="1:26" ht="36.75" customHeight="1" x14ac:dyDescent="0.2">
      <c r="A18" s="192"/>
      <c r="B18" s="300" t="s">
        <v>111</v>
      </c>
      <c r="C18" s="391" t="s">
        <v>724</v>
      </c>
      <c r="D18" s="301" t="s">
        <v>8</v>
      </c>
      <c r="E18" s="301" t="s">
        <v>725</v>
      </c>
      <c r="F18" s="302" t="s">
        <v>726</v>
      </c>
      <c r="G18" s="303" t="s">
        <v>113</v>
      </c>
      <c r="H18" s="376"/>
      <c r="I18" s="377"/>
      <c r="J18" s="302" t="s">
        <v>727</v>
      </c>
      <c r="K18" s="304" t="s">
        <v>123</v>
      </c>
      <c r="L18" s="305"/>
      <c r="M18" s="305"/>
      <c r="N18" s="305"/>
      <c r="O18" s="192"/>
      <c r="P18" s="192"/>
      <c r="Q18" s="192"/>
      <c r="R18" s="192"/>
      <c r="S18" s="192"/>
      <c r="T18" s="192"/>
      <c r="U18" s="192"/>
      <c r="V18" s="192"/>
      <c r="W18" s="192"/>
      <c r="X18" s="192"/>
      <c r="Y18" s="192"/>
      <c r="Z18" s="192"/>
    </row>
    <row r="19" spans="1:26" ht="29.25" customHeight="1" x14ac:dyDescent="0.2">
      <c r="A19" s="192"/>
      <c r="B19" s="392"/>
      <c r="C19" s="393"/>
      <c r="D19" s="177"/>
      <c r="E19" s="177"/>
      <c r="F19" s="177"/>
      <c r="G19" s="306" t="s">
        <v>13</v>
      </c>
      <c r="H19" s="307" t="s">
        <v>15</v>
      </c>
      <c r="I19" s="307" t="s">
        <v>115</v>
      </c>
      <c r="J19" s="177"/>
      <c r="K19" s="394"/>
      <c r="L19" s="356"/>
      <c r="M19" s="356"/>
      <c r="N19" s="356"/>
      <c r="O19" s="192"/>
      <c r="P19" s="192"/>
      <c r="Q19" s="192"/>
      <c r="R19" s="192"/>
      <c r="S19" s="192"/>
      <c r="T19" s="192"/>
      <c r="U19" s="192"/>
      <c r="V19" s="192"/>
      <c r="W19" s="192"/>
      <c r="X19" s="192"/>
      <c r="Y19" s="192"/>
      <c r="Z19" s="192"/>
    </row>
    <row r="20" spans="1:26" ht="65.25" customHeight="1" thickBot="1" x14ac:dyDescent="0.25">
      <c r="A20" s="192"/>
      <c r="B20" s="395"/>
      <c r="C20" s="396"/>
      <c r="D20" s="238"/>
      <c r="E20" s="238"/>
      <c r="F20" s="238"/>
      <c r="G20" s="238"/>
      <c r="H20" s="238"/>
      <c r="I20" s="238"/>
      <c r="J20" s="238"/>
      <c r="K20" s="397"/>
      <c r="L20" s="356"/>
      <c r="M20" s="356"/>
      <c r="N20" s="356"/>
      <c r="O20" s="192"/>
      <c r="P20" s="192"/>
      <c r="Q20" s="192"/>
      <c r="R20" s="192"/>
      <c r="S20" s="192"/>
      <c r="T20" s="192"/>
      <c r="U20" s="192"/>
      <c r="V20" s="192"/>
      <c r="W20" s="192"/>
      <c r="X20" s="192"/>
      <c r="Y20" s="192"/>
      <c r="Z20" s="192"/>
    </row>
    <row r="21" spans="1:26" ht="94.5" x14ac:dyDescent="0.2">
      <c r="A21" s="192"/>
      <c r="B21" s="212" t="str">
        <f>+LEFT(C21,4)</f>
        <v>10.1</v>
      </c>
      <c r="C21" s="212" t="s">
        <v>175</v>
      </c>
      <c r="D21" s="201" t="s">
        <v>420</v>
      </c>
      <c r="E21" s="247" t="s">
        <v>525</v>
      </c>
      <c r="F21" s="234">
        <v>3</v>
      </c>
      <c r="G21" s="204">
        <v>1</v>
      </c>
      <c r="H21" s="281" t="s">
        <v>645</v>
      </c>
      <c r="I21" s="308" t="s">
        <v>618</v>
      </c>
      <c r="J21" s="234">
        <v>3</v>
      </c>
      <c r="K21" s="207" t="str">
        <f>+IF(OR(ISBLANK(F21),ISBLANK(J21)),"",IF(OR(AND(F21=1,J21=1),AND(F21=1,J21=2),AND(F21=1,J21=3)),"Deficiencia de control mayor (diseño y ejecución)",IF(OR(AND(F21=2,J21=2),AND(F21=3,J21=1),AND(F21=3,J21=2),AND(F21=2,J21=1)),"Deficiencia de control (diseño o ejecución)",IF(AND(F21=2,J21=3),"Oportunidad de mejora","Mantenimiento del control"))))</f>
        <v>Mantenimiento del control</v>
      </c>
      <c r="L21" s="208">
        <f>+IF(K21="",152,IF(K21="Deficiencia de control mayor (diseño y ejecución)",160,IF(K21="Deficiencia de control (diseño o ejecución)",180,IF(K21="Oportunidad de mejora",200,220))))</f>
        <v>220</v>
      </c>
      <c r="M21" s="309">
        <v>3.4569000000000001</v>
      </c>
      <c r="N21" s="309">
        <f>+L21+M21</f>
        <v>223.45689999999999</v>
      </c>
      <c r="O21" s="192"/>
      <c r="P21" s="192"/>
      <c r="Q21" s="192"/>
      <c r="R21" s="192"/>
      <c r="S21" s="192"/>
      <c r="T21" s="192"/>
      <c r="U21" s="192"/>
      <c r="V21" s="192"/>
      <c r="W21" s="192"/>
      <c r="X21" s="192"/>
      <c r="Y21" s="192"/>
      <c r="Z21" s="192"/>
    </row>
    <row r="22" spans="1:26" ht="141.75" x14ac:dyDescent="0.2">
      <c r="A22" s="192"/>
      <c r="B22" s="180"/>
      <c r="C22" s="310"/>
      <c r="D22" s="181"/>
      <c r="E22" s="181"/>
      <c r="F22" s="181"/>
      <c r="G22" s="210">
        <v>2</v>
      </c>
      <c r="H22" s="243" t="s">
        <v>603</v>
      </c>
      <c r="I22" s="398"/>
      <c r="J22" s="181"/>
      <c r="K22" s="358"/>
      <c r="L22" s="359"/>
      <c r="M22" s="356"/>
      <c r="N22" s="356"/>
      <c r="O22" s="192"/>
      <c r="P22" s="192"/>
      <c r="Q22" s="192"/>
      <c r="R22" s="192"/>
      <c r="S22" s="192"/>
      <c r="T22" s="192"/>
      <c r="U22" s="192"/>
      <c r="V22" s="192"/>
      <c r="W22" s="192"/>
      <c r="X22" s="192"/>
      <c r="Y22" s="192"/>
      <c r="Z22" s="192"/>
    </row>
    <row r="23" spans="1:26" ht="221.25" thickBot="1" x14ac:dyDescent="0.25">
      <c r="A23" s="192"/>
      <c r="B23" s="183"/>
      <c r="C23" s="311"/>
      <c r="D23" s="184"/>
      <c r="E23" s="184"/>
      <c r="F23" s="184"/>
      <c r="G23" s="275">
        <v>3</v>
      </c>
      <c r="H23" s="281" t="s">
        <v>649</v>
      </c>
      <c r="I23" s="399"/>
      <c r="J23" s="184"/>
      <c r="K23" s="400"/>
      <c r="L23" s="190"/>
      <c r="M23" s="356"/>
      <c r="N23" s="356"/>
      <c r="O23" s="192"/>
      <c r="P23" s="192"/>
      <c r="Q23" s="192"/>
      <c r="R23" s="192"/>
      <c r="S23" s="192"/>
      <c r="T23" s="192"/>
      <c r="U23" s="192"/>
      <c r="V23" s="192"/>
      <c r="W23" s="192"/>
      <c r="X23" s="192"/>
      <c r="Y23" s="192"/>
      <c r="Z23" s="192"/>
    </row>
    <row r="24" spans="1:26" ht="48.75" customHeight="1" x14ac:dyDescent="0.2">
      <c r="A24" s="192"/>
      <c r="B24" s="212" t="str">
        <f>+LEFT(C24,4)</f>
        <v>10.2</v>
      </c>
      <c r="C24" s="212" t="s">
        <v>442</v>
      </c>
      <c r="D24" s="213" t="s">
        <v>420</v>
      </c>
      <c r="E24" s="242" t="s">
        <v>176</v>
      </c>
      <c r="F24" s="215">
        <v>3</v>
      </c>
      <c r="G24" s="223">
        <v>1</v>
      </c>
      <c r="H24" s="217" t="s">
        <v>728</v>
      </c>
      <c r="I24" s="312" t="s">
        <v>177</v>
      </c>
      <c r="J24" s="219">
        <v>3</v>
      </c>
      <c r="K24" s="220"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208">
        <f>+IF(K24="",152,IF(K24="Deficiencia de control mayor (diseño y ejecución)",160,IF(K24="Deficiencia de control (diseño o ejecución)",180,IF(K24="Oportunidad de mejora",200,220))))</f>
        <v>220</v>
      </c>
      <c r="M24" s="309">
        <v>3.5478000000000001</v>
      </c>
      <c r="N24" s="309">
        <f>+L24+M24</f>
        <v>223.5478</v>
      </c>
      <c r="O24" s="192"/>
      <c r="P24" s="192"/>
      <c r="Q24" s="192"/>
      <c r="R24" s="192"/>
      <c r="S24" s="192"/>
      <c r="T24" s="192"/>
      <c r="U24" s="192"/>
      <c r="V24" s="192"/>
      <c r="W24" s="192"/>
      <c r="X24" s="192"/>
      <c r="Y24" s="192"/>
      <c r="Z24" s="192"/>
    </row>
    <row r="25" spans="1:26" ht="36" customHeight="1" x14ac:dyDescent="0.2">
      <c r="A25" s="192"/>
      <c r="B25" s="180"/>
      <c r="C25" s="310"/>
      <c r="D25" s="181"/>
      <c r="E25" s="181"/>
      <c r="F25" s="181"/>
      <c r="G25" s="210">
        <v>2</v>
      </c>
      <c r="H25" s="221" t="s">
        <v>510</v>
      </c>
      <c r="I25" s="398"/>
      <c r="J25" s="357"/>
      <c r="K25" s="358"/>
      <c r="L25" s="359"/>
      <c r="M25" s="356"/>
      <c r="N25" s="356"/>
      <c r="O25" s="192"/>
      <c r="P25" s="192"/>
      <c r="Q25" s="192"/>
      <c r="R25" s="192"/>
      <c r="S25" s="192"/>
      <c r="T25" s="192"/>
      <c r="U25" s="192"/>
      <c r="V25" s="192"/>
      <c r="W25" s="192"/>
      <c r="X25" s="192"/>
      <c r="Y25" s="192"/>
      <c r="Z25" s="192"/>
    </row>
    <row r="26" spans="1:26" ht="32.25" customHeight="1" x14ac:dyDescent="0.2">
      <c r="A26" s="192"/>
      <c r="B26" s="180"/>
      <c r="C26" s="310"/>
      <c r="D26" s="181"/>
      <c r="E26" s="181"/>
      <c r="F26" s="181"/>
      <c r="G26" s="210">
        <v>3</v>
      </c>
      <c r="H26" s="221" t="s">
        <v>650</v>
      </c>
      <c r="I26" s="398"/>
      <c r="J26" s="357"/>
      <c r="K26" s="358"/>
      <c r="L26" s="359"/>
      <c r="M26" s="356"/>
      <c r="N26" s="356"/>
      <c r="O26" s="192"/>
      <c r="P26" s="192"/>
      <c r="Q26" s="192"/>
      <c r="R26" s="192"/>
      <c r="S26" s="192"/>
      <c r="T26" s="192"/>
      <c r="U26" s="192"/>
      <c r="V26" s="192"/>
      <c r="W26" s="192"/>
      <c r="X26" s="192"/>
      <c r="Y26" s="192"/>
      <c r="Z26" s="192"/>
    </row>
    <row r="27" spans="1:26" ht="35.25" customHeight="1" thickBot="1" x14ac:dyDescent="0.25">
      <c r="A27" s="192"/>
      <c r="B27" s="183"/>
      <c r="C27" s="313"/>
      <c r="D27" s="184"/>
      <c r="E27" s="184"/>
      <c r="F27" s="184"/>
      <c r="G27" s="275">
        <v>4</v>
      </c>
      <c r="H27" s="221" t="s">
        <v>651</v>
      </c>
      <c r="I27" s="399"/>
      <c r="J27" s="187"/>
      <c r="K27" s="400"/>
      <c r="L27" s="190"/>
      <c r="M27" s="356"/>
      <c r="N27" s="356"/>
      <c r="O27" s="192"/>
      <c r="P27" s="192"/>
      <c r="Q27" s="192"/>
      <c r="R27" s="192"/>
      <c r="S27" s="192"/>
      <c r="T27" s="192"/>
      <c r="U27" s="192"/>
      <c r="V27" s="192"/>
      <c r="W27" s="192"/>
      <c r="X27" s="192"/>
      <c r="Y27" s="192"/>
      <c r="Z27" s="192"/>
    </row>
    <row r="28" spans="1:26" ht="110.25" customHeight="1" thickBot="1" x14ac:dyDescent="0.25">
      <c r="A28" s="192"/>
      <c r="B28" s="381" t="str">
        <f>+LEFT(C28,4)</f>
        <v>10.3</v>
      </c>
      <c r="C28" s="381" t="s">
        <v>505</v>
      </c>
      <c r="D28" s="261" t="s">
        <v>485</v>
      </c>
      <c r="E28" s="263" t="s">
        <v>178</v>
      </c>
      <c r="F28" s="262">
        <v>3</v>
      </c>
      <c r="G28" s="223">
        <v>1</v>
      </c>
      <c r="H28" s="217" t="s">
        <v>729</v>
      </c>
      <c r="I28" s="410" t="s">
        <v>410</v>
      </c>
      <c r="J28" s="411">
        <v>3</v>
      </c>
      <c r="K28" s="343"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344">
        <f>+IF(K28="",152,IF(K28="Deficiencia de control mayor (diseño y ejecución)",160,IF(K28="Deficiencia de control (diseño o ejecución)",180,IF(K28="Oportunidad de mejora",200,220))))</f>
        <v>220</v>
      </c>
      <c r="M28" s="345">
        <v>3.6457999999999999</v>
      </c>
      <c r="N28" s="345">
        <f>+L28+M28</f>
        <v>223.64580000000001</v>
      </c>
      <c r="O28" s="192"/>
      <c r="P28" s="192"/>
      <c r="Q28" s="192"/>
      <c r="R28" s="192"/>
      <c r="S28" s="192"/>
      <c r="T28" s="192"/>
      <c r="U28" s="192"/>
      <c r="V28" s="192"/>
      <c r="W28" s="192"/>
      <c r="X28" s="192"/>
      <c r="Y28" s="192"/>
      <c r="Z28" s="192"/>
    </row>
    <row r="29" spans="1:26" ht="27" customHeight="1" x14ac:dyDescent="0.2">
      <c r="A29" s="192"/>
      <c r="B29" s="314"/>
      <c r="C29" s="391" t="s">
        <v>730</v>
      </c>
      <c r="D29" s="301" t="s">
        <v>8</v>
      </c>
      <c r="E29" s="301" t="s">
        <v>725</v>
      </c>
      <c r="F29" s="302" t="s">
        <v>726</v>
      </c>
      <c r="G29" s="303" t="s">
        <v>113</v>
      </c>
      <c r="H29" s="376"/>
      <c r="I29" s="402"/>
      <c r="J29" s="302" t="s">
        <v>727</v>
      </c>
      <c r="K29" s="304" t="s">
        <v>123</v>
      </c>
      <c r="L29" s="305"/>
      <c r="M29" s="305"/>
      <c r="N29" s="305"/>
      <c r="O29" s="192"/>
      <c r="P29" s="192"/>
      <c r="Q29" s="192"/>
      <c r="R29" s="192"/>
      <c r="S29" s="192"/>
      <c r="T29" s="192"/>
      <c r="U29" s="192"/>
      <c r="V29" s="192"/>
      <c r="W29" s="192"/>
      <c r="X29" s="192"/>
      <c r="Y29" s="192"/>
      <c r="Z29" s="192"/>
    </row>
    <row r="30" spans="1:26" ht="33" customHeight="1" x14ac:dyDescent="0.2">
      <c r="A30" s="192"/>
      <c r="B30" s="392"/>
      <c r="C30" s="403"/>
      <c r="D30" s="177"/>
      <c r="E30" s="177"/>
      <c r="F30" s="177"/>
      <c r="G30" s="306" t="s">
        <v>13</v>
      </c>
      <c r="H30" s="307" t="s">
        <v>15</v>
      </c>
      <c r="I30" s="307" t="s">
        <v>115</v>
      </c>
      <c r="J30" s="177"/>
      <c r="K30" s="394"/>
      <c r="L30" s="356"/>
      <c r="M30" s="356"/>
      <c r="N30" s="356"/>
      <c r="O30" s="192"/>
      <c r="P30" s="192"/>
      <c r="Q30" s="192"/>
      <c r="R30" s="192"/>
      <c r="S30" s="192"/>
      <c r="T30" s="192"/>
      <c r="U30" s="192"/>
      <c r="V30" s="192"/>
      <c r="W30" s="192"/>
      <c r="X30" s="192"/>
      <c r="Y30" s="192"/>
      <c r="Z30" s="192"/>
    </row>
    <row r="31" spans="1:26" ht="75" customHeight="1" thickBot="1" x14ac:dyDescent="0.25">
      <c r="A31" s="192"/>
      <c r="B31" s="395"/>
      <c r="C31" s="404"/>
      <c r="D31" s="238"/>
      <c r="E31" s="238"/>
      <c r="F31" s="238"/>
      <c r="G31" s="238"/>
      <c r="H31" s="238"/>
      <c r="I31" s="238"/>
      <c r="J31" s="238"/>
      <c r="K31" s="397"/>
      <c r="L31" s="356"/>
      <c r="M31" s="356"/>
      <c r="N31" s="356"/>
      <c r="O31" s="192"/>
      <c r="P31" s="192"/>
      <c r="Q31" s="192"/>
      <c r="R31" s="192"/>
      <c r="S31" s="192"/>
      <c r="T31" s="192"/>
      <c r="U31" s="192"/>
      <c r="V31" s="192"/>
      <c r="W31" s="192"/>
      <c r="X31" s="192"/>
      <c r="Y31" s="192"/>
      <c r="Z31" s="192"/>
    </row>
    <row r="32" spans="1:26" ht="78.75" x14ac:dyDescent="0.2">
      <c r="A32" s="192"/>
      <c r="B32" s="212" t="str">
        <f>+LEFT(C32,4)</f>
        <v>11.1</v>
      </c>
      <c r="C32" s="212" t="s">
        <v>179</v>
      </c>
      <c r="D32" s="213" t="s">
        <v>486</v>
      </c>
      <c r="E32" s="242" t="s">
        <v>180</v>
      </c>
      <c r="F32" s="219">
        <v>3</v>
      </c>
      <c r="G32" s="223">
        <v>1</v>
      </c>
      <c r="H32" s="217" t="s">
        <v>654</v>
      </c>
      <c r="I32" s="312" t="s">
        <v>520</v>
      </c>
      <c r="J32" s="219">
        <v>3</v>
      </c>
      <c r="K32" s="220"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208">
        <f>+IF(K32="",152,IF(K32="Deficiencia de control mayor (diseño y ejecución)",160,IF(K32="Deficiencia de control (diseño o ejecución)",180,IF(K32="Oportunidad de mejora",200,220))))</f>
        <v>220</v>
      </c>
      <c r="M32" s="309">
        <v>3.7896000000000001</v>
      </c>
      <c r="N32" s="309">
        <f>+L32+M32</f>
        <v>223.78960000000001</v>
      </c>
      <c r="O32" s="192"/>
      <c r="P32" s="192"/>
      <c r="Q32" s="192"/>
      <c r="R32" s="192"/>
      <c r="S32" s="192"/>
      <c r="T32" s="192"/>
      <c r="U32" s="192"/>
      <c r="V32" s="192"/>
      <c r="W32" s="192"/>
      <c r="X32" s="192"/>
      <c r="Y32" s="192"/>
      <c r="Z32" s="192"/>
    </row>
    <row r="33" spans="1:26" ht="63" x14ac:dyDescent="0.2">
      <c r="A33" s="192"/>
      <c r="B33" s="180"/>
      <c r="C33" s="310"/>
      <c r="D33" s="181"/>
      <c r="E33" s="181"/>
      <c r="F33" s="357"/>
      <c r="G33" s="315">
        <v>2</v>
      </c>
      <c r="H33" s="221" t="s">
        <v>655</v>
      </c>
      <c r="I33" s="516"/>
      <c r="J33" s="357"/>
      <c r="K33" s="358"/>
      <c r="L33" s="359"/>
      <c r="M33" s="356"/>
      <c r="N33" s="356"/>
      <c r="O33" s="192"/>
      <c r="P33" s="192"/>
      <c r="Q33" s="192"/>
      <c r="R33" s="192"/>
      <c r="S33" s="192"/>
      <c r="T33" s="192"/>
      <c r="U33" s="192"/>
      <c r="V33" s="192"/>
      <c r="W33" s="192"/>
      <c r="X33" s="192"/>
      <c r="Y33" s="192"/>
      <c r="Z33" s="192"/>
    </row>
    <row r="34" spans="1:26" ht="78.75" x14ac:dyDescent="0.2">
      <c r="A34" s="192"/>
      <c r="B34" s="180"/>
      <c r="C34" s="310"/>
      <c r="D34" s="181"/>
      <c r="E34" s="181"/>
      <c r="F34" s="357"/>
      <c r="G34" s="210">
        <v>3</v>
      </c>
      <c r="H34" s="221" t="s">
        <v>656</v>
      </c>
      <c r="I34" s="465"/>
      <c r="J34" s="357"/>
      <c r="K34" s="358"/>
      <c r="L34" s="359"/>
      <c r="M34" s="356"/>
      <c r="N34" s="356"/>
      <c r="O34" s="192"/>
      <c r="P34" s="192"/>
      <c r="Q34" s="192"/>
      <c r="R34" s="192"/>
      <c r="S34" s="192"/>
      <c r="T34" s="192"/>
      <c r="U34" s="192"/>
      <c r="V34" s="192"/>
      <c r="W34" s="192"/>
      <c r="X34" s="192"/>
      <c r="Y34" s="192"/>
      <c r="Z34" s="192"/>
    </row>
    <row r="35" spans="1:26" ht="78.75" x14ac:dyDescent="0.2">
      <c r="A35" s="192"/>
      <c r="B35" s="180"/>
      <c r="C35" s="310"/>
      <c r="D35" s="181"/>
      <c r="E35" s="181"/>
      <c r="F35" s="357"/>
      <c r="G35" s="210">
        <v>4</v>
      </c>
      <c r="H35" s="221" t="s">
        <v>661</v>
      </c>
      <c r="I35" s="465"/>
      <c r="J35" s="357"/>
      <c r="K35" s="358"/>
      <c r="L35" s="359"/>
      <c r="M35" s="356"/>
      <c r="N35" s="356"/>
      <c r="O35" s="192"/>
      <c r="P35" s="192"/>
      <c r="Q35" s="192"/>
      <c r="R35" s="192"/>
      <c r="S35" s="192"/>
      <c r="T35" s="192"/>
      <c r="U35" s="192"/>
      <c r="V35" s="192"/>
      <c r="W35" s="192"/>
      <c r="X35" s="192"/>
      <c r="Y35" s="192"/>
      <c r="Z35" s="192"/>
    </row>
    <row r="36" spans="1:26" ht="83.25" customHeight="1" x14ac:dyDescent="0.2">
      <c r="A36" s="192"/>
      <c r="B36" s="180"/>
      <c r="C36" s="310"/>
      <c r="D36" s="181"/>
      <c r="E36" s="181"/>
      <c r="F36" s="357"/>
      <c r="G36" s="210">
        <v>5</v>
      </c>
      <c r="H36" s="221" t="s">
        <v>660</v>
      </c>
      <c r="I36" s="465"/>
      <c r="J36" s="357"/>
      <c r="K36" s="358"/>
      <c r="L36" s="359"/>
      <c r="M36" s="356"/>
      <c r="N36" s="356"/>
      <c r="O36" s="192"/>
      <c r="P36" s="192"/>
      <c r="Q36" s="192"/>
      <c r="R36" s="192"/>
      <c r="S36" s="192"/>
      <c r="T36" s="192"/>
      <c r="U36" s="192"/>
      <c r="V36" s="192"/>
      <c r="W36" s="192"/>
      <c r="X36" s="192"/>
      <c r="Y36" s="192"/>
      <c r="Z36" s="192"/>
    </row>
    <row r="37" spans="1:26" ht="90" customHeight="1" x14ac:dyDescent="0.2">
      <c r="A37" s="192"/>
      <c r="B37" s="180"/>
      <c r="C37" s="310"/>
      <c r="D37" s="181"/>
      <c r="E37" s="181"/>
      <c r="F37" s="357"/>
      <c r="G37" s="210">
        <v>6</v>
      </c>
      <c r="H37" s="221" t="s">
        <v>659</v>
      </c>
      <c r="I37" s="465"/>
      <c r="J37" s="357"/>
      <c r="K37" s="358"/>
      <c r="L37" s="359"/>
      <c r="M37" s="356"/>
      <c r="N37" s="356"/>
      <c r="O37" s="192"/>
      <c r="P37" s="192"/>
      <c r="Q37" s="192"/>
      <c r="R37" s="192"/>
      <c r="S37" s="192"/>
      <c r="T37" s="192"/>
      <c r="U37" s="192"/>
      <c r="V37" s="192"/>
      <c r="W37" s="192"/>
      <c r="X37" s="192"/>
      <c r="Y37" s="192"/>
      <c r="Z37" s="192"/>
    </row>
    <row r="38" spans="1:26" ht="74.25" customHeight="1" x14ac:dyDescent="0.2">
      <c r="A38" s="360"/>
      <c r="B38" s="180"/>
      <c r="C38" s="310"/>
      <c r="D38" s="182"/>
      <c r="E38" s="182"/>
      <c r="F38" s="186"/>
      <c r="G38" s="315">
        <v>7</v>
      </c>
      <c r="H38" s="221" t="s">
        <v>658</v>
      </c>
      <c r="I38" s="516"/>
      <c r="J38" s="186"/>
      <c r="K38" s="358"/>
      <c r="L38" s="359"/>
      <c r="M38" s="356"/>
      <c r="N38" s="356"/>
      <c r="O38" s="360"/>
      <c r="P38" s="360"/>
      <c r="Q38" s="360"/>
      <c r="R38" s="360"/>
      <c r="S38" s="360"/>
      <c r="T38" s="360"/>
      <c r="U38" s="360"/>
      <c r="V38" s="360"/>
      <c r="W38" s="360"/>
      <c r="X38" s="360"/>
      <c r="Y38" s="360"/>
      <c r="Z38" s="360"/>
    </row>
    <row r="39" spans="1:26" ht="67.5" customHeight="1" x14ac:dyDescent="0.2">
      <c r="A39" s="360"/>
      <c r="B39" s="180"/>
      <c r="C39" s="310"/>
      <c r="D39" s="182"/>
      <c r="E39" s="182"/>
      <c r="F39" s="186"/>
      <c r="G39" s="315">
        <v>8</v>
      </c>
      <c r="H39" s="221" t="s">
        <v>657</v>
      </c>
      <c r="I39" s="516"/>
      <c r="J39" s="186"/>
      <c r="K39" s="358"/>
      <c r="L39" s="359"/>
      <c r="M39" s="356"/>
      <c r="N39" s="356"/>
      <c r="O39" s="360"/>
      <c r="P39" s="360"/>
      <c r="Q39" s="360"/>
      <c r="R39" s="360"/>
      <c r="S39" s="360"/>
      <c r="T39" s="360"/>
      <c r="U39" s="360"/>
      <c r="V39" s="360"/>
      <c r="W39" s="360"/>
      <c r="X39" s="360"/>
      <c r="Y39" s="360"/>
      <c r="Z39" s="360"/>
    </row>
    <row r="40" spans="1:26" ht="78.75" x14ac:dyDescent="0.2">
      <c r="A40" s="192"/>
      <c r="B40" s="180"/>
      <c r="C40" s="310"/>
      <c r="D40" s="181"/>
      <c r="E40" s="181"/>
      <c r="F40" s="357"/>
      <c r="G40" s="210">
        <v>9</v>
      </c>
      <c r="H40" s="221" t="s">
        <v>662</v>
      </c>
      <c r="I40" s="465"/>
      <c r="J40" s="357"/>
      <c r="K40" s="358"/>
      <c r="L40" s="359"/>
      <c r="M40" s="356"/>
      <c r="N40" s="356"/>
      <c r="O40" s="192"/>
      <c r="P40" s="192"/>
      <c r="Q40" s="192"/>
      <c r="R40" s="192"/>
      <c r="S40" s="192"/>
      <c r="T40" s="192"/>
      <c r="U40" s="192"/>
      <c r="V40" s="192"/>
      <c r="W40" s="192"/>
      <c r="X40" s="192"/>
      <c r="Y40" s="192"/>
      <c r="Z40" s="192"/>
    </row>
    <row r="41" spans="1:26" ht="79.5" thickBot="1" x14ac:dyDescent="0.25">
      <c r="A41" s="192"/>
      <c r="B41" s="183"/>
      <c r="C41" s="313"/>
      <c r="D41" s="184"/>
      <c r="E41" s="184"/>
      <c r="F41" s="187"/>
      <c r="G41" s="275">
        <v>10</v>
      </c>
      <c r="H41" s="221" t="s">
        <v>663</v>
      </c>
      <c r="I41" s="466"/>
      <c r="J41" s="187"/>
      <c r="K41" s="400"/>
      <c r="L41" s="190"/>
      <c r="M41" s="356"/>
      <c r="N41" s="356"/>
      <c r="O41" s="192"/>
      <c r="P41" s="192"/>
      <c r="Q41" s="192"/>
      <c r="R41" s="192"/>
      <c r="S41" s="192"/>
      <c r="T41" s="192"/>
      <c r="U41" s="192"/>
      <c r="V41" s="192"/>
      <c r="W41" s="192"/>
      <c r="X41" s="192"/>
      <c r="Y41" s="192"/>
      <c r="Z41" s="192"/>
    </row>
    <row r="42" spans="1:26" ht="78.75" x14ac:dyDescent="0.2">
      <c r="A42" s="192"/>
      <c r="B42" s="212" t="str">
        <f>+LEFT(C42,4)</f>
        <v>11.2</v>
      </c>
      <c r="C42" s="212" t="s">
        <v>181</v>
      </c>
      <c r="D42" s="213" t="s">
        <v>486</v>
      </c>
      <c r="E42" s="242" t="s">
        <v>182</v>
      </c>
      <c r="F42" s="219">
        <v>3</v>
      </c>
      <c r="G42" s="223">
        <v>1</v>
      </c>
      <c r="H42" s="316" t="s">
        <v>664</v>
      </c>
      <c r="I42" s="312" t="s">
        <v>521</v>
      </c>
      <c r="J42" s="219">
        <v>3</v>
      </c>
      <c r="K42" s="220" t="str">
        <f>+IF(OR(ISBLANK(F42),ISBLANK(J42)),"",IF(OR(AND(F42=1,J42=1),AND(F42=1,J42=2),AND(F42=1,J42=3)),"Deficiencia de control mayor (diseño y ejecución)",IF(OR(AND(F42=2,J42=2),AND(F42=3,J42=1),AND(F42=3,J42=2),AND(F42=2,J42=1)),"Deficiencia de control (diseño o ejecución)",IF(AND(F42=2,J42=3),"Oportunidad de mejora","Mantenimiento del control"))))</f>
        <v>Mantenimiento del control</v>
      </c>
      <c r="L42" s="208">
        <f>+IF(K42="",152,IF(K42="Deficiencia de control mayor (diseño y ejecución)",160,IF(K42="Deficiencia de control (diseño o ejecución)",180,IF(K42="Oportunidad de mejora",200,220))))</f>
        <v>220</v>
      </c>
      <c r="M42" s="309">
        <v>3.8456000000000001</v>
      </c>
      <c r="N42" s="309">
        <f>+L42+M42</f>
        <v>223.84559999999999</v>
      </c>
      <c r="O42" s="192"/>
      <c r="P42" s="192"/>
      <c r="Q42" s="192"/>
      <c r="R42" s="192"/>
      <c r="S42" s="192"/>
      <c r="T42" s="192"/>
      <c r="U42" s="192"/>
      <c r="V42" s="192"/>
      <c r="W42" s="192"/>
      <c r="X42" s="192"/>
      <c r="Y42" s="192"/>
      <c r="Z42" s="192"/>
    </row>
    <row r="43" spans="1:26" ht="49.5" customHeight="1" x14ac:dyDescent="0.2">
      <c r="A43" s="192"/>
      <c r="B43" s="180"/>
      <c r="C43" s="310"/>
      <c r="D43" s="181"/>
      <c r="E43" s="181"/>
      <c r="F43" s="357"/>
      <c r="G43" s="210">
        <v>2</v>
      </c>
      <c r="H43" s="282" t="s">
        <v>511</v>
      </c>
      <c r="I43" s="465"/>
      <c r="J43" s="357"/>
      <c r="K43" s="358"/>
      <c r="L43" s="359"/>
      <c r="M43" s="356"/>
      <c r="N43" s="356"/>
      <c r="O43" s="192"/>
      <c r="P43" s="192"/>
      <c r="Q43" s="192"/>
      <c r="R43" s="192"/>
      <c r="S43" s="192"/>
      <c r="T43" s="192"/>
      <c r="U43" s="192"/>
      <c r="V43" s="192"/>
      <c r="W43" s="192"/>
      <c r="X43" s="192"/>
      <c r="Y43" s="192"/>
      <c r="Z43" s="192"/>
    </row>
    <row r="44" spans="1:26" ht="51.75" customHeight="1" thickBot="1" x14ac:dyDescent="0.25">
      <c r="A44" s="192"/>
      <c r="B44" s="183"/>
      <c r="C44" s="313"/>
      <c r="D44" s="184"/>
      <c r="E44" s="184"/>
      <c r="F44" s="187"/>
      <c r="G44" s="275">
        <v>3</v>
      </c>
      <c r="H44" s="282" t="s">
        <v>512</v>
      </c>
      <c r="I44" s="466"/>
      <c r="J44" s="187"/>
      <c r="K44" s="400"/>
      <c r="L44" s="190"/>
      <c r="M44" s="356"/>
      <c r="N44" s="356"/>
      <c r="O44" s="192"/>
      <c r="P44" s="192"/>
      <c r="Q44" s="192"/>
      <c r="R44" s="192"/>
      <c r="S44" s="192"/>
      <c r="T44" s="192"/>
      <c r="U44" s="192"/>
      <c r="V44" s="192"/>
      <c r="W44" s="192"/>
      <c r="X44" s="192"/>
      <c r="Y44" s="192"/>
      <c r="Z44" s="192"/>
    </row>
    <row r="45" spans="1:26" ht="95.25" customHeight="1" x14ac:dyDescent="0.2">
      <c r="A45" s="192"/>
      <c r="B45" s="212" t="str">
        <f>+LEFT(C45,4)</f>
        <v>11.3</v>
      </c>
      <c r="C45" s="212" t="s">
        <v>183</v>
      </c>
      <c r="D45" s="213" t="s">
        <v>487</v>
      </c>
      <c r="E45" s="242" t="s">
        <v>184</v>
      </c>
      <c r="F45" s="219">
        <v>3</v>
      </c>
      <c r="G45" s="223">
        <v>1</v>
      </c>
      <c r="H45" s="316" t="s">
        <v>740</v>
      </c>
      <c r="I45" s="312" t="s">
        <v>185</v>
      </c>
      <c r="J45" s="219">
        <v>3</v>
      </c>
      <c r="K45" s="220" t="str">
        <f>+IF(OR(ISBLANK(F45),ISBLANK(J45)),"",IF(OR(AND(F45=1,J45=1),AND(F45=1,J45=2),AND(F45=1,J45=3)),"Deficiencia de control mayor (diseño y ejecución)",IF(OR(AND(F45=2,J45=2),AND(F45=3,J45=1),AND(F45=3,J45=2),AND(F45=2,J45=1)),"Deficiencia de control (diseño o ejecución)",IF(AND(F45=2,J45=3),"Oportunidad de mejora","Mantenimiento del control"))))</f>
        <v>Mantenimiento del control</v>
      </c>
      <c r="L45" s="208">
        <f>+IF(K45="",152,IF(K45="Deficiencia de control mayor (diseño y ejecución)",160,IF(K45="Deficiencia de control (diseño o ejecución)",180,IF(K45="Oportunidad de mejora",200,220))))</f>
        <v>220</v>
      </c>
      <c r="M45" s="309">
        <v>3.9653999999999998</v>
      </c>
      <c r="N45" s="309">
        <f>+L45+M45</f>
        <v>223.96539999999999</v>
      </c>
      <c r="O45" s="192"/>
      <c r="P45" s="192"/>
      <c r="Q45" s="192"/>
      <c r="R45" s="192"/>
      <c r="S45" s="192"/>
      <c r="T45" s="192"/>
      <c r="U45" s="192"/>
      <c r="V45" s="192"/>
      <c r="W45" s="192"/>
      <c r="X45" s="192"/>
      <c r="Y45" s="192"/>
      <c r="Z45" s="192"/>
    </row>
    <row r="46" spans="1:26" ht="63.75" thickBot="1" x14ac:dyDescent="0.25">
      <c r="A46" s="192"/>
      <c r="B46" s="180"/>
      <c r="C46" s="310"/>
      <c r="D46" s="181"/>
      <c r="E46" s="181"/>
      <c r="F46" s="357"/>
      <c r="G46" s="210">
        <v>2</v>
      </c>
      <c r="H46" s="221" t="s">
        <v>655</v>
      </c>
      <c r="I46" s="401"/>
      <c r="J46" s="357"/>
      <c r="K46" s="358"/>
      <c r="L46" s="359"/>
      <c r="M46" s="356"/>
      <c r="N46" s="356"/>
      <c r="O46" s="192"/>
      <c r="P46" s="192"/>
      <c r="Q46" s="192"/>
      <c r="R46" s="192"/>
      <c r="S46" s="192"/>
      <c r="T46" s="192"/>
      <c r="U46" s="192"/>
      <c r="V46" s="192"/>
      <c r="W46" s="192"/>
      <c r="X46" s="192"/>
      <c r="Y46" s="192"/>
      <c r="Z46" s="192"/>
    </row>
    <row r="47" spans="1:26" ht="63" x14ac:dyDescent="0.2">
      <c r="A47" s="192"/>
      <c r="B47" s="212" t="str">
        <f>+LEFT(C47,4)</f>
        <v>11.4</v>
      </c>
      <c r="C47" s="212" t="s">
        <v>186</v>
      </c>
      <c r="D47" s="213" t="s">
        <v>443</v>
      </c>
      <c r="E47" s="218" t="s">
        <v>187</v>
      </c>
      <c r="F47" s="219">
        <v>3</v>
      </c>
      <c r="G47" s="223">
        <v>1</v>
      </c>
      <c r="H47" s="316" t="s">
        <v>600</v>
      </c>
      <c r="I47" s="312" t="s">
        <v>469</v>
      </c>
      <c r="J47" s="219">
        <v>3</v>
      </c>
      <c r="K47" s="220" t="str">
        <f>+IF(OR(ISBLANK(F47),ISBLANK(J47)),"",IF(OR(AND(F47=1,J47=1),AND(F47=1,J47=2),AND(F47=1,J47=3)),"Deficiencia de control mayor (diseño y ejecución)",IF(OR(AND(F47=2,J47=2),AND(F47=3,J47=1),AND(F47=3,J47=2),AND(F47=2,J47=1)),"Deficiencia de control (diseño o ejecución)",IF(AND(F47=2,J47=3),"Oportunidad de mejora","Mantenimiento del control"))))</f>
        <v>Mantenimiento del control</v>
      </c>
      <c r="L47" s="208">
        <f>+IF(K47="",152,IF(K47="Deficiencia de control mayor (diseño y ejecución)",160,IF(K47="Deficiencia de control (diseño o ejecución)",180,IF(K47="Oportunidad de mejora",200,220))))</f>
        <v>220</v>
      </c>
      <c r="M47" s="309">
        <v>4.0122999999999998</v>
      </c>
      <c r="N47" s="309">
        <f>+L47+M47</f>
        <v>224.01230000000001</v>
      </c>
      <c r="O47" s="192"/>
      <c r="P47" s="192"/>
      <c r="Q47" s="192"/>
      <c r="R47" s="192"/>
      <c r="S47" s="192"/>
      <c r="T47" s="192"/>
      <c r="U47" s="192"/>
      <c r="V47" s="192"/>
      <c r="W47" s="192"/>
      <c r="X47" s="192"/>
      <c r="Y47" s="192"/>
      <c r="Z47" s="192"/>
    </row>
    <row r="48" spans="1:26" ht="94.5" x14ac:dyDescent="0.2">
      <c r="A48" s="192"/>
      <c r="B48" s="180"/>
      <c r="C48" s="310"/>
      <c r="D48" s="181"/>
      <c r="E48" s="181"/>
      <c r="F48" s="357"/>
      <c r="G48" s="315">
        <v>2</v>
      </c>
      <c r="H48" s="243" t="s">
        <v>555</v>
      </c>
      <c r="I48" s="405"/>
      <c r="J48" s="357"/>
      <c r="K48" s="358"/>
      <c r="L48" s="359"/>
      <c r="M48" s="356"/>
      <c r="N48" s="356"/>
      <c r="O48" s="192"/>
      <c r="P48" s="192"/>
      <c r="Q48" s="192"/>
      <c r="R48" s="192"/>
      <c r="S48" s="192"/>
      <c r="T48" s="192"/>
      <c r="U48" s="192"/>
      <c r="V48" s="192"/>
      <c r="W48" s="192"/>
      <c r="X48" s="192"/>
      <c r="Y48" s="192"/>
      <c r="Z48" s="192"/>
    </row>
    <row r="49" spans="1:26" ht="409.5" customHeight="1" x14ac:dyDescent="0.2">
      <c r="A49" s="360"/>
      <c r="B49" s="180"/>
      <c r="C49" s="310"/>
      <c r="D49" s="182"/>
      <c r="E49" s="182"/>
      <c r="F49" s="186"/>
      <c r="G49" s="210">
        <v>3</v>
      </c>
      <c r="H49" s="296" t="s">
        <v>556</v>
      </c>
      <c r="I49" s="406"/>
      <c r="J49" s="186"/>
      <c r="K49" s="358"/>
      <c r="L49" s="359"/>
      <c r="M49" s="356"/>
      <c r="N49" s="356"/>
      <c r="O49" s="360"/>
      <c r="P49" s="360"/>
      <c r="Q49" s="360"/>
      <c r="R49" s="360"/>
      <c r="S49" s="360"/>
      <c r="T49" s="360"/>
      <c r="U49" s="360"/>
      <c r="V49" s="360"/>
      <c r="W49" s="360"/>
      <c r="X49" s="360"/>
      <c r="Y49" s="360"/>
      <c r="Z49" s="360"/>
    </row>
    <row r="50" spans="1:26" ht="246" customHeight="1" thickBot="1" x14ac:dyDescent="0.25">
      <c r="A50" s="192"/>
      <c r="B50" s="180"/>
      <c r="C50" s="310"/>
      <c r="D50" s="181"/>
      <c r="E50" s="181"/>
      <c r="F50" s="357"/>
      <c r="G50" s="210">
        <v>4</v>
      </c>
      <c r="H50" s="337" t="s">
        <v>741</v>
      </c>
      <c r="I50" s="401"/>
      <c r="J50" s="357"/>
      <c r="K50" s="358"/>
      <c r="L50" s="359"/>
      <c r="M50" s="356"/>
      <c r="N50" s="356"/>
      <c r="O50" s="192"/>
      <c r="P50" s="192"/>
      <c r="Q50" s="192"/>
      <c r="R50" s="192"/>
      <c r="S50" s="192"/>
      <c r="T50" s="192"/>
      <c r="U50" s="192"/>
      <c r="V50" s="192"/>
      <c r="W50" s="192"/>
      <c r="X50" s="192"/>
      <c r="Y50" s="192"/>
      <c r="Z50" s="192"/>
    </row>
    <row r="51" spans="1:26" ht="22.5" customHeight="1" x14ac:dyDescent="0.2">
      <c r="A51" s="192"/>
      <c r="B51" s="317"/>
      <c r="C51" s="407" t="s">
        <v>731</v>
      </c>
      <c r="D51" s="307" t="s">
        <v>8</v>
      </c>
      <c r="E51" s="301" t="s">
        <v>725</v>
      </c>
      <c r="F51" s="318" t="s">
        <v>726</v>
      </c>
      <c r="G51" s="319" t="s">
        <v>113</v>
      </c>
      <c r="H51" s="331"/>
      <c r="I51" s="332"/>
      <c r="J51" s="318" t="s">
        <v>727</v>
      </c>
      <c r="K51" s="318" t="s">
        <v>123</v>
      </c>
      <c r="L51" s="305"/>
      <c r="M51" s="305"/>
      <c r="N51" s="305"/>
      <c r="O51" s="192"/>
      <c r="P51" s="192"/>
      <c r="Q51" s="192"/>
      <c r="R51" s="192"/>
      <c r="S51" s="192"/>
      <c r="T51" s="192"/>
      <c r="U51" s="192"/>
      <c r="V51" s="192"/>
      <c r="W51" s="192"/>
      <c r="X51" s="192"/>
      <c r="Y51" s="192"/>
      <c r="Z51" s="192"/>
    </row>
    <row r="52" spans="1:26" ht="22.5" customHeight="1" x14ac:dyDescent="0.2">
      <c r="A52" s="192"/>
      <c r="B52" s="177"/>
      <c r="C52" s="408"/>
      <c r="D52" s="177"/>
      <c r="E52" s="177"/>
      <c r="F52" s="177"/>
      <c r="G52" s="306" t="s">
        <v>13</v>
      </c>
      <c r="H52" s="307" t="s">
        <v>15</v>
      </c>
      <c r="I52" s="307" t="s">
        <v>115</v>
      </c>
      <c r="J52" s="177"/>
      <c r="K52" s="177"/>
      <c r="L52" s="356"/>
      <c r="M52" s="356"/>
      <c r="N52" s="356"/>
      <c r="O52" s="192"/>
      <c r="P52" s="192"/>
      <c r="Q52" s="192"/>
      <c r="R52" s="192"/>
      <c r="S52" s="192"/>
      <c r="T52" s="192"/>
      <c r="U52" s="192"/>
      <c r="V52" s="192"/>
      <c r="W52" s="192"/>
      <c r="X52" s="192"/>
      <c r="Y52" s="192"/>
      <c r="Z52" s="192"/>
    </row>
    <row r="53" spans="1:26" ht="75" customHeight="1" thickBot="1" x14ac:dyDescent="0.25">
      <c r="A53" s="192"/>
      <c r="B53" s="179"/>
      <c r="C53" s="409"/>
      <c r="D53" s="238"/>
      <c r="E53" s="238"/>
      <c r="F53" s="179"/>
      <c r="G53" s="179"/>
      <c r="H53" s="238"/>
      <c r="I53" s="238"/>
      <c r="J53" s="179"/>
      <c r="K53" s="179"/>
      <c r="L53" s="356"/>
      <c r="M53" s="356"/>
      <c r="N53" s="356"/>
      <c r="O53" s="192"/>
      <c r="P53" s="192"/>
      <c r="Q53" s="192"/>
      <c r="R53" s="192"/>
      <c r="S53" s="192"/>
      <c r="T53" s="192"/>
      <c r="U53" s="192"/>
      <c r="V53" s="192"/>
      <c r="W53" s="192"/>
      <c r="X53" s="192"/>
      <c r="Y53" s="192"/>
      <c r="Z53" s="192"/>
    </row>
    <row r="54" spans="1:26" ht="42" customHeight="1" x14ac:dyDescent="0.2">
      <c r="A54" s="192"/>
      <c r="B54" s="212" t="str">
        <f>+LEFT(C54,4)</f>
        <v>12.1</v>
      </c>
      <c r="C54" s="212" t="s">
        <v>188</v>
      </c>
      <c r="D54" s="213" t="s">
        <v>488</v>
      </c>
      <c r="E54" s="242" t="s">
        <v>669</v>
      </c>
      <c r="F54" s="219">
        <v>3</v>
      </c>
      <c r="G54" s="223">
        <v>1</v>
      </c>
      <c r="H54" s="316" t="s">
        <v>665</v>
      </c>
      <c r="I54" s="312" t="s">
        <v>534</v>
      </c>
      <c r="J54" s="219">
        <v>3</v>
      </c>
      <c r="K54" s="220" t="str">
        <f>+IF(OR(ISBLANK(F54),ISBLANK(J54)),"",IF(OR(AND(F54=1,J54=1),AND(F54=1,J54=2),AND(F54=1,J54=3)),"Deficiencia de control mayor (diseño y ejecución)",IF(OR(AND(F54=2,J54=2),AND(F54=3,J54=1),AND(F54=3,J54=2),AND(F54=2,J54=1)),"Deficiencia de control (diseño o ejecución)",IF(AND(F54=2,J54=3),"Oportunidad de mejora","Mantenimiento del control"))))</f>
        <v>Mantenimiento del control</v>
      </c>
      <c r="L54" s="208">
        <f>+IF(K54="",152,IF(K54="Deficiencia de control mayor (diseño y ejecución)",160,IF(K54="Deficiencia de control (diseño o ejecución)",180,IF(K54="Oportunidad de mejora",200,220))))</f>
        <v>220</v>
      </c>
      <c r="M54" s="309">
        <v>4.1235999999999997</v>
      </c>
      <c r="N54" s="309">
        <f>+L54+M54</f>
        <v>224.12360000000001</v>
      </c>
      <c r="O54" s="192"/>
      <c r="P54" s="192"/>
      <c r="Q54" s="192"/>
      <c r="R54" s="192"/>
      <c r="S54" s="192"/>
      <c r="T54" s="192"/>
      <c r="U54" s="192"/>
      <c r="V54" s="192"/>
      <c r="W54" s="192"/>
      <c r="X54" s="192"/>
      <c r="Y54" s="192"/>
      <c r="Z54" s="192"/>
    </row>
    <row r="55" spans="1:26" ht="85.5" customHeight="1" thickBot="1" x14ac:dyDescent="0.25">
      <c r="A55" s="192"/>
      <c r="B55" s="180"/>
      <c r="C55" s="310"/>
      <c r="D55" s="181"/>
      <c r="E55" s="181"/>
      <c r="F55" s="357"/>
      <c r="G55" s="210">
        <v>2</v>
      </c>
      <c r="H55" s="281" t="s">
        <v>666</v>
      </c>
      <c r="I55" s="465"/>
      <c r="J55" s="357"/>
      <c r="K55" s="358"/>
      <c r="L55" s="359"/>
      <c r="M55" s="356"/>
      <c r="N55" s="356"/>
      <c r="O55" s="192"/>
      <c r="P55" s="192"/>
      <c r="Q55" s="192"/>
      <c r="R55" s="192"/>
      <c r="S55" s="192"/>
      <c r="T55" s="192"/>
      <c r="U55" s="192"/>
      <c r="V55" s="192"/>
      <c r="W55" s="192"/>
      <c r="X55" s="192"/>
      <c r="Y55" s="192"/>
      <c r="Z55" s="192"/>
    </row>
    <row r="56" spans="1:26" ht="78.75" x14ac:dyDescent="0.2">
      <c r="A56" s="192"/>
      <c r="B56" s="212" t="str">
        <f>+LEFT(C56,4)</f>
        <v>12.2</v>
      </c>
      <c r="C56" s="212" t="s">
        <v>189</v>
      </c>
      <c r="D56" s="213" t="s">
        <v>190</v>
      </c>
      <c r="E56" s="242" t="s">
        <v>470</v>
      </c>
      <c r="F56" s="219">
        <v>3</v>
      </c>
      <c r="G56" s="223">
        <v>1</v>
      </c>
      <c r="H56" s="217" t="s">
        <v>596</v>
      </c>
      <c r="I56" s="312" t="s">
        <v>644</v>
      </c>
      <c r="J56" s="219">
        <v>3</v>
      </c>
      <c r="K56" s="220" t="str">
        <f>+IF(OR(ISBLANK(F56),ISBLANK(J56)),"",IF(OR(AND(F56=1,J56=1),AND(F56=1,J56=2),AND(F56=1,J56=3)),"Deficiencia de control mayor (diseño y ejecución)",IF(OR(AND(F56=2,J56=2),AND(F56=3,J56=1),AND(F56=3,J56=2),AND(F56=2,J56=1)),"Deficiencia de control (diseño o ejecución)",IF(AND(F56=2,J56=3),"Oportunidad de mejora","Mantenimiento del control"))))</f>
        <v>Mantenimiento del control</v>
      </c>
      <c r="L56" s="208">
        <f>+IF(K56="",152,IF(K56="Deficiencia de control mayor (diseño y ejecución)",160,IF(K56="Deficiencia de control (diseño o ejecución)",180,IF(K56="Oportunidad de mejora",200,220))))</f>
        <v>220</v>
      </c>
      <c r="M56" s="309">
        <v>4.2365000000000004</v>
      </c>
      <c r="N56" s="320">
        <f>+L56+M56</f>
        <v>224.23650000000001</v>
      </c>
      <c r="O56" s="192"/>
      <c r="P56" s="192"/>
      <c r="Q56" s="192"/>
      <c r="R56" s="192"/>
      <c r="S56" s="192"/>
      <c r="T56" s="192"/>
      <c r="U56" s="192"/>
      <c r="V56" s="192"/>
      <c r="W56" s="192"/>
      <c r="X56" s="192"/>
      <c r="Y56" s="192"/>
      <c r="Z56" s="192"/>
    </row>
    <row r="57" spans="1:26" ht="78.75" x14ac:dyDescent="0.2">
      <c r="A57" s="360"/>
      <c r="B57" s="200"/>
      <c r="C57" s="200"/>
      <c r="D57" s="226"/>
      <c r="E57" s="247"/>
      <c r="F57" s="248"/>
      <c r="G57" s="204">
        <v>2</v>
      </c>
      <c r="H57" s="281" t="s">
        <v>595</v>
      </c>
      <c r="I57" s="321"/>
      <c r="J57" s="248"/>
      <c r="K57" s="229"/>
      <c r="L57" s="230"/>
      <c r="M57" s="309"/>
      <c r="N57" s="320"/>
      <c r="O57" s="360"/>
      <c r="P57" s="360"/>
      <c r="Q57" s="360"/>
      <c r="R57" s="360"/>
      <c r="S57" s="360"/>
      <c r="T57" s="360"/>
      <c r="U57" s="360"/>
      <c r="V57" s="360"/>
      <c r="W57" s="360"/>
      <c r="X57" s="360"/>
      <c r="Y57" s="360"/>
      <c r="Z57" s="360"/>
    </row>
    <row r="58" spans="1:26" ht="254.25" customHeight="1" thickBot="1" x14ac:dyDescent="0.25">
      <c r="A58" s="192"/>
      <c r="B58" s="180"/>
      <c r="C58" s="310"/>
      <c r="D58" s="181"/>
      <c r="E58" s="181"/>
      <c r="F58" s="357"/>
      <c r="G58" s="210">
        <v>3</v>
      </c>
      <c r="H58" s="337" t="s">
        <v>741</v>
      </c>
      <c r="I58" s="401"/>
      <c r="J58" s="357"/>
      <c r="K58" s="358"/>
      <c r="L58" s="359"/>
      <c r="M58" s="356"/>
      <c r="N58" s="356"/>
      <c r="O58" s="192"/>
      <c r="P58" s="192"/>
      <c r="Q58" s="192"/>
      <c r="R58" s="192"/>
      <c r="S58" s="192"/>
      <c r="T58" s="192"/>
      <c r="U58" s="192"/>
      <c r="V58" s="192"/>
      <c r="W58" s="192"/>
      <c r="X58" s="192"/>
      <c r="Y58" s="192"/>
      <c r="Z58" s="192"/>
    </row>
    <row r="59" spans="1:26" ht="63" x14ac:dyDescent="0.2">
      <c r="A59" s="192"/>
      <c r="B59" s="212" t="str">
        <f>+LEFT(C59,4)</f>
        <v>12.3</v>
      </c>
      <c r="C59" s="212" t="s">
        <v>191</v>
      </c>
      <c r="D59" s="213" t="s">
        <v>444</v>
      </c>
      <c r="E59" s="242" t="s">
        <v>670</v>
      </c>
      <c r="F59" s="219">
        <v>3</v>
      </c>
      <c r="G59" s="223">
        <v>1</v>
      </c>
      <c r="H59" s="217" t="s">
        <v>640</v>
      </c>
      <c r="I59" s="312" t="s">
        <v>644</v>
      </c>
      <c r="J59" s="219">
        <v>3</v>
      </c>
      <c r="K59" s="220" t="str">
        <f>+IF(OR(ISBLANK(F59),ISBLANK(J59)),"",IF(OR(AND(F59=1,J59=1),AND(F59=1,J59=2),AND(F59=1,J59=3)),"Deficiencia de control mayor (diseño y ejecución)",IF(OR(AND(F59=2,J59=2),AND(F59=3,J59=1),AND(F59=3,J59=2),AND(F59=2,J59=1)),"Deficiencia de control (diseño o ejecución)",IF(AND(F59=2,J59=3),"Oportunidad de mejora","Mantenimiento del control"))))</f>
        <v>Mantenimiento del control</v>
      </c>
      <c r="L59" s="208">
        <f>+IF(K59="",152,IF(K59="Deficiencia de control mayor (diseño y ejecución)",160,IF(K59="Deficiencia de control (diseño o ejecución)",180,IF(K59="Oportunidad de mejora",200,220))))</f>
        <v>220</v>
      </c>
      <c r="M59" s="309">
        <v>4.2365599999999999</v>
      </c>
      <c r="N59" s="320">
        <f>+L59+M59</f>
        <v>224.23656</v>
      </c>
      <c r="O59" s="192"/>
      <c r="P59" s="192"/>
      <c r="Q59" s="192"/>
      <c r="R59" s="192"/>
      <c r="S59" s="192"/>
      <c r="T59" s="192"/>
      <c r="U59" s="192"/>
      <c r="V59" s="192"/>
      <c r="W59" s="192"/>
      <c r="X59" s="192"/>
      <c r="Y59" s="192"/>
      <c r="Z59" s="192"/>
    </row>
    <row r="60" spans="1:26" ht="237" thickBot="1" x14ac:dyDescent="0.25">
      <c r="A60" s="192"/>
      <c r="B60" s="180"/>
      <c r="C60" s="310"/>
      <c r="D60" s="181"/>
      <c r="E60" s="181"/>
      <c r="F60" s="357"/>
      <c r="G60" s="210">
        <v>2</v>
      </c>
      <c r="H60" s="337" t="s">
        <v>741</v>
      </c>
      <c r="I60" s="401"/>
      <c r="J60" s="357"/>
      <c r="K60" s="358"/>
      <c r="L60" s="359"/>
      <c r="M60" s="356"/>
      <c r="N60" s="356"/>
      <c r="O60" s="192"/>
      <c r="P60" s="192"/>
      <c r="Q60" s="192"/>
      <c r="R60" s="192"/>
      <c r="S60" s="192"/>
      <c r="T60" s="192"/>
      <c r="U60" s="192"/>
      <c r="V60" s="192"/>
      <c r="W60" s="192"/>
      <c r="X60" s="192"/>
      <c r="Y60" s="192"/>
      <c r="Z60" s="192"/>
    </row>
    <row r="61" spans="1:26" ht="63" x14ac:dyDescent="0.2">
      <c r="A61" s="192"/>
      <c r="B61" s="212" t="str">
        <f>+LEFT(C61,4)</f>
        <v>12.4</v>
      </c>
      <c r="C61" s="212" t="s">
        <v>192</v>
      </c>
      <c r="D61" s="213" t="s">
        <v>445</v>
      </c>
      <c r="E61" s="242" t="s">
        <v>668</v>
      </c>
      <c r="F61" s="219">
        <v>3</v>
      </c>
      <c r="G61" s="223">
        <v>1</v>
      </c>
      <c r="H61" s="217" t="s">
        <v>640</v>
      </c>
      <c r="I61" s="322" t="s">
        <v>644</v>
      </c>
      <c r="J61" s="219">
        <v>3</v>
      </c>
      <c r="K61" s="220" t="str">
        <f>+IF(OR(ISBLANK(F61),ISBLANK(J61)),"",IF(OR(AND(F61=1,J61=1),AND(F61=1,J61=2),AND(F61=1,J61=3)),"Deficiencia de control mayor (diseño y ejecución)",IF(OR(AND(F61=2,J61=2),AND(F61=3,J61=1),AND(F61=3,J61=2),AND(F61=2,J61=1)),"Deficiencia de control (diseño o ejecución)",IF(AND(F61=2,J61=3),"Oportunidad de mejora","Mantenimiento del control"))))</f>
        <v>Mantenimiento del control</v>
      </c>
      <c r="L61" s="208">
        <f>+IF(K61="",152,IF(K61="Deficiencia de control mayor (diseño y ejecución)",160,IF(K61="Deficiencia de control (diseño o ejecución)",180,IF(K61="Oportunidad de mejora",200,220))))</f>
        <v>220</v>
      </c>
      <c r="M61" s="309">
        <v>4.2365680000000001</v>
      </c>
      <c r="N61" s="320">
        <f>+L61+M61</f>
        <v>224.23656800000001</v>
      </c>
      <c r="O61" s="192"/>
      <c r="P61" s="192"/>
      <c r="Q61" s="192"/>
      <c r="R61" s="192"/>
      <c r="S61" s="192"/>
      <c r="T61" s="192"/>
      <c r="U61" s="192"/>
      <c r="V61" s="192"/>
      <c r="W61" s="192"/>
      <c r="X61" s="192"/>
      <c r="Y61" s="192"/>
      <c r="Z61" s="192"/>
    </row>
    <row r="62" spans="1:26" ht="237" thickBot="1" x14ac:dyDescent="0.25">
      <c r="A62" s="192"/>
      <c r="B62" s="180"/>
      <c r="C62" s="310"/>
      <c r="D62" s="181"/>
      <c r="E62" s="181"/>
      <c r="F62" s="357"/>
      <c r="G62" s="210">
        <v>2</v>
      </c>
      <c r="H62" s="337" t="s">
        <v>741</v>
      </c>
      <c r="I62" s="406"/>
      <c r="J62" s="357"/>
      <c r="K62" s="358"/>
      <c r="L62" s="359"/>
      <c r="M62" s="356"/>
      <c r="N62" s="356"/>
      <c r="O62" s="192"/>
      <c r="P62" s="192"/>
      <c r="Q62" s="192"/>
      <c r="R62" s="192"/>
      <c r="S62" s="192"/>
      <c r="T62" s="192"/>
      <c r="U62" s="192"/>
      <c r="V62" s="192"/>
      <c r="W62" s="192"/>
      <c r="X62" s="192"/>
      <c r="Y62" s="192"/>
      <c r="Z62" s="192"/>
    </row>
    <row r="63" spans="1:26" ht="63" x14ac:dyDescent="0.2">
      <c r="A63" s="192"/>
      <c r="B63" s="512" t="str">
        <f>+LEFT(C63,4)</f>
        <v>12.5</v>
      </c>
      <c r="C63" s="212" t="s">
        <v>193</v>
      </c>
      <c r="D63" s="213" t="s">
        <v>446</v>
      </c>
      <c r="E63" s="242" t="s">
        <v>667</v>
      </c>
      <c r="F63" s="219">
        <v>3</v>
      </c>
      <c r="G63" s="223">
        <v>1</v>
      </c>
      <c r="H63" s="217" t="s">
        <v>640</v>
      </c>
      <c r="I63" s="312" t="s">
        <v>644</v>
      </c>
      <c r="J63" s="219">
        <v>3</v>
      </c>
      <c r="K63" s="220" t="str">
        <f>+IF(OR(ISBLANK(F63),ISBLANK(J63)),"",IF(OR(AND(F63=1,J63=1),AND(F63=1,J63=2),AND(F63=1,J63=3)),"Deficiencia de control mayor (diseño y ejecución)",IF(OR(AND(F63=2,J63=2),AND(F63=3,J63=1),AND(F63=3,J63=2),AND(F63=2,J63=1)),"Deficiencia de control (diseño o ejecución)",IF(AND(F63=2,J63=3),"Oportunidad de mejora","Mantenimiento del control"))))</f>
        <v>Mantenimiento del control</v>
      </c>
      <c r="L63" s="208">
        <f>+IF(K63="",152,IF(K63="Deficiencia de control mayor (diseño y ejecución)",160,IF(K63="Deficiencia de control (diseño o ejecución)",180,IF(K63="Oportunidad de mejora",200,220))))</f>
        <v>220</v>
      </c>
      <c r="M63" s="309">
        <v>4.3569000000000004</v>
      </c>
      <c r="N63" s="309">
        <f>+L63+M63</f>
        <v>224.3569</v>
      </c>
      <c r="O63" s="192"/>
      <c r="P63" s="192"/>
      <c r="Q63" s="192"/>
      <c r="R63" s="192"/>
      <c r="S63" s="192"/>
      <c r="T63" s="192"/>
      <c r="U63" s="192"/>
      <c r="V63" s="192"/>
      <c r="W63" s="192"/>
      <c r="X63" s="192"/>
      <c r="Y63" s="192"/>
      <c r="Z63" s="192"/>
    </row>
    <row r="64" spans="1:26" ht="249" customHeight="1" thickBot="1" x14ac:dyDescent="0.25">
      <c r="A64" s="192"/>
      <c r="B64" s="513"/>
      <c r="C64" s="310"/>
      <c r="D64" s="181"/>
      <c r="E64" s="181"/>
      <c r="F64" s="357"/>
      <c r="G64" s="210">
        <v>2</v>
      </c>
      <c r="H64" s="337" t="s">
        <v>741</v>
      </c>
      <c r="I64" s="401"/>
      <c r="J64" s="357"/>
      <c r="K64" s="358"/>
      <c r="L64" s="359"/>
      <c r="M64" s="356"/>
      <c r="N64" s="356"/>
      <c r="O64" s="192"/>
      <c r="P64" s="192"/>
      <c r="Q64" s="192"/>
      <c r="R64" s="192"/>
      <c r="S64" s="192"/>
      <c r="T64" s="192"/>
      <c r="U64" s="192"/>
      <c r="V64" s="192"/>
      <c r="W64" s="192"/>
      <c r="X64" s="192"/>
      <c r="Y64" s="192"/>
      <c r="Z64" s="192"/>
    </row>
    <row r="65" spans="1:26" ht="22.5" hidden="1" customHeight="1" x14ac:dyDescent="0.2">
      <c r="A65" s="192"/>
      <c r="B65" s="192"/>
      <c r="C65" s="293"/>
      <c r="D65" s="293"/>
      <c r="E65" s="293"/>
      <c r="F65" s="293"/>
      <c r="G65" s="293"/>
      <c r="H65" s="293"/>
      <c r="I65" s="293"/>
      <c r="J65" s="293"/>
      <c r="K65" s="293"/>
      <c r="L65" s="350"/>
      <c r="M65" s="350"/>
      <c r="N65" s="350"/>
      <c r="O65" s="192"/>
      <c r="P65" s="192"/>
      <c r="Q65" s="192"/>
      <c r="R65" s="192"/>
      <c r="S65" s="192"/>
      <c r="T65" s="192"/>
      <c r="U65" s="192"/>
      <c r="V65" s="192"/>
      <c r="W65" s="192"/>
      <c r="X65" s="192"/>
      <c r="Y65" s="192"/>
      <c r="Z65" s="192"/>
    </row>
    <row r="66" spans="1:26" ht="22.5" hidden="1" customHeight="1" x14ac:dyDescent="0.2">
      <c r="A66" s="192"/>
      <c r="B66" s="192"/>
      <c r="C66" s="192"/>
      <c r="D66" s="192"/>
      <c r="E66" s="192"/>
      <c r="F66" s="192"/>
      <c r="G66" s="192"/>
      <c r="H66" s="192"/>
      <c r="I66" s="192"/>
      <c r="J66" s="192"/>
      <c r="K66" s="192"/>
      <c r="L66" s="350"/>
      <c r="M66" s="350"/>
      <c r="N66" s="350"/>
      <c r="O66" s="192"/>
      <c r="P66" s="192"/>
      <c r="Q66" s="192"/>
      <c r="R66" s="192"/>
      <c r="S66" s="192"/>
      <c r="T66" s="192"/>
      <c r="U66" s="192"/>
      <c r="V66" s="192"/>
      <c r="W66" s="192"/>
      <c r="X66" s="192"/>
      <c r="Y66" s="192"/>
      <c r="Z66" s="192"/>
    </row>
    <row r="67" spans="1:26" ht="22.5" hidden="1" customHeight="1" x14ac:dyDescent="0.2">
      <c r="A67" s="192"/>
      <c r="B67" s="192"/>
      <c r="C67" s="192"/>
      <c r="D67" s="192"/>
      <c r="E67" s="192"/>
      <c r="F67" s="192"/>
      <c r="G67" s="192"/>
      <c r="H67" s="192"/>
      <c r="I67" s="192"/>
      <c r="J67" s="192"/>
      <c r="K67" s="192"/>
      <c r="L67" s="350"/>
      <c r="M67" s="350"/>
      <c r="N67" s="350"/>
      <c r="O67" s="192"/>
      <c r="P67" s="192"/>
      <c r="Q67" s="192"/>
      <c r="R67" s="192"/>
      <c r="S67" s="192"/>
      <c r="T67" s="192"/>
      <c r="U67" s="192"/>
      <c r="V67" s="192"/>
      <c r="W67" s="192"/>
      <c r="X67" s="192"/>
      <c r="Y67" s="192"/>
      <c r="Z67" s="192"/>
    </row>
    <row r="68" spans="1:26" ht="22.5" hidden="1" customHeight="1" x14ac:dyDescent="0.2">
      <c r="A68" s="192"/>
      <c r="B68" s="192"/>
      <c r="C68" s="192"/>
      <c r="D68" s="192"/>
      <c r="E68" s="192"/>
      <c r="F68" s="192"/>
      <c r="G68" s="192"/>
      <c r="H68" s="192"/>
      <c r="I68" s="192"/>
      <c r="J68" s="192"/>
      <c r="K68" s="192"/>
      <c r="L68" s="350"/>
      <c r="M68" s="350"/>
      <c r="N68" s="350"/>
      <c r="O68" s="192"/>
      <c r="P68" s="192"/>
      <c r="Q68" s="192"/>
      <c r="R68" s="192"/>
      <c r="S68" s="192"/>
      <c r="T68" s="192"/>
      <c r="U68" s="192"/>
      <c r="V68" s="192"/>
      <c r="W68" s="192"/>
      <c r="X68" s="192"/>
      <c r="Y68" s="192"/>
      <c r="Z68" s="192"/>
    </row>
    <row r="69" spans="1:26" ht="22.5" hidden="1" customHeight="1" x14ac:dyDescent="0.2">
      <c r="A69" s="192"/>
      <c r="B69" s="192"/>
      <c r="C69" s="192"/>
      <c r="D69" s="192"/>
      <c r="E69" s="192"/>
      <c r="F69" s="192"/>
      <c r="G69" s="192"/>
      <c r="H69" s="192"/>
      <c r="I69" s="192"/>
      <c r="J69" s="192"/>
      <c r="K69" s="192"/>
      <c r="L69" s="350"/>
      <c r="M69" s="350"/>
      <c r="N69" s="350"/>
      <c r="O69" s="192"/>
      <c r="P69" s="192"/>
      <c r="Q69" s="192"/>
      <c r="R69" s="192"/>
      <c r="S69" s="192"/>
      <c r="T69" s="192"/>
      <c r="U69" s="192"/>
      <c r="V69" s="192"/>
      <c r="W69" s="192"/>
      <c r="X69" s="192"/>
      <c r="Y69" s="192"/>
      <c r="Z69" s="192"/>
    </row>
    <row r="70" spans="1:26" ht="22.5" hidden="1" customHeight="1" x14ac:dyDescent="0.2">
      <c r="A70" s="192"/>
      <c r="B70" s="192"/>
      <c r="C70" s="192"/>
      <c r="D70" s="192"/>
      <c r="E70" s="192"/>
      <c r="F70" s="192"/>
      <c r="G70" s="192"/>
      <c r="H70" s="192"/>
      <c r="I70" s="192"/>
      <c r="J70" s="192"/>
      <c r="K70" s="192"/>
      <c r="L70" s="350"/>
      <c r="M70" s="350"/>
      <c r="N70" s="350"/>
      <c r="O70" s="192"/>
      <c r="P70" s="192"/>
      <c r="Q70" s="192"/>
      <c r="R70" s="192"/>
      <c r="S70" s="192"/>
      <c r="T70" s="192"/>
      <c r="U70" s="192"/>
      <c r="V70" s="192"/>
      <c r="W70" s="192"/>
      <c r="X70" s="192"/>
      <c r="Y70" s="192"/>
      <c r="Z70" s="192"/>
    </row>
    <row r="71" spans="1:26" ht="22.5" hidden="1" customHeight="1" x14ac:dyDescent="0.2">
      <c r="A71" s="192"/>
      <c r="B71" s="192"/>
      <c r="C71" s="192"/>
      <c r="D71" s="192"/>
      <c r="E71" s="192"/>
      <c r="F71" s="192"/>
      <c r="G71" s="192"/>
      <c r="H71" s="192"/>
      <c r="I71" s="192"/>
      <c r="J71" s="192"/>
      <c r="K71" s="192"/>
      <c r="L71" s="350"/>
      <c r="M71" s="350"/>
      <c r="N71" s="350"/>
      <c r="O71" s="192"/>
      <c r="P71" s="192"/>
      <c r="Q71" s="192"/>
      <c r="R71" s="192"/>
      <c r="S71" s="192"/>
      <c r="T71" s="192"/>
      <c r="U71" s="192"/>
      <c r="V71" s="192"/>
      <c r="W71" s="192"/>
      <c r="X71" s="192"/>
      <c r="Y71" s="192"/>
      <c r="Z71" s="192"/>
    </row>
    <row r="72" spans="1:26" ht="22.5" hidden="1" customHeight="1" x14ac:dyDescent="0.2">
      <c r="A72" s="192"/>
      <c r="B72" s="192"/>
      <c r="C72" s="192"/>
      <c r="D72" s="192"/>
      <c r="E72" s="192"/>
      <c r="F72" s="192"/>
      <c r="G72" s="192"/>
      <c r="H72" s="192"/>
      <c r="I72" s="192"/>
      <c r="J72" s="192"/>
      <c r="K72" s="192"/>
      <c r="L72" s="350"/>
      <c r="M72" s="350"/>
      <c r="N72" s="350"/>
      <c r="O72" s="192"/>
      <c r="P72" s="192"/>
      <c r="Q72" s="192"/>
      <c r="R72" s="192"/>
      <c r="S72" s="192"/>
      <c r="T72" s="192"/>
      <c r="U72" s="192"/>
      <c r="V72" s="192"/>
      <c r="W72" s="192"/>
      <c r="X72" s="192"/>
      <c r="Y72" s="192"/>
      <c r="Z72" s="192"/>
    </row>
    <row r="73" spans="1:26" ht="22.5" hidden="1" customHeight="1" x14ac:dyDescent="0.2">
      <c r="A73" s="192"/>
      <c r="B73" s="192"/>
      <c r="C73" s="192"/>
      <c r="D73" s="192"/>
      <c r="E73" s="192"/>
      <c r="F73" s="192"/>
      <c r="G73" s="192"/>
      <c r="H73" s="192"/>
      <c r="I73" s="192"/>
      <c r="J73" s="192"/>
      <c r="K73" s="192"/>
      <c r="L73" s="350"/>
      <c r="M73" s="350"/>
      <c r="N73" s="350"/>
      <c r="O73" s="192"/>
      <c r="P73" s="192"/>
      <c r="Q73" s="192"/>
      <c r="R73" s="192"/>
      <c r="S73" s="192"/>
      <c r="T73" s="192"/>
      <c r="U73" s="192"/>
      <c r="V73" s="192"/>
      <c r="W73" s="192"/>
      <c r="X73" s="192"/>
      <c r="Y73" s="192"/>
      <c r="Z73" s="192"/>
    </row>
    <row r="74" spans="1:26" ht="22.5" hidden="1" customHeight="1" x14ac:dyDescent="0.2">
      <c r="A74" s="192"/>
      <c r="B74" s="192"/>
      <c r="C74" s="192"/>
      <c r="D74" s="192"/>
      <c r="E74" s="192"/>
      <c r="F74" s="192"/>
      <c r="G74" s="192"/>
      <c r="H74" s="192"/>
      <c r="I74" s="192"/>
      <c r="J74" s="192"/>
      <c r="K74" s="192"/>
      <c r="L74" s="350"/>
      <c r="M74" s="350"/>
      <c r="N74" s="350"/>
      <c r="O74" s="192"/>
      <c r="P74" s="192"/>
      <c r="Q74" s="192"/>
      <c r="R74" s="192"/>
      <c r="S74" s="192"/>
      <c r="T74" s="192"/>
      <c r="U74" s="192"/>
      <c r="V74" s="192"/>
      <c r="W74" s="192"/>
      <c r="X74" s="192"/>
      <c r="Y74" s="192"/>
      <c r="Z74" s="192"/>
    </row>
    <row r="75" spans="1:26" ht="22.5" hidden="1" customHeight="1" x14ac:dyDescent="0.2">
      <c r="A75" s="192"/>
      <c r="B75" s="192"/>
      <c r="C75" s="192"/>
      <c r="D75" s="192"/>
      <c r="E75" s="192"/>
      <c r="F75" s="192"/>
      <c r="G75" s="192"/>
      <c r="H75" s="192"/>
      <c r="I75" s="192"/>
      <c r="J75" s="192"/>
      <c r="K75" s="192"/>
      <c r="L75" s="350"/>
      <c r="M75" s="350"/>
      <c r="N75" s="350"/>
      <c r="O75" s="192"/>
      <c r="P75" s="192"/>
      <c r="Q75" s="192"/>
      <c r="R75" s="192"/>
      <c r="S75" s="192"/>
      <c r="T75" s="192"/>
      <c r="U75" s="192"/>
      <c r="V75" s="192"/>
      <c r="W75" s="192"/>
      <c r="X75" s="192"/>
      <c r="Y75" s="192"/>
      <c r="Z75" s="192"/>
    </row>
    <row r="76" spans="1:26" ht="22.5" hidden="1" customHeight="1" x14ac:dyDescent="0.2">
      <c r="A76" s="192"/>
      <c r="B76" s="192"/>
      <c r="C76" s="192"/>
      <c r="D76" s="192"/>
      <c r="E76" s="192"/>
      <c r="F76" s="192"/>
      <c r="G76" s="192"/>
      <c r="H76" s="192"/>
      <c r="I76" s="192"/>
      <c r="J76" s="192"/>
      <c r="K76" s="192"/>
      <c r="L76" s="350"/>
      <c r="M76" s="350"/>
      <c r="N76" s="350"/>
      <c r="O76" s="192"/>
      <c r="P76" s="192"/>
      <c r="Q76" s="192"/>
      <c r="R76" s="192"/>
      <c r="S76" s="192"/>
      <c r="T76" s="192"/>
      <c r="U76" s="192"/>
      <c r="V76" s="192"/>
      <c r="W76" s="192"/>
      <c r="X76" s="192"/>
      <c r="Y76" s="192"/>
      <c r="Z76" s="192"/>
    </row>
    <row r="77" spans="1:26" ht="22.5" hidden="1" customHeight="1" x14ac:dyDescent="0.2">
      <c r="A77" s="192"/>
      <c r="B77" s="192"/>
      <c r="C77" s="192"/>
      <c r="D77" s="192"/>
      <c r="E77" s="192"/>
      <c r="F77" s="192"/>
      <c r="G77" s="192"/>
      <c r="H77" s="192"/>
      <c r="I77" s="192"/>
      <c r="J77" s="192"/>
      <c r="K77" s="192"/>
      <c r="L77" s="350"/>
      <c r="M77" s="350"/>
      <c r="N77" s="350"/>
      <c r="O77" s="192"/>
      <c r="P77" s="192"/>
      <c r="Q77" s="192"/>
      <c r="R77" s="192"/>
      <c r="S77" s="192"/>
      <c r="T77" s="192"/>
      <c r="U77" s="192"/>
      <c r="V77" s="192"/>
      <c r="W77" s="192"/>
      <c r="X77" s="192"/>
      <c r="Y77" s="192"/>
      <c r="Z77" s="192"/>
    </row>
    <row r="78" spans="1:26" ht="22.5" hidden="1" customHeight="1" x14ac:dyDescent="0.2">
      <c r="A78" s="192"/>
      <c r="B78" s="192"/>
      <c r="C78" s="192"/>
      <c r="D78" s="192"/>
      <c r="E78" s="192"/>
      <c r="F78" s="192"/>
      <c r="G78" s="192"/>
      <c r="H78" s="192"/>
      <c r="I78" s="192"/>
      <c r="J78" s="192"/>
      <c r="K78" s="192"/>
      <c r="L78" s="350"/>
      <c r="M78" s="350"/>
      <c r="N78" s="350"/>
      <c r="O78" s="192"/>
      <c r="P78" s="192"/>
      <c r="Q78" s="192"/>
      <c r="R78" s="192"/>
      <c r="S78" s="192"/>
      <c r="T78" s="192"/>
      <c r="U78" s="192"/>
      <c r="V78" s="192"/>
      <c r="W78" s="192"/>
      <c r="X78" s="192"/>
      <c r="Y78" s="192"/>
      <c r="Z78" s="192"/>
    </row>
    <row r="79" spans="1:26" ht="22.5" hidden="1" customHeight="1" x14ac:dyDescent="0.2">
      <c r="A79" s="192"/>
      <c r="B79" s="192"/>
      <c r="C79" s="192"/>
      <c r="D79" s="192"/>
      <c r="E79" s="192"/>
      <c r="F79" s="192"/>
      <c r="G79" s="192"/>
      <c r="H79" s="192"/>
      <c r="I79" s="192"/>
      <c r="J79" s="192"/>
      <c r="K79" s="192"/>
      <c r="L79" s="350"/>
      <c r="M79" s="350"/>
      <c r="N79" s="350"/>
      <c r="O79" s="192"/>
      <c r="P79" s="192"/>
      <c r="Q79" s="192"/>
      <c r="R79" s="192"/>
      <c r="S79" s="192"/>
      <c r="T79" s="192"/>
      <c r="U79" s="192"/>
      <c r="V79" s="192"/>
      <c r="W79" s="192"/>
      <c r="X79" s="192"/>
      <c r="Y79" s="192"/>
      <c r="Z79" s="192"/>
    </row>
    <row r="80" spans="1:26" ht="22.5" hidden="1" customHeight="1" x14ac:dyDescent="0.2">
      <c r="A80" s="192"/>
      <c r="B80" s="192"/>
      <c r="C80" s="192"/>
      <c r="D80" s="192"/>
      <c r="E80" s="192"/>
      <c r="F80" s="192"/>
      <c r="G80" s="192"/>
      <c r="H80" s="192"/>
      <c r="I80" s="192"/>
      <c r="J80" s="192"/>
      <c r="K80" s="192"/>
      <c r="L80" s="350"/>
      <c r="M80" s="350"/>
      <c r="N80" s="350"/>
      <c r="O80" s="192"/>
      <c r="P80" s="192"/>
      <c r="Q80" s="192"/>
      <c r="R80" s="192"/>
      <c r="S80" s="192"/>
      <c r="T80" s="192"/>
      <c r="U80" s="192"/>
      <c r="V80" s="192"/>
      <c r="W80" s="192"/>
      <c r="X80" s="192"/>
      <c r="Y80" s="192"/>
      <c r="Z80" s="192"/>
    </row>
    <row r="81" spans="1:26" ht="22.5" hidden="1" customHeight="1" x14ac:dyDescent="0.2">
      <c r="A81" s="192"/>
      <c r="B81" s="192"/>
      <c r="C81" s="192"/>
      <c r="D81" s="192"/>
      <c r="E81" s="192"/>
      <c r="F81" s="192"/>
      <c r="G81" s="192"/>
      <c r="H81" s="192"/>
      <c r="I81" s="192"/>
      <c r="J81" s="192"/>
      <c r="K81" s="192"/>
      <c r="L81" s="350"/>
      <c r="M81" s="350"/>
      <c r="N81" s="350"/>
      <c r="O81" s="192"/>
      <c r="P81" s="192"/>
      <c r="Q81" s="192"/>
      <c r="R81" s="192"/>
      <c r="S81" s="192"/>
      <c r="T81" s="192"/>
      <c r="U81" s="192"/>
      <c r="V81" s="192"/>
      <c r="W81" s="192"/>
      <c r="X81" s="192"/>
      <c r="Y81" s="192"/>
      <c r="Z81" s="192"/>
    </row>
    <row r="82" spans="1:26" ht="22.5" hidden="1" customHeight="1" x14ac:dyDescent="0.2">
      <c r="A82" s="192"/>
      <c r="B82" s="192"/>
      <c r="C82" s="192"/>
      <c r="D82" s="192"/>
      <c r="E82" s="192"/>
      <c r="F82" s="192"/>
      <c r="G82" s="192"/>
      <c r="H82" s="192"/>
      <c r="I82" s="192"/>
      <c r="J82" s="192"/>
      <c r="K82" s="192"/>
      <c r="L82" s="350"/>
      <c r="M82" s="350"/>
      <c r="N82" s="350"/>
      <c r="O82" s="192"/>
      <c r="P82" s="192"/>
      <c r="Q82" s="192"/>
      <c r="R82" s="192"/>
      <c r="S82" s="192"/>
      <c r="T82" s="192"/>
      <c r="U82" s="192"/>
      <c r="V82" s="192"/>
      <c r="W82" s="192"/>
      <c r="X82" s="192"/>
      <c r="Y82" s="192"/>
      <c r="Z82" s="192"/>
    </row>
    <row r="83" spans="1:26" ht="22.5" hidden="1" customHeight="1" x14ac:dyDescent="0.2">
      <c r="A83" s="192"/>
      <c r="B83" s="192"/>
      <c r="C83" s="192"/>
      <c r="D83" s="192"/>
      <c r="E83" s="192"/>
      <c r="F83" s="192"/>
      <c r="G83" s="192"/>
      <c r="H83" s="192"/>
      <c r="I83" s="192"/>
      <c r="J83" s="192"/>
      <c r="K83" s="192"/>
      <c r="L83" s="350"/>
      <c r="M83" s="350"/>
      <c r="N83" s="350"/>
      <c r="O83" s="192"/>
      <c r="P83" s="192"/>
      <c r="Q83" s="192"/>
      <c r="R83" s="192"/>
      <c r="S83" s="192"/>
      <c r="T83" s="192"/>
      <c r="U83" s="192"/>
      <c r="V83" s="192"/>
      <c r="W83" s="192"/>
      <c r="X83" s="192"/>
      <c r="Y83" s="192"/>
      <c r="Z83" s="192"/>
    </row>
    <row r="84" spans="1:26" ht="22.5" hidden="1" customHeight="1" x14ac:dyDescent="0.2">
      <c r="A84" s="192"/>
      <c r="B84" s="192"/>
      <c r="C84" s="192"/>
      <c r="D84" s="192"/>
      <c r="E84" s="192"/>
      <c r="F84" s="192"/>
      <c r="G84" s="192"/>
      <c r="H84" s="192"/>
      <c r="I84" s="192"/>
      <c r="J84" s="192"/>
      <c r="K84" s="192"/>
      <c r="L84" s="350"/>
      <c r="M84" s="350"/>
      <c r="N84" s="350"/>
      <c r="O84" s="192"/>
      <c r="P84" s="192"/>
      <c r="Q84" s="192"/>
      <c r="R84" s="192"/>
      <c r="S84" s="192"/>
      <c r="T84" s="192"/>
      <c r="U84" s="192"/>
      <c r="V84" s="192"/>
      <c r="W84" s="192"/>
      <c r="X84" s="192"/>
      <c r="Y84" s="192"/>
      <c r="Z84" s="192"/>
    </row>
    <row r="85" spans="1:26" ht="22.5" hidden="1" customHeight="1" x14ac:dyDescent="0.2">
      <c r="A85" s="192"/>
      <c r="B85" s="192"/>
      <c r="C85" s="192"/>
      <c r="D85" s="192"/>
      <c r="E85" s="192"/>
      <c r="F85" s="192"/>
      <c r="G85" s="192"/>
      <c r="H85" s="192"/>
      <c r="I85" s="192"/>
      <c r="J85" s="192"/>
      <c r="K85" s="192"/>
      <c r="L85" s="350"/>
      <c r="M85" s="350"/>
      <c r="N85" s="350"/>
      <c r="O85" s="192"/>
      <c r="P85" s="192"/>
      <c r="Q85" s="192"/>
      <c r="R85" s="192"/>
      <c r="S85" s="192"/>
      <c r="T85" s="192"/>
      <c r="U85" s="192"/>
      <c r="V85" s="192"/>
      <c r="W85" s="192"/>
      <c r="X85" s="192"/>
      <c r="Y85" s="192"/>
      <c r="Z85" s="192"/>
    </row>
    <row r="86" spans="1:26" ht="22.5" hidden="1" customHeight="1" x14ac:dyDescent="0.2">
      <c r="A86" s="192"/>
      <c r="B86" s="192"/>
      <c r="C86" s="192"/>
      <c r="D86" s="192"/>
      <c r="E86" s="192"/>
      <c r="F86" s="192"/>
      <c r="G86" s="192"/>
      <c r="H86" s="192"/>
      <c r="I86" s="192"/>
      <c r="J86" s="192"/>
      <c r="K86" s="192"/>
      <c r="L86" s="350"/>
      <c r="M86" s="350"/>
      <c r="N86" s="350"/>
      <c r="O86" s="192"/>
      <c r="P86" s="192"/>
      <c r="Q86" s="192"/>
      <c r="R86" s="192"/>
      <c r="S86" s="192"/>
      <c r="T86" s="192"/>
      <c r="U86" s="192"/>
      <c r="V86" s="192"/>
      <c r="W86" s="192"/>
      <c r="X86" s="192"/>
      <c r="Y86" s="192"/>
      <c r="Z86" s="192"/>
    </row>
    <row r="87" spans="1:26" ht="22.5" hidden="1" customHeight="1" x14ac:dyDescent="0.2">
      <c r="A87" s="192"/>
      <c r="B87" s="192"/>
      <c r="C87" s="192"/>
      <c r="D87" s="192"/>
      <c r="E87" s="192"/>
      <c r="F87" s="192"/>
      <c r="G87" s="192"/>
      <c r="H87" s="192"/>
      <c r="I87" s="192"/>
      <c r="J87" s="192"/>
      <c r="K87" s="192"/>
      <c r="L87" s="350"/>
      <c r="M87" s="350"/>
      <c r="N87" s="350"/>
      <c r="O87" s="192"/>
      <c r="P87" s="192"/>
      <c r="Q87" s="192"/>
      <c r="R87" s="192"/>
      <c r="S87" s="192"/>
      <c r="T87" s="192"/>
      <c r="U87" s="192"/>
      <c r="V87" s="192"/>
      <c r="W87" s="192"/>
      <c r="X87" s="192"/>
      <c r="Y87" s="192"/>
      <c r="Z87" s="192"/>
    </row>
    <row r="88" spans="1:26" ht="22.5" hidden="1" customHeight="1" x14ac:dyDescent="0.2">
      <c r="A88" s="192"/>
      <c r="B88" s="192"/>
      <c r="C88" s="192"/>
      <c r="D88" s="192"/>
      <c r="E88" s="192"/>
      <c r="F88" s="192"/>
      <c r="G88" s="192"/>
      <c r="H88" s="192"/>
      <c r="I88" s="192"/>
      <c r="J88" s="192"/>
      <c r="K88" s="192"/>
      <c r="L88" s="350"/>
      <c r="M88" s="350"/>
      <c r="N88" s="350"/>
      <c r="O88" s="192"/>
      <c r="P88" s="192"/>
      <c r="Q88" s="192"/>
      <c r="R88" s="192"/>
      <c r="S88" s="192"/>
      <c r="T88" s="192"/>
      <c r="U88" s="192"/>
      <c r="V88" s="192"/>
      <c r="W88" s="192"/>
      <c r="X88" s="192"/>
      <c r="Y88" s="192"/>
      <c r="Z88" s="192"/>
    </row>
    <row r="89" spans="1:26" ht="22.5" hidden="1" customHeight="1" x14ac:dyDescent="0.2">
      <c r="A89" s="192"/>
      <c r="B89" s="192"/>
      <c r="C89" s="192"/>
      <c r="D89" s="192"/>
      <c r="E89" s="192"/>
      <c r="F89" s="192"/>
      <c r="G89" s="192"/>
      <c r="H89" s="192"/>
      <c r="I89" s="192"/>
      <c r="J89" s="192"/>
      <c r="K89" s="192"/>
      <c r="L89" s="350"/>
      <c r="M89" s="350"/>
      <c r="N89" s="350"/>
      <c r="O89" s="192"/>
      <c r="P89" s="192"/>
      <c r="Q89" s="192"/>
      <c r="R89" s="192"/>
      <c r="S89" s="192"/>
      <c r="T89" s="192"/>
      <c r="U89" s="192"/>
      <c r="V89" s="192"/>
      <c r="W89" s="192"/>
      <c r="X89" s="192"/>
      <c r="Y89" s="192"/>
      <c r="Z89" s="192"/>
    </row>
    <row r="90" spans="1:26" ht="22.5" hidden="1" customHeight="1" x14ac:dyDescent="0.2">
      <c r="A90" s="192"/>
      <c r="B90" s="192"/>
      <c r="C90" s="192"/>
      <c r="D90" s="192"/>
      <c r="E90" s="192"/>
      <c r="F90" s="192"/>
      <c r="G90" s="192"/>
      <c r="H90" s="192"/>
      <c r="I90" s="192"/>
      <c r="J90" s="192"/>
      <c r="K90" s="192"/>
      <c r="L90" s="350"/>
      <c r="M90" s="350"/>
      <c r="N90" s="350"/>
      <c r="O90" s="192"/>
      <c r="P90" s="192"/>
      <c r="Q90" s="192"/>
      <c r="R90" s="192"/>
      <c r="S90" s="192"/>
      <c r="T90" s="192"/>
      <c r="U90" s="192"/>
      <c r="V90" s="192"/>
      <c r="W90" s="192"/>
      <c r="X90" s="192"/>
      <c r="Y90" s="192"/>
      <c r="Z90" s="192"/>
    </row>
    <row r="91" spans="1:26" ht="22.5" hidden="1" customHeight="1" x14ac:dyDescent="0.2">
      <c r="A91" s="192"/>
      <c r="B91" s="192"/>
      <c r="C91" s="192"/>
      <c r="D91" s="192"/>
      <c r="E91" s="192"/>
      <c r="F91" s="192"/>
      <c r="G91" s="192"/>
      <c r="H91" s="192"/>
      <c r="I91" s="192"/>
      <c r="J91" s="192"/>
      <c r="K91" s="192"/>
      <c r="L91" s="350"/>
      <c r="M91" s="350"/>
      <c r="N91" s="350"/>
      <c r="O91" s="192"/>
      <c r="P91" s="192"/>
      <c r="Q91" s="192"/>
      <c r="R91" s="192"/>
      <c r="S91" s="192"/>
      <c r="T91" s="192"/>
      <c r="U91" s="192"/>
      <c r="V91" s="192"/>
      <c r="W91" s="192"/>
      <c r="X91" s="192"/>
      <c r="Y91" s="192"/>
      <c r="Z91" s="192"/>
    </row>
    <row r="92" spans="1:26" ht="22.5" hidden="1" customHeight="1" x14ac:dyDescent="0.2">
      <c r="A92" s="192"/>
      <c r="B92" s="192"/>
      <c r="C92" s="192"/>
      <c r="D92" s="192"/>
      <c r="E92" s="192"/>
      <c r="F92" s="192"/>
      <c r="G92" s="192"/>
      <c r="H92" s="192"/>
      <c r="I92" s="192"/>
      <c r="J92" s="192"/>
      <c r="K92" s="192"/>
      <c r="L92" s="350"/>
      <c r="M92" s="350"/>
      <c r="N92" s="350"/>
      <c r="O92" s="192"/>
      <c r="P92" s="192"/>
      <c r="Q92" s="192"/>
      <c r="R92" s="192"/>
      <c r="S92" s="192"/>
      <c r="T92" s="192"/>
      <c r="U92" s="192"/>
      <c r="V92" s="192"/>
      <c r="W92" s="192"/>
      <c r="X92" s="192"/>
      <c r="Y92" s="192"/>
      <c r="Z92" s="192"/>
    </row>
    <row r="93" spans="1:26" ht="22.5" hidden="1" customHeight="1" x14ac:dyDescent="0.2">
      <c r="A93" s="192"/>
      <c r="B93" s="192"/>
      <c r="C93" s="192"/>
      <c r="D93" s="192"/>
      <c r="E93" s="192"/>
      <c r="F93" s="192"/>
      <c r="G93" s="192"/>
      <c r="H93" s="192"/>
      <c r="I93" s="192"/>
      <c r="J93" s="192"/>
      <c r="K93" s="192"/>
      <c r="L93" s="350"/>
      <c r="M93" s="350"/>
      <c r="N93" s="350"/>
      <c r="O93" s="192"/>
      <c r="P93" s="192"/>
      <c r="Q93" s="192"/>
      <c r="R93" s="192"/>
      <c r="S93" s="192"/>
      <c r="T93" s="192"/>
      <c r="U93" s="192"/>
      <c r="V93" s="192"/>
      <c r="W93" s="192"/>
      <c r="X93" s="192"/>
      <c r="Y93" s="192"/>
      <c r="Z93" s="192"/>
    </row>
    <row r="94" spans="1:26" ht="22.5" hidden="1" customHeight="1" x14ac:dyDescent="0.2">
      <c r="A94" s="192"/>
      <c r="B94" s="192"/>
      <c r="C94" s="192"/>
      <c r="D94" s="192"/>
      <c r="E94" s="192"/>
      <c r="F94" s="192"/>
      <c r="G94" s="192"/>
      <c r="H94" s="192"/>
      <c r="I94" s="192"/>
      <c r="J94" s="192"/>
      <c r="K94" s="192"/>
      <c r="L94" s="350"/>
      <c r="M94" s="350"/>
      <c r="N94" s="350"/>
      <c r="O94" s="192"/>
      <c r="P94" s="192"/>
      <c r="Q94" s="192"/>
      <c r="R94" s="192"/>
      <c r="S94" s="192"/>
      <c r="T94" s="192"/>
      <c r="U94" s="192"/>
      <c r="V94" s="192"/>
      <c r="W94" s="192"/>
      <c r="X94" s="192"/>
      <c r="Y94" s="192"/>
      <c r="Z94" s="192"/>
    </row>
    <row r="95" spans="1:26" ht="22.5" hidden="1" customHeight="1" x14ac:dyDescent="0.2">
      <c r="A95" s="192"/>
      <c r="B95" s="192"/>
      <c r="C95" s="192"/>
      <c r="D95" s="192"/>
      <c r="E95" s="192"/>
      <c r="F95" s="192"/>
      <c r="G95" s="192"/>
      <c r="H95" s="192"/>
      <c r="I95" s="192"/>
      <c r="J95" s="192"/>
      <c r="K95" s="192"/>
      <c r="L95" s="350"/>
      <c r="M95" s="350"/>
      <c r="N95" s="350"/>
      <c r="O95" s="192"/>
      <c r="P95" s="192"/>
      <c r="Q95" s="192"/>
      <c r="R95" s="192"/>
      <c r="S95" s="192"/>
      <c r="T95" s="192"/>
      <c r="U95" s="192"/>
      <c r="V95" s="192"/>
      <c r="W95" s="192"/>
      <c r="X95" s="192"/>
      <c r="Y95" s="192"/>
      <c r="Z95" s="192"/>
    </row>
    <row r="96" spans="1:26" ht="22.5" hidden="1" customHeight="1" x14ac:dyDescent="0.2">
      <c r="A96" s="192"/>
      <c r="B96" s="192"/>
      <c r="C96" s="192"/>
      <c r="D96" s="192"/>
      <c r="E96" s="192"/>
      <c r="F96" s="192"/>
      <c r="G96" s="192"/>
      <c r="H96" s="192"/>
      <c r="I96" s="192"/>
      <c r="J96" s="192"/>
      <c r="K96" s="192"/>
      <c r="L96" s="350"/>
      <c r="M96" s="350"/>
      <c r="N96" s="350"/>
      <c r="O96" s="192"/>
      <c r="P96" s="192"/>
      <c r="Q96" s="192"/>
      <c r="R96" s="192"/>
      <c r="S96" s="192"/>
      <c r="T96" s="192"/>
      <c r="U96" s="192"/>
      <c r="V96" s="192"/>
      <c r="W96" s="192"/>
      <c r="X96" s="192"/>
      <c r="Y96" s="192"/>
      <c r="Z96" s="192"/>
    </row>
    <row r="97" spans="1:26" ht="22.5" hidden="1" customHeight="1" x14ac:dyDescent="0.2">
      <c r="A97" s="192"/>
      <c r="B97" s="192"/>
      <c r="C97" s="192"/>
      <c r="D97" s="192"/>
      <c r="E97" s="192"/>
      <c r="F97" s="192"/>
      <c r="G97" s="192"/>
      <c r="H97" s="192"/>
      <c r="I97" s="192"/>
      <c r="J97" s="192"/>
      <c r="K97" s="192"/>
      <c r="L97" s="350"/>
      <c r="M97" s="350"/>
      <c r="N97" s="350"/>
      <c r="O97" s="192"/>
      <c r="P97" s="192"/>
      <c r="Q97" s="192"/>
      <c r="R97" s="192"/>
      <c r="S97" s="192"/>
      <c r="T97" s="192"/>
      <c r="U97" s="192"/>
      <c r="V97" s="192"/>
      <c r="W97" s="192"/>
      <c r="X97" s="192"/>
      <c r="Y97" s="192"/>
      <c r="Z97" s="192"/>
    </row>
    <row r="98" spans="1:26" ht="22.5" hidden="1" customHeight="1" x14ac:dyDescent="0.2">
      <c r="A98" s="192"/>
      <c r="B98" s="192"/>
      <c r="C98" s="192"/>
      <c r="D98" s="192"/>
      <c r="E98" s="192"/>
      <c r="F98" s="192"/>
      <c r="G98" s="192"/>
      <c r="H98" s="192"/>
      <c r="I98" s="192"/>
      <c r="J98" s="192"/>
      <c r="K98" s="192"/>
      <c r="L98" s="350"/>
      <c r="M98" s="350"/>
      <c r="N98" s="350"/>
      <c r="O98" s="192"/>
      <c r="P98" s="192"/>
      <c r="Q98" s="192"/>
      <c r="R98" s="192"/>
      <c r="S98" s="192"/>
      <c r="T98" s="192"/>
      <c r="U98" s="192"/>
      <c r="V98" s="192"/>
      <c r="W98" s="192"/>
      <c r="X98" s="192"/>
      <c r="Y98" s="192"/>
      <c r="Z98" s="192"/>
    </row>
    <row r="99" spans="1:26" ht="22.5" hidden="1" customHeight="1" x14ac:dyDescent="0.2">
      <c r="A99" s="192"/>
      <c r="B99" s="192"/>
      <c r="C99" s="192"/>
      <c r="D99" s="192"/>
      <c r="E99" s="192"/>
      <c r="F99" s="192"/>
      <c r="G99" s="192"/>
      <c r="H99" s="192"/>
      <c r="I99" s="192"/>
      <c r="J99" s="192"/>
      <c r="K99" s="192"/>
      <c r="L99" s="350"/>
      <c r="M99" s="350"/>
      <c r="N99" s="350"/>
      <c r="O99" s="192"/>
      <c r="P99" s="192"/>
      <c r="Q99" s="192"/>
      <c r="R99" s="192"/>
      <c r="S99" s="192"/>
      <c r="T99" s="192"/>
      <c r="U99" s="192"/>
      <c r="V99" s="192"/>
      <c r="W99" s="192"/>
      <c r="X99" s="192"/>
      <c r="Y99" s="192"/>
      <c r="Z99" s="192"/>
    </row>
    <row r="100" spans="1:26" ht="22.5" hidden="1" customHeight="1" x14ac:dyDescent="0.2">
      <c r="A100" s="192"/>
      <c r="B100" s="192"/>
      <c r="C100" s="192"/>
      <c r="D100" s="192"/>
      <c r="E100" s="192"/>
      <c r="F100" s="192"/>
      <c r="G100" s="192"/>
      <c r="H100" s="192"/>
      <c r="I100" s="192"/>
      <c r="J100" s="192"/>
      <c r="K100" s="192"/>
      <c r="L100" s="350"/>
      <c r="M100" s="350"/>
      <c r="N100" s="350"/>
      <c r="O100" s="192"/>
      <c r="P100" s="192"/>
      <c r="Q100" s="192"/>
      <c r="R100" s="192"/>
      <c r="S100" s="192"/>
      <c r="T100" s="192"/>
      <c r="U100" s="192"/>
      <c r="V100" s="192"/>
      <c r="W100" s="192"/>
      <c r="X100" s="192"/>
      <c r="Y100" s="192"/>
      <c r="Z100" s="192"/>
    </row>
    <row r="101" spans="1:26" ht="22.5" hidden="1" customHeight="1" x14ac:dyDescent="0.2">
      <c r="A101" s="192"/>
      <c r="B101" s="192"/>
      <c r="C101" s="192"/>
      <c r="D101" s="192"/>
      <c r="E101" s="192"/>
      <c r="F101" s="192"/>
      <c r="G101" s="192"/>
      <c r="H101" s="192"/>
      <c r="I101" s="192"/>
      <c r="J101" s="192"/>
      <c r="K101" s="192"/>
      <c r="L101" s="350"/>
      <c r="M101" s="350"/>
      <c r="N101" s="350"/>
      <c r="O101" s="192"/>
      <c r="P101" s="192"/>
      <c r="Q101" s="192"/>
      <c r="R101" s="192"/>
      <c r="S101" s="192"/>
      <c r="T101" s="192"/>
      <c r="U101" s="192"/>
      <c r="V101" s="192"/>
      <c r="W101" s="192"/>
      <c r="X101" s="192"/>
      <c r="Y101" s="192"/>
      <c r="Z101" s="192"/>
    </row>
    <row r="102" spans="1:26" ht="22.5" hidden="1" customHeight="1" x14ac:dyDescent="0.2">
      <c r="A102" s="192"/>
      <c r="B102" s="192"/>
      <c r="C102" s="192"/>
      <c r="D102" s="192"/>
      <c r="E102" s="192"/>
      <c r="F102" s="192"/>
      <c r="G102" s="192"/>
      <c r="H102" s="192"/>
      <c r="I102" s="192"/>
      <c r="J102" s="192"/>
      <c r="K102" s="192"/>
      <c r="L102" s="350"/>
      <c r="M102" s="350"/>
      <c r="N102" s="350"/>
      <c r="O102" s="192"/>
      <c r="P102" s="192"/>
      <c r="Q102" s="192"/>
      <c r="R102" s="192"/>
      <c r="S102" s="192"/>
      <c r="T102" s="192"/>
      <c r="U102" s="192"/>
      <c r="V102" s="192"/>
      <c r="W102" s="192"/>
      <c r="X102" s="192"/>
      <c r="Y102" s="192"/>
      <c r="Z102" s="192"/>
    </row>
    <row r="103" spans="1:26" ht="22.5" hidden="1" customHeight="1" x14ac:dyDescent="0.2">
      <c r="A103" s="192"/>
      <c r="B103" s="192"/>
      <c r="C103" s="192"/>
      <c r="D103" s="192"/>
      <c r="E103" s="192"/>
      <c r="F103" s="192"/>
      <c r="G103" s="192"/>
      <c r="H103" s="192"/>
      <c r="I103" s="192"/>
      <c r="J103" s="192"/>
      <c r="K103" s="192"/>
      <c r="L103" s="350"/>
      <c r="M103" s="350"/>
      <c r="N103" s="350"/>
      <c r="O103" s="192"/>
      <c r="P103" s="192"/>
      <c r="Q103" s="192"/>
      <c r="R103" s="192"/>
      <c r="S103" s="192"/>
      <c r="T103" s="192"/>
      <c r="U103" s="192"/>
      <c r="V103" s="192"/>
      <c r="W103" s="192"/>
      <c r="X103" s="192"/>
      <c r="Y103" s="192"/>
      <c r="Z103" s="192"/>
    </row>
    <row r="104" spans="1:26" ht="22.5" hidden="1" customHeight="1" x14ac:dyDescent="0.2">
      <c r="A104" s="192"/>
      <c r="B104" s="192"/>
      <c r="C104" s="192"/>
      <c r="D104" s="192"/>
      <c r="E104" s="192"/>
      <c r="F104" s="192"/>
      <c r="G104" s="192"/>
      <c r="H104" s="192"/>
      <c r="I104" s="192"/>
      <c r="J104" s="192"/>
      <c r="K104" s="192"/>
      <c r="L104" s="350"/>
      <c r="M104" s="350"/>
      <c r="N104" s="350"/>
      <c r="O104" s="192"/>
      <c r="P104" s="192"/>
      <c r="Q104" s="192"/>
      <c r="R104" s="192"/>
      <c r="S104" s="192"/>
      <c r="T104" s="192"/>
      <c r="U104" s="192"/>
      <c r="V104" s="192"/>
      <c r="W104" s="192"/>
      <c r="X104" s="192"/>
      <c r="Y104" s="192"/>
      <c r="Z104" s="192"/>
    </row>
    <row r="105" spans="1:26" ht="22.5" hidden="1" customHeight="1" x14ac:dyDescent="0.2">
      <c r="A105" s="192"/>
      <c r="B105" s="192"/>
      <c r="C105" s="192"/>
      <c r="D105" s="192"/>
      <c r="E105" s="192"/>
      <c r="F105" s="192"/>
      <c r="G105" s="192"/>
      <c r="H105" s="192"/>
      <c r="I105" s="192"/>
      <c r="J105" s="192"/>
      <c r="K105" s="192"/>
      <c r="L105" s="350"/>
      <c r="M105" s="350"/>
      <c r="N105" s="350"/>
      <c r="O105" s="192"/>
      <c r="P105" s="192"/>
      <c r="Q105" s="192"/>
      <c r="R105" s="192"/>
      <c r="S105" s="192"/>
      <c r="T105" s="192"/>
      <c r="U105" s="192"/>
      <c r="V105" s="192"/>
      <c r="W105" s="192"/>
      <c r="X105" s="192"/>
      <c r="Y105" s="192"/>
      <c r="Z105" s="192"/>
    </row>
    <row r="106" spans="1:26" ht="22.5" hidden="1" customHeight="1" x14ac:dyDescent="0.2">
      <c r="A106" s="192"/>
      <c r="B106" s="192"/>
      <c r="C106" s="192"/>
      <c r="D106" s="192"/>
      <c r="E106" s="192"/>
      <c r="F106" s="192"/>
      <c r="G106" s="192"/>
      <c r="H106" s="192"/>
      <c r="I106" s="192"/>
      <c r="J106" s="192"/>
      <c r="K106" s="192"/>
      <c r="L106" s="350"/>
      <c r="M106" s="350"/>
      <c r="N106" s="350"/>
      <c r="O106" s="192"/>
      <c r="P106" s="192"/>
      <c r="Q106" s="192"/>
      <c r="R106" s="192"/>
      <c r="S106" s="192"/>
      <c r="T106" s="192"/>
      <c r="U106" s="192"/>
      <c r="V106" s="192"/>
      <c r="W106" s="192"/>
      <c r="X106" s="192"/>
      <c r="Y106" s="192"/>
      <c r="Z106" s="192"/>
    </row>
    <row r="107" spans="1:26" ht="22.5" hidden="1" customHeight="1" x14ac:dyDescent="0.2">
      <c r="A107" s="192"/>
      <c r="B107" s="192"/>
      <c r="C107" s="192"/>
      <c r="D107" s="192"/>
      <c r="E107" s="192"/>
      <c r="F107" s="192"/>
      <c r="G107" s="192"/>
      <c r="H107" s="192"/>
      <c r="I107" s="192"/>
      <c r="J107" s="192"/>
      <c r="K107" s="192"/>
      <c r="L107" s="350"/>
      <c r="M107" s="350"/>
      <c r="N107" s="350"/>
      <c r="O107" s="192"/>
      <c r="P107" s="192"/>
      <c r="Q107" s="192"/>
      <c r="R107" s="192"/>
      <c r="S107" s="192"/>
      <c r="T107" s="192"/>
      <c r="U107" s="192"/>
      <c r="V107" s="192"/>
      <c r="W107" s="192"/>
      <c r="X107" s="192"/>
      <c r="Y107" s="192"/>
      <c r="Z107" s="192"/>
    </row>
    <row r="108" spans="1:26" ht="22.5" hidden="1" customHeight="1" x14ac:dyDescent="0.2">
      <c r="A108" s="192"/>
      <c r="B108" s="192"/>
      <c r="C108" s="192"/>
      <c r="D108" s="192"/>
      <c r="E108" s="192"/>
      <c r="F108" s="192"/>
      <c r="G108" s="192"/>
      <c r="H108" s="192"/>
      <c r="I108" s="192"/>
      <c r="J108" s="192"/>
      <c r="K108" s="192"/>
      <c r="L108" s="350"/>
      <c r="M108" s="350"/>
      <c r="N108" s="350"/>
      <c r="O108" s="192"/>
      <c r="P108" s="192"/>
      <c r="Q108" s="192"/>
      <c r="R108" s="192"/>
      <c r="S108" s="192"/>
      <c r="T108" s="192"/>
      <c r="U108" s="192"/>
      <c r="V108" s="192"/>
      <c r="W108" s="192"/>
      <c r="X108" s="192"/>
      <c r="Y108" s="192"/>
      <c r="Z108" s="192"/>
    </row>
    <row r="109" spans="1:26" ht="22.5" hidden="1" customHeight="1" x14ac:dyDescent="0.2">
      <c r="A109" s="192"/>
      <c r="B109" s="192"/>
      <c r="C109" s="192"/>
      <c r="D109" s="192"/>
      <c r="E109" s="192"/>
      <c r="F109" s="192"/>
      <c r="G109" s="192"/>
      <c r="H109" s="192"/>
      <c r="I109" s="192"/>
      <c r="J109" s="192"/>
      <c r="K109" s="192"/>
      <c r="L109" s="350"/>
      <c r="M109" s="350"/>
      <c r="N109" s="350"/>
      <c r="O109" s="192"/>
      <c r="P109" s="192"/>
      <c r="Q109" s="192"/>
      <c r="R109" s="192"/>
      <c r="S109" s="192"/>
      <c r="T109" s="192"/>
      <c r="U109" s="192"/>
      <c r="V109" s="192"/>
      <c r="W109" s="192"/>
      <c r="X109" s="192"/>
      <c r="Y109" s="192"/>
      <c r="Z109" s="192"/>
    </row>
    <row r="110" spans="1:26" ht="22.5" hidden="1" customHeight="1" x14ac:dyDescent="0.2">
      <c r="A110" s="192"/>
      <c r="B110" s="192"/>
      <c r="C110" s="192"/>
      <c r="D110" s="192"/>
      <c r="E110" s="192"/>
      <c r="F110" s="192"/>
      <c r="G110" s="192"/>
      <c r="H110" s="192"/>
      <c r="I110" s="192"/>
      <c r="J110" s="192"/>
      <c r="K110" s="192"/>
      <c r="L110" s="350"/>
      <c r="M110" s="350"/>
      <c r="N110" s="350"/>
      <c r="O110" s="192"/>
      <c r="P110" s="192"/>
      <c r="Q110" s="192"/>
      <c r="R110" s="192"/>
      <c r="S110" s="192"/>
      <c r="T110" s="192"/>
      <c r="U110" s="192"/>
      <c r="V110" s="192"/>
      <c r="W110" s="192"/>
      <c r="X110" s="192"/>
      <c r="Y110" s="192"/>
      <c r="Z110" s="192"/>
    </row>
    <row r="111" spans="1:26" ht="22.5" hidden="1" customHeight="1" x14ac:dyDescent="0.2">
      <c r="A111" s="192"/>
      <c r="B111" s="192"/>
      <c r="C111" s="192"/>
      <c r="D111" s="192"/>
      <c r="E111" s="192"/>
      <c r="F111" s="192"/>
      <c r="G111" s="192"/>
      <c r="H111" s="192"/>
      <c r="I111" s="192"/>
      <c r="J111" s="192"/>
      <c r="K111" s="192"/>
      <c r="L111" s="350"/>
      <c r="M111" s="350"/>
      <c r="N111" s="350"/>
      <c r="O111" s="192"/>
      <c r="P111" s="192"/>
      <c r="Q111" s="192"/>
      <c r="R111" s="192"/>
      <c r="S111" s="192"/>
      <c r="T111" s="192"/>
      <c r="U111" s="192"/>
      <c r="V111" s="192"/>
      <c r="W111" s="192"/>
      <c r="X111" s="192"/>
      <c r="Y111" s="192"/>
      <c r="Z111" s="192"/>
    </row>
    <row r="112" spans="1:26" ht="22.5" hidden="1" customHeight="1" x14ac:dyDescent="0.2">
      <c r="A112" s="192"/>
      <c r="B112" s="192"/>
      <c r="C112" s="192"/>
      <c r="D112" s="192"/>
      <c r="E112" s="192"/>
      <c r="F112" s="192"/>
      <c r="G112" s="192"/>
      <c r="H112" s="192"/>
      <c r="I112" s="192"/>
      <c r="J112" s="192"/>
      <c r="K112" s="192"/>
      <c r="L112" s="350"/>
      <c r="M112" s="350"/>
      <c r="N112" s="350"/>
      <c r="O112" s="192"/>
      <c r="P112" s="192"/>
      <c r="Q112" s="192"/>
      <c r="R112" s="192"/>
      <c r="S112" s="192"/>
      <c r="T112" s="192"/>
      <c r="U112" s="192"/>
      <c r="V112" s="192"/>
      <c r="W112" s="192"/>
      <c r="X112" s="192"/>
      <c r="Y112" s="192"/>
      <c r="Z112" s="192"/>
    </row>
    <row r="113" spans="1:26" ht="22.5" hidden="1" customHeight="1" x14ac:dyDescent="0.2">
      <c r="A113" s="192"/>
      <c r="B113" s="192"/>
      <c r="C113" s="192"/>
      <c r="D113" s="192"/>
      <c r="E113" s="192"/>
      <c r="F113" s="192"/>
      <c r="G113" s="192"/>
      <c r="H113" s="192"/>
      <c r="I113" s="192"/>
      <c r="J113" s="192"/>
      <c r="K113" s="192"/>
      <c r="L113" s="350"/>
      <c r="M113" s="350"/>
      <c r="N113" s="350"/>
      <c r="O113" s="192"/>
      <c r="P113" s="192"/>
      <c r="Q113" s="192"/>
      <c r="R113" s="192"/>
      <c r="S113" s="192"/>
      <c r="T113" s="192"/>
      <c r="U113" s="192"/>
      <c r="V113" s="192"/>
      <c r="W113" s="192"/>
      <c r="X113" s="192"/>
      <c r="Y113" s="192"/>
      <c r="Z113" s="192"/>
    </row>
    <row r="114" spans="1:26" ht="22.5" hidden="1" customHeight="1" x14ac:dyDescent="0.2">
      <c r="A114" s="192"/>
      <c r="B114" s="192"/>
      <c r="C114" s="192"/>
      <c r="D114" s="192"/>
      <c r="E114" s="192"/>
      <c r="F114" s="192"/>
      <c r="G114" s="192"/>
      <c r="H114" s="192"/>
      <c r="I114" s="192"/>
      <c r="J114" s="192"/>
      <c r="K114" s="192"/>
      <c r="L114" s="350"/>
      <c r="M114" s="350"/>
      <c r="N114" s="350"/>
      <c r="O114" s="192"/>
      <c r="P114" s="192"/>
      <c r="Q114" s="192"/>
      <c r="R114" s="192"/>
      <c r="S114" s="192"/>
      <c r="T114" s="192"/>
      <c r="U114" s="192"/>
      <c r="V114" s="192"/>
      <c r="W114" s="192"/>
      <c r="X114" s="192"/>
      <c r="Y114" s="192"/>
      <c r="Z114" s="192"/>
    </row>
    <row r="115" spans="1:26" ht="22.5" hidden="1" customHeight="1" x14ac:dyDescent="0.2">
      <c r="A115" s="192"/>
      <c r="B115" s="192"/>
      <c r="C115" s="192"/>
      <c r="D115" s="192"/>
      <c r="E115" s="192"/>
      <c r="F115" s="192"/>
      <c r="G115" s="192"/>
      <c r="H115" s="192"/>
      <c r="I115" s="192"/>
      <c r="J115" s="192"/>
      <c r="K115" s="192"/>
      <c r="L115" s="350"/>
      <c r="M115" s="350"/>
      <c r="N115" s="350"/>
      <c r="O115" s="192"/>
      <c r="P115" s="192"/>
      <c r="Q115" s="192"/>
      <c r="R115" s="192"/>
      <c r="S115" s="192"/>
      <c r="T115" s="192"/>
      <c r="U115" s="192"/>
      <c r="V115" s="192"/>
      <c r="W115" s="192"/>
      <c r="X115" s="192"/>
      <c r="Y115" s="192"/>
      <c r="Z115" s="192"/>
    </row>
    <row r="116" spans="1:26" ht="22.5" hidden="1" customHeight="1" x14ac:dyDescent="0.2">
      <c r="A116" s="192"/>
      <c r="B116" s="192"/>
      <c r="C116" s="192"/>
      <c r="D116" s="192"/>
      <c r="E116" s="192"/>
      <c r="F116" s="192"/>
      <c r="G116" s="192"/>
      <c r="H116" s="192"/>
      <c r="I116" s="192"/>
      <c r="J116" s="192"/>
      <c r="K116" s="192"/>
      <c r="L116" s="350"/>
      <c r="M116" s="350"/>
      <c r="N116" s="350"/>
      <c r="O116" s="192"/>
      <c r="P116" s="192"/>
      <c r="Q116" s="192"/>
      <c r="R116" s="192"/>
      <c r="S116" s="192"/>
      <c r="T116" s="192"/>
      <c r="U116" s="192"/>
      <c r="V116" s="192"/>
      <c r="W116" s="192"/>
      <c r="X116" s="192"/>
      <c r="Y116" s="192"/>
      <c r="Z116" s="192"/>
    </row>
    <row r="117" spans="1:26" ht="22.5" hidden="1" customHeight="1" x14ac:dyDescent="0.2">
      <c r="A117" s="192"/>
      <c r="B117" s="192"/>
      <c r="C117" s="192"/>
      <c r="D117" s="192"/>
      <c r="E117" s="192"/>
      <c r="F117" s="192"/>
      <c r="G117" s="192"/>
      <c r="H117" s="192"/>
      <c r="I117" s="192"/>
      <c r="J117" s="192"/>
      <c r="K117" s="192"/>
      <c r="L117" s="350"/>
      <c r="M117" s="350"/>
      <c r="N117" s="350"/>
      <c r="O117" s="192"/>
      <c r="P117" s="192"/>
      <c r="Q117" s="192"/>
      <c r="R117" s="192"/>
      <c r="S117" s="192"/>
      <c r="T117" s="192"/>
      <c r="U117" s="192"/>
      <c r="V117" s="192"/>
      <c r="W117" s="192"/>
      <c r="X117" s="192"/>
      <c r="Y117" s="192"/>
      <c r="Z117" s="192"/>
    </row>
    <row r="118" spans="1:26" ht="22.5" hidden="1" customHeight="1" x14ac:dyDescent="0.2">
      <c r="A118" s="192"/>
      <c r="B118" s="192"/>
      <c r="C118" s="192"/>
      <c r="D118" s="192"/>
      <c r="E118" s="192"/>
      <c r="F118" s="192"/>
      <c r="G118" s="192"/>
      <c r="H118" s="192"/>
      <c r="I118" s="192"/>
      <c r="J118" s="192"/>
      <c r="K118" s="192"/>
      <c r="L118" s="350"/>
      <c r="M118" s="350"/>
      <c r="N118" s="350"/>
      <c r="O118" s="192"/>
      <c r="P118" s="192"/>
      <c r="Q118" s="192"/>
      <c r="R118" s="192"/>
      <c r="S118" s="192"/>
      <c r="T118" s="192"/>
      <c r="U118" s="192"/>
      <c r="V118" s="192"/>
      <c r="W118" s="192"/>
      <c r="X118" s="192"/>
      <c r="Y118" s="192"/>
      <c r="Z118" s="192"/>
    </row>
    <row r="119" spans="1:26" ht="22.5" hidden="1" customHeight="1" x14ac:dyDescent="0.2">
      <c r="A119" s="192"/>
      <c r="B119" s="192"/>
      <c r="C119" s="192"/>
      <c r="D119" s="192"/>
      <c r="E119" s="192"/>
      <c r="F119" s="192"/>
      <c r="G119" s="192"/>
      <c r="H119" s="192"/>
      <c r="I119" s="192"/>
      <c r="J119" s="192"/>
      <c r="K119" s="192"/>
      <c r="L119" s="350"/>
      <c r="M119" s="350"/>
      <c r="N119" s="350"/>
      <c r="O119" s="192"/>
      <c r="P119" s="192"/>
      <c r="Q119" s="192"/>
      <c r="R119" s="192"/>
      <c r="S119" s="192"/>
      <c r="T119" s="192"/>
      <c r="U119" s="192"/>
      <c r="V119" s="192"/>
      <c r="W119" s="192"/>
      <c r="X119" s="192"/>
      <c r="Y119" s="192"/>
      <c r="Z119" s="192"/>
    </row>
    <row r="120" spans="1:26" ht="22.5" hidden="1" customHeight="1" x14ac:dyDescent="0.2">
      <c r="A120" s="192"/>
      <c r="B120" s="192"/>
      <c r="C120" s="192"/>
      <c r="D120" s="192"/>
      <c r="E120" s="192"/>
      <c r="F120" s="192"/>
      <c r="G120" s="192"/>
      <c r="H120" s="192"/>
      <c r="I120" s="192"/>
      <c r="J120" s="192"/>
      <c r="K120" s="192"/>
      <c r="L120" s="350"/>
      <c r="M120" s="350"/>
      <c r="N120" s="350"/>
      <c r="O120" s="192"/>
      <c r="P120" s="192"/>
      <c r="Q120" s="192"/>
      <c r="R120" s="192"/>
      <c r="S120" s="192"/>
      <c r="T120" s="192"/>
      <c r="U120" s="192"/>
      <c r="V120" s="192"/>
      <c r="W120" s="192"/>
      <c r="X120" s="192"/>
      <c r="Y120" s="192"/>
      <c r="Z120" s="192"/>
    </row>
    <row r="121" spans="1:26" ht="22.5" hidden="1" customHeight="1" x14ac:dyDescent="0.2">
      <c r="A121" s="192"/>
      <c r="B121" s="192"/>
      <c r="C121" s="192"/>
      <c r="D121" s="192"/>
      <c r="E121" s="192"/>
      <c r="F121" s="192"/>
      <c r="G121" s="192"/>
      <c r="H121" s="192"/>
      <c r="I121" s="192"/>
      <c r="J121" s="192"/>
      <c r="K121" s="192"/>
      <c r="L121" s="350"/>
      <c r="M121" s="350"/>
      <c r="N121" s="350"/>
      <c r="O121" s="192"/>
      <c r="P121" s="192"/>
      <c r="Q121" s="192"/>
      <c r="R121" s="192"/>
      <c r="S121" s="192"/>
      <c r="T121" s="192"/>
      <c r="U121" s="192"/>
      <c r="V121" s="192"/>
      <c r="W121" s="192"/>
      <c r="X121" s="192"/>
      <c r="Y121" s="192"/>
      <c r="Z121" s="192"/>
    </row>
    <row r="122" spans="1:26" ht="22.5" hidden="1" customHeight="1" x14ac:dyDescent="0.2">
      <c r="A122" s="192"/>
      <c r="B122" s="192"/>
      <c r="C122" s="192"/>
      <c r="D122" s="192"/>
      <c r="E122" s="192"/>
      <c r="F122" s="192"/>
      <c r="G122" s="192"/>
      <c r="H122" s="192"/>
      <c r="I122" s="192"/>
      <c r="J122" s="192"/>
      <c r="K122" s="192"/>
      <c r="L122" s="350"/>
      <c r="M122" s="350"/>
      <c r="N122" s="350"/>
      <c r="O122" s="192"/>
      <c r="P122" s="192"/>
      <c r="Q122" s="192"/>
      <c r="R122" s="192"/>
      <c r="S122" s="192"/>
      <c r="T122" s="192"/>
      <c r="U122" s="192"/>
      <c r="V122" s="192"/>
      <c r="W122" s="192"/>
      <c r="X122" s="192"/>
      <c r="Y122" s="192"/>
      <c r="Z122" s="192"/>
    </row>
    <row r="123" spans="1:26" ht="22.5" hidden="1" customHeight="1" x14ac:dyDescent="0.2">
      <c r="A123" s="192"/>
      <c r="B123" s="192"/>
      <c r="C123" s="192"/>
      <c r="D123" s="192"/>
      <c r="E123" s="192"/>
      <c r="F123" s="192"/>
      <c r="G123" s="192"/>
      <c r="H123" s="192"/>
      <c r="I123" s="192"/>
      <c r="J123" s="192"/>
      <c r="K123" s="192"/>
      <c r="L123" s="350"/>
      <c r="M123" s="350"/>
      <c r="N123" s="350"/>
      <c r="O123" s="192"/>
      <c r="P123" s="192"/>
      <c r="Q123" s="192"/>
      <c r="R123" s="192"/>
      <c r="S123" s="192"/>
      <c r="T123" s="192"/>
      <c r="U123" s="192"/>
      <c r="V123" s="192"/>
      <c r="W123" s="192"/>
      <c r="X123" s="192"/>
      <c r="Y123" s="192"/>
      <c r="Z123" s="192"/>
    </row>
    <row r="124" spans="1:26" ht="22.5" hidden="1" customHeight="1" x14ac:dyDescent="0.2">
      <c r="A124" s="192"/>
      <c r="B124" s="192"/>
      <c r="C124" s="192"/>
      <c r="D124" s="192"/>
      <c r="E124" s="192"/>
      <c r="F124" s="192"/>
      <c r="G124" s="192"/>
      <c r="H124" s="192"/>
      <c r="I124" s="192"/>
      <c r="J124" s="192"/>
      <c r="K124" s="192"/>
      <c r="L124" s="350"/>
      <c r="M124" s="350"/>
      <c r="N124" s="350"/>
      <c r="O124" s="192"/>
      <c r="P124" s="192"/>
      <c r="Q124" s="192"/>
      <c r="R124" s="192"/>
      <c r="S124" s="192"/>
      <c r="T124" s="192"/>
      <c r="U124" s="192"/>
      <c r="V124" s="192"/>
      <c r="W124" s="192"/>
      <c r="X124" s="192"/>
      <c r="Y124" s="192"/>
      <c r="Z124" s="192"/>
    </row>
    <row r="125" spans="1:26" ht="22.5" hidden="1" customHeight="1" x14ac:dyDescent="0.2">
      <c r="A125" s="192"/>
      <c r="B125" s="192"/>
      <c r="C125" s="192"/>
      <c r="D125" s="192"/>
      <c r="E125" s="192"/>
      <c r="F125" s="192"/>
      <c r="G125" s="192"/>
      <c r="H125" s="192"/>
      <c r="I125" s="192"/>
      <c r="J125" s="192"/>
      <c r="K125" s="192"/>
      <c r="L125" s="350"/>
      <c r="M125" s="350"/>
      <c r="N125" s="350"/>
      <c r="O125" s="192"/>
      <c r="P125" s="192"/>
      <c r="Q125" s="192"/>
      <c r="R125" s="192"/>
      <c r="S125" s="192"/>
      <c r="T125" s="192"/>
      <c r="U125" s="192"/>
      <c r="V125" s="192"/>
      <c r="W125" s="192"/>
      <c r="X125" s="192"/>
      <c r="Y125" s="192"/>
      <c r="Z125" s="192"/>
    </row>
    <row r="126" spans="1:26" ht="22.5" hidden="1" customHeight="1" x14ac:dyDescent="0.2">
      <c r="A126" s="192"/>
      <c r="B126" s="192"/>
      <c r="C126" s="192"/>
      <c r="D126" s="192"/>
      <c r="E126" s="192"/>
      <c r="F126" s="192"/>
      <c r="G126" s="192"/>
      <c r="H126" s="192"/>
      <c r="I126" s="192"/>
      <c r="J126" s="192"/>
      <c r="K126" s="192"/>
      <c r="L126" s="350"/>
      <c r="M126" s="350"/>
      <c r="N126" s="350"/>
      <c r="O126" s="192"/>
      <c r="P126" s="192"/>
      <c r="Q126" s="192"/>
      <c r="R126" s="192"/>
      <c r="S126" s="192"/>
      <c r="T126" s="192"/>
      <c r="U126" s="192"/>
      <c r="V126" s="192"/>
      <c r="W126" s="192"/>
      <c r="X126" s="192"/>
      <c r="Y126" s="192"/>
      <c r="Z126" s="192"/>
    </row>
    <row r="127" spans="1:26" ht="22.5" hidden="1" customHeight="1" x14ac:dyDescent="0.2">
      <c r="A127" s="192"/>
      <c r="B127" s="192"/>
      <c r="C127" s="192"/>
      <c r="D127" s="192"/>
      <c r="E127" s="192"/>
      <c r="F127" s="192"/>
      <c r="G127" s="192"/>
      <c r="H127" s="192"/>
      <c r="I127" s="192"/>
      <c r="J127" s="192"/>
      <c r="K127" s="192"/>
      <c r="L127" s="350"/>
      <c r="M127" s="350"/>
      <c r="N127" s="350"/>
      <c r="O127" s="192"/>
      <c r="P127" s="192"/>
      <c r="Q127" s="192"/>
      <c r="R127" s="192"/>
      <c r="S127" s="192"/>
      <c r="T127" s="192"/>
      <c r="U127" s="192"/>
      <c r="V127" s="192"/>
      <c r="W127" s="192"/>
      <c r="X127" s="192"/>
      <c r="Y127" s="192"/>
      <c r="Z127" s="192"/>
    </row>
    <row r="128" spans="1:26" ht="22.5" hidden="1" customHeight="1" x14ac:dyDescent="0.2">
      <c r="A128" s="192"/>
      <c r="B128" s="192"/>
      <c r="C128" s="192"/>
      <c r="D128" s="192"/>
      <c r="E128" s="192"/>
      <c r="F128" s="192"/>
      <c r="G128" s="192"/>
      <c r="H128" s="192"/>
      <c r="I128" s="192"/>
      <c r="J128" s="192"/>
      <c r="K128" s="192"/>
      <c r="L128" s="350"/>
      <c r="M128" s="350"/>
      <c r="N128" s="350"/>
      <c r="O128" s="192"/>
      <c r="P128" s="192"/>
      <c r="Q128" s="192"/>
      <c r="R128" s="192"/>
      <c r="S128" s="192"/>
      <c r="T128" s="192"/>
      <c r="U128" s="192"/>
      <c r="V128" s="192"/>
      <c r="W128" s="192"/>
      <c r="X128" s="192"/>
      <c r="Y128" s="192"/>
      <c r="Z128" s="192"/>
    </row>
    <row r="129" spans="1:26" ht="22.5" hidden="1" customHeight="1" x14ac:dyDescent="0.2">
      <c r="A129" s="192"/>
      <c r="B129" s="192"/>
      <c r="C129" s="192"/>
      <c r="D129" s="192"/>
      <c r="E129" s="192"/>
      <c r="F129" s="192"/>
      <c r="G129" s="192"/>
      <c r="H129" s="192"/>
      <c r="I129" s="192"/>
      <c r="J129" s="192"/>
      <c r="K129" s="192"/>
      <c r="L129" s="350"/>
      <c r="M129" s="350"/>
      <c r="N129" s="350"/>
      <c r="O129" s="192"/>
      <c r="P129" s="192"/>
      <c r="Q129" s="192"/>
      <c r="R129" s="192"/>
      <c r="S129" s="192"/>
      <c r="T129" s="192"/>
      <c r="U129" s="192"/>
      <c r="V129" s="192"/>
      <c r="W129" s="192"/>
      <c r="X129" s="192"/>
      <c r="Y129" s="192"/>
      <c r="Z129" s="192"/>
    </row>
    <row r="130" spans="1:26" ht="22.5" hidden="1" customHeight="1" x14ac:dyDescent="0.2">
      <c r="A130" s="192"/>
      <c r="B130" s="192"/>
      <c r="C130" s="192"/>
      <c r="D130" s="192"/>
      <c r="E130" s="192"/>
      <c r="F130" s="192"/>
      <c r="G130" s="192"/>
      <c r="H130" s="192"/>
      <c r="I130" s="192"/>
      <c r="J130" s="192"/>
      <c r="K130" s="192"/>
      <c r="L130" s="350"/>
      <c r="M130" s="350"/>
      <c r="N130" s="350"/>
      <c r="O130" s="192"/>
      <c r="P130" s="192"/>
      <c r="Q130" s="192"/>
      <c r="R130" s="192"/>
      <c r="S130" s="192"/>
      <c r="T130" s="192"/>
      <c r="U130" s="192"/>
      <c r="V130" s="192"/>
      <c r="W130" s="192"/>
      <c r="X130" s="192"/>
      <c r="Y130" s="192"/>
      <c r="Z130" s="192"/>
    </row>
    <row r="131" spans="1:26" ht="22.5" hidden="1" customHeight="1" x14ac:dyDescent="0.2">
      <c r="A131" s="192"/>
      <c r="B131" s="192"/>
      <c r="C131" s="192"/>
      <c r="D131" s="192"/>
      <c r="E131" s="192"/>
      <c r="F131" s="192"/>
      <c r="G131" s="192"/>
      <c r="H131" s="192"/>
      <c r="I131" s="192"/>
      <c r="J131" s="192"/>
      <c r="K131" s="192"/>
      <c r="L131" s="350"/>
      <c r="M131" s="350"/>
      <c r="N131" s="350"/>
      <c r="O131" s="192"/>
      <c r="P131" s="192"/>
      <c r="Q131" s="192"/>
      <c r="R131" s="192"/>
      <c r="S131" s="192"/>
      <c r="T131" s="192"/>
      <c r="U131" s="192"/>
      <c r="V131" s="192"/>
      <c r="W131" s="192"/>
      <c r="X131" s="192"/>
      <c r="Y131" s="192"/>
      <c r="Z131" s="192"/>
    </row>
    <row r="132" spans="1:26" ht="22.5" hidden="1" customHeight="1" x14ac:dyDescent="0.2">
      <c r="A132" s="192"/>
      <c r="B132" s="192"/>
      <c r="C132" s="192"/>
      <c r="D132" s="192"/>
      <c r="E132" s="192"/>
      <c r="F132" s="192"/>
      <c r="G132" s="192"/>
      <c r="H132" s="192"/>
      <c r="I132" s="192"/>
      <c r="J132" s="192"/>
      <c r="K132" s="192"/>
      <c r="L132" s="350"/>
      <c r="M132" s="350"/>
      <c r="N132" s="350"/>
      <c r="O132" s="192"/>
      <c r="P132" s="192"/>
      <c r="Q132" s="192"/>
      <c r="R132" s="192"/>
      <c r="S132" s="192"/>
      <c r="T132" s="192"/>
      <c r="U132" s="192"/>
      <c r="V132" s="192"/>
      <c r="W132" s="192"/>
      <c r="X132" s="192"/>
      <c r="Y132" s="192"/>
      <c r="Z132" s="192"/>
    </row>
    <row r="133" spans="1:26" ht="22.5" hidden="1" customHeight="1" x14ac:dyDescent="0.2">
      <c r="A133" s="192"/>
      <c r="B133" s="192"/>
      <c r="C133" s="192"/>
      <c r="D133" s="192"/>
      <c r="E133" s="192"/>
      <c r="F133" s="192"/>
      <c r="G133" s="192"/>
      <c r="H133" s="192"/>
      <c r="I133" s="192"/>
      <c r="J133" s="192"/>
      <c r="K133" s="192"/>
      <c r="L133" s="350"/>
      <c r="M133" s="350"/>
      <c r="N133" s="350"/>
      <c r="O133" s="192"/>
      <c r="P133" s="192"/>
      <c r="Q133" s="192"/>
      <c r="R133" s="192"/>
      <c r="S133" s="192"/>
      <c r="T133" s="192"/>
      <c r="U133" s="192"/>
      <c r="V133" s="192"/>
      <c r="W133" s="192"/>
      <c r="X133" s="192"/>
      <c r="Y133" s="192"/>
      <c r="Z133" s="192"/>
    </row>
    <row r="134" spans="1:26" ht="22.5" hidden="1" customHeight="1" x14ac:dyDescent="0.2">
      <c r="A134" s="192"/>
      <c r="B134" s="192"/>
      <c r="C134" s="192"/>
      <c r="D134" s="192"/>
      <c r="E134" s="192"/>
      <c r="F134" s="192"/>
      <c r="G134" s="192"/>
      <c r="H134" s="192"/>
      <c r="I134" s="192"/>
      <c r="J134" s="192"/>
      <c r="K134" s="192"/>
      <c r="L134" s="350"/>
      <c r="M134" s="350"/>
      <c r="N134" s="350"/>
      <c r="O134" s="192"/>
      <c r="P134" s="192"/>
      <c r="Q134" s="192"/>
      <c r="R134" s="192"/>
      <c r="S134" s="192"/>
      <c r="T134" s="192"/>
      <c r="U134" s="192"/>
      <c r="V134" s="192"/>
      <c r="W134" s="192"/>
      <c r="X134" s="192"/>
      <c r="Y134" s="192"/>
      <c r="Z134" s="192"/>
    </row>
    <row r="135" spans="1:26" ht="22.5" hidden="1" customHeight="1" x14ac:dyDescent="0.2">
      <c r="A135" s="192"/>
      <c r="B135" s="192"/>
      <c r="C135" s="192"/>
      <c r="D135" s="192"/>
      <c r="E135" s="192"/>
      <c r="F135" s="192"/>
      <c r="G135" s="192"/>
      <c r="H135" s="192"/>
      <c r="I135" s="192"/>
      <c r="J135" s="192"/>
      <c r="K135" s="192"/>
      <c r="L135" s="350"/>
      <c r="M135" s="350"/>
      <c r="N135" s="350"/>
      <c r="O135" s="192"/>
      <c r="P135" s="192"/>
      <c r="Q135" s="192"/>
      <c r="R135" s="192"/>
      <c r="S135" s="192"/>
      <c r="T135" s="192"/>
      <c r="U135" s="192"/>
      <c r="V135" s="192"/>
      <c r="W135" s="192"/>
      <c r="X135" s="192"/>
      <c r="Y135" s="192"/>
      <c r="Z135" s="192"/>
    </row>
    <row r="136" spans="1:26" ht="22.5" hidden="1" customHeight="1" x14ac:dyDescent="0.2">
      <c r="A136" s="192"/>
      <c r="B136" s="192"/>
      <c r="C136" s="192"/>
      <c r="D136" s="192"/>
      <c r="E136" s="192"/>
      <c r="F136" s="192"/>
      <c r="G136" s="192"/>
      <c r="H136" s="192"/>
      <c r="I136" s="192"/>
      <c r="J136" s="192"/>
      <c r="K136" s="192"/>
      <c r="L136" s="350"/>
      <c r="M136" s="350"/>
      <c r="N136" s="350"/>
      <c r="O136" s="192"/>
      <c r="P136" s="192"/>
      <c r="Q136" s="192"/>
      <c r="R136" s="192"/>
      <c r="S136" s="192"/>
      <c r="T136" s="192"/>
      <c r="U136" s="192"/>
      <c r="V136" s="192"/>
      <c r="W136" s="192"/>
      <c r="X136" s="192"/>
      <c r="Y136" s="192"/>
      <c r="Z136" s="192"/>
    </row>
    <row r="137" spans="1:26" ht="22.5" hidden="1" customHeight="1" x14ac:dyDescent="0.2">
      <c r="A137" s="192"/>
      <c r="B137" s="192"/>
      <c r="C137" s="192"/>
      <c r="D137" s="192"/>
      <c r="E137" s="192"/>
      <c r="F137" s="192"/>
      <c r="G137" s="192"/>
      <c r="H137" s="192"/>
      <c r="I137" s="192"/>
      <c r="J137" s="192"/>
      <c r="K137" s="192"/>
      <c r="L137" s="350"/>
      <c r="M137" s="350"/>
      <c r="N137" s="350"/>
      <c r="O137" s="192"/>
      <c r="P137" s="192"/>
      <c r="Q137" s="192"/>
      <c r="R137" s="192"/>
      <c r="S137" s="192"/>
      <c r="T137" s="192"/>
      <c r="U137" s="192"/>
      <c r="V137" s="192"/>
      <c r="W137" s="192"/>
      <c r="X137" s="192"/>
      <c r="Y137" s="192"/>
      <c r="Z137" s="192"/>
    </row>
    <row r="138" spans="1:26" ht="22.5" hidden="1" customHeight="1" x14ac:dyDescent="0.2">
      <c r="A138" s="192"/>
      <c r="B138" s="192"/>
      <c r="C138" s="192"/>
      <c r="D138" s="192"/>
      <c r="E138" s="192"/>
      <c r="F138" s="192"/>
      <c r="G138" s="192"/>
      <c r="H138" s="192"/>
      <c r="I138" s="192"/>
      <c r="J138" s="192"/>
      <c r="K138" s="192"/>
      <c r="L138" s="350"/>
      <c r="M138" s="350"/>
      <c r="N138" s="350"/>
      <c r="O138" s="192"/>
      <c r="P138" s="192"/>
      <c r="Q138" s="192"/>
      <c r="R138" s="192"/>
      <c r="S138" s="192"/>
      <c r="T138" s="192"/>
      <c r="U138" s="192"/>
      <c r="V138" s="192"/>
      <c r="W138" s="192"/>
      <c r="X138" s="192"/>
      <c r="Y138" s="192"/>
      <c r="Z138" s="192"/>
    </row>
    <row r="139" spans="1:26" ht="22.5" hidden="1" customHeight="1" x14ac:dyDescent="0.2">
      <c r="A139" s="192"/>
      <c r="B139" s="192"/>
      <c r="C139" s="192"/>
      <c r="D139" s="192"/>
      <c r="E139" s="192"/>
      <c r="F139" s="192"/>
      <c r="G139" s="192"/>
      <c r="H139" s="192"/>
      <c r="I139" s="192"/>
      <c r="J139" s="192"/>
      <c r="K139" s="192"/>
      <c r="L139" s="350"/>
      <c r="M139" s="350"/>
      <c r="N139" s="350"/>
      <c r="O139" s="192"/>
      <c r="P139" s="192"/>
      <c r="Q139" s="192"/>
      <c r="R139" s="192"/>
      <c r="S139" s="192"/>
      <c r="T139" s="192"/>
      <c r="U139" s="192"/>
      <c r="V139" s="192"/>
      <c r="W139" s="192"/>
      <c r="X139" s="192"/>
      <c r="Y139" s="192"/>
      <c r="Z139" s="192"/>
    </row>
    <row r="140" spans="1:26" ht="22.5" hidden="1" customHeight="1" x14ac:dyDescent="0.2">
      <c r="A140" s="192"/>
      <c r="B140" s="192"/>
      <c r="C140" s="192"/>
      <c r="D140" s="192"/>
      <c r="E140" s="192"/>
      <c r="F140" s="192"/>
      <c r="G140" s="192"/>
      <c r="H140" s="192"/>
      <c r="I140" s="192"/>
      <c r="J140" s="192"/>
      <c r="K140" s="192"/>
      <c r="L140" s="350"/>
      <c r="M140" s="350"/>
      <c r="N140" s="350"/>
      <c r="O140" s="192"/>
      <c r="P140" s="192"/>
      <c r="Q140" s="192"/>
      <c r="R140" s="192"/>
      <c r="S140" s="192"/>
      <c r="T140" s="192"/>
      <c r="U140" s="192"/>
      <c r="V140" s="192"/>
      <c r="W140" s="192"/>
      <c r="X140" s="192"/>
      <c r="Y140" s="192"/>
      <c r="Z140" s="192"/>
    </row>
    <row r="141" spans="1:26" ht="22.5" hidden="1" customHeight="1" x14ac:dyDescent="0.2">
      <c r="A141" s="192"/>
      <c r="B141" s="192"/>
      <c r="C141" s="192"/>
      <c r="D141" s="192"/>
      <c r="E141" s="192"/>
      <c r="F141" s="192"/>
      <c r="G141" s="192"/>
      <c r="H141" s="192"/>
      <c r="I141" s="192"/>
      <c r="J141" s="192"/>
      <c r="K141" s="192"/>
      <c r="L141" s="350"/>
      <c r="M141" s="350"/>
      <c r="N141" s="350"/>
      <c r="O141" s="192"/>
      <c r="P141" s="192"/>
      <c r="Q141" s="192"/>
      <c r="R141" s="192"/>
      <c r="S141" s="192"/>
      <c r="T141" s="192"/>
      <c r="U141" s="192"/>
      <c r="V141" s="192"/>
      <c r="W141" s="192"/>
      <c r="X141" s="192"/>
      <c r="Y141" s="192"/>
      <c r="Z141" s="192"/>
    </row>
    <row r="142" spans="1:26" ht="22.5" hidden="1" customHeight="1" x14ac:dyDescent="0.2">
      <c r="A142" s="192"/>
      <c r="B142" s="192"/>
      <c r="C142" s="192"/>
      <c r="D142" s="192"/>
      <c r="E142" s="192"/>
      <c r="F142" s="192"/>
      <c r="G142" s="192"/>
      <c r="H142" s="192"/>
      <c r="I142" s="192"/>
      <c r="J142" s="192"/>
      <c r="K142" s="192"/>
      <c r="L142" s="350"/>
      <c r="M142" s="350"/>
      <c r="N142" s="350"/>
      <c r="O142" s="192"/>
      <c r="P142" s="192"/>
      <c r="Q142" s="192"/>
      <c r="R142" s="192"/>
      <c r="S142" s="192"/>
      <c r="T142" s="192"/>
      <c r="U142" s="192"/>
      <c r="V142" s="192"/>
      <c r="W142" s="192"/>
      <c r="X142" s="192"/>
      <c r="Y142" s="192"/>
      <c r="Z142" s="192"/>
    </row>
    <row r="143" spans="1:26" ht="22.5" hidden="1" customHeight="1" x14ac:dyDescent="0.2">
      <c r="A143" s="192"/>
      <c r="B143" s="192"/>
      <c r="C143" s="192"/>
      <c r="D143" s="192"/>
      <c r="E143" s="192"/>
      <c r="F143" s="192"/>
      <c r="G143" s="192"/>
      <c r="H143" s="192"/>
      <c r="I143" s="192"/>
      <c r="J143" s="192"/>
      <c r="K143" s="192"/>
      <c r="L143" s="350"/>
      <c r="M143" s="350"/>
      <c r="N143" s="350"/>
      <c r="O143" s="192"/>
      <c r="P143" s="192"/>
      <c r="Q143" s="192"/>
      <c r="R143" s="192"/>
      <c r="S143" s="192"/>
      <c r="T143" s="192"/>
      <c r="U143" s="192"/>
      <c r="V143" s="192"/>
      <c r="W143" s="192"/>
      <c r="X143" s="192"/>
      <c r="Y143" s="192"/>
      <c r="Z143" s="192"/>
    </row>
    <row r="144" spans="1:26" ht="22.5" hidden="1" customHeight="1" x14ac:dyDescent="0.2">
      <c r="A144" s="192"/>
      <c r="B144" s="192"/>
      <c r="C144" s="192"/>
      <c r="D144" s="192"/>
      <c r="E144" s="192"/>
      <c r="F144" s="192"/>
      <c r="G144" s="192"/>
      <c r="H144" s="192"/>
      <c r="I144" s="192"/>
      <c r="J144" s="192"/>
      <c r="K144" s="192"/>
      <c r="L144" s="350"/>
      <c r="M144" s="350"/>
      <c r="N144" s="350"/>
      <c r="O144" s="192"/>
      <c r="P144" s="192"/>
      <c r="Q144" s="192"/>
      <c r="R144" s="192"/>
      <c r="S144" s="192"/>
      <c r="T144" s="192"/>
      <c r="U144" s="192"/>
      <c r="V144" s="192"/>
      <c r="W144" s="192"/>
      <c r="X144" s="192"/>
      <c r="Y144" s="192"/>
      <c r="Z144" s="192"/>
    </row>
    <row r="145" spans="1:26" ht="22.5" hidden="1" customHeight="1" x14ac:dyDescent="0.2">
      <c r="A145" s="192"/>
      <c r="B145" s="192"/>
      <c r="C145" s="192"/>
      <c r="D145" s="192"/>
      <c r="E145" s="192"/>
      <c r="F145" s="192"/>
      <c r="G145" s="192"/>
      <c r="H145" s="192"/>
      <c r="I145" s="192"/>
      <c r="J145" s="192"/>
      <c r="K145" s="192"/>
      <c r="L145" s="350"/>
      <c r="M145" s="350"/>
      <c r="N145" s="350"/>
      <c r="O145" s="192"/>
      <c r="P145" s="192"/>
      <c r="Q145" s="192"/>
      <c r="R145" s="192"/>
      <c r="S145" s="192"/>
      <c r="T145" s="192"/>
      <c r="U145" s="192"/>
      <c r="V145" s="192"/>
      <c r="W145" s="192"/>
      <c r="X145" s="192"/>
      <c r="Y145" s="192"/>
      <c r="Z145" s="192"/>
    </row>
    <row r="146" spans="1:26" ht="22.5" hidden="1" customHeight="1" x14ac:dyDescent="0.2">
      <c r="A146" s="192"/>
      <c r="B146" s="192"/>
      <c r="C146" s="192"/>
      <c r="D146" s="192"/>
      <c r="E146" s="192"/>
      <c r="F146" s="192"/>
      <c r="G146" s="192"/>
      <c r="H146" s="192"/>
      <c r="I146" s="192"/>
      <c r="J146" s="192"/>
      <c r="K146" s="192"/>
      <c r="L146" s="350"/>
      <c r="M146" s="350"/>
      <c r="N146" s="350"/>
      <c r="O146" s="192"/>
      <c r="P146" s="192"/>
      <c r="Q146" s="192"/>
      <c r="R146" s="192"/>
      <c r="S146" s="192"/>
      <c r="T146" s="192"/>
      <c r="U146" s="192"/>
      <c r="V146" s="192"/>
      <c r="W146" s="192"/>
      <c r="X146" s="192"/>
      <c r="Y146" s="192"/>
      <c r="Z146" s="192"/>
    </row>
    <row r="147" spans="1:26" ht="22.5" hidden="1" customHeight="1" x14ac:dyDescent="0.2">
      <c r="A147" s="192"/>
      <c r="B147" s="192"/>
      <c r="C147" s="192"/>
      <c r="D147" s="192"/>
      <c r="E147" s="192"/>
      <c r="F147" s="192"/>
      <c r="G147" s="192"/>
      <c r="H147" s="192"/>
      <c r="I147" s="192"/>
      <c r="J147" s="192"/>
      <c r="K147" s="192"/>
      <c r="L147" s="350"/>
      <c r="M147" s="350"/>
      <c r="N147" s="350"/>
      <c r="O147" s="192"/>
      <c r="P147" s="192"/>
      <c r="Q147" s="192"/>
      <c r="R147" s="192"/>
      <c r="S147" s="192"/>
      <c r="T147" s="192"/>
      <c r="U147" s="192"/>
      <c r="V147" s="192"/>
      <c r="W147" s="192"/>
      <c r="X147" s="192"/>
      <c r="Y147" s="192"/>
      <c r="Z147" s="192"/>
    </row>
    <row r="148" spans="1:26" ht="22.5" hidden="1" customHeight="1" x14ac:dyDescent="0.2">
      <c r="A148" s="192"/>
      <c r="B148" s="192"/>
      <c r="C148" s="192"/>
      <c r="D148" s="192"/>
      <c r="E148" s="192"/>
      <c r="F148" s="192"/>
      <c r="G148" s="192"/>
      <c r="H148" s="192"/>
      <c r="I148" s="192"/>
      <c r="J148" s="192"/>
      <c r="K148" s="192"/>
      <c r="L148" s="350"/>
      <c r="M148" s="350"/>
      <c r="N148" s="350"/>
      <c r="O148" s="192"/>
      <c r="P148" s="192"/>
      <c r="Q148" s="192"/>
      <c r="R148" s="192"/>
      <c r="S148" s="192"/>
      <c r="T148" s="192"/>
      <c r="U148" s="192"/>
      <c r="V148" s="192"/>
      <c r="W148" s="192"/>
      <c r="X148" s="192"/>
      <c r="Y148" s="192"/>
      <c r="Z148" s="192"/>
    </row>
    <row r="149" spans="1:26" ht="22.5" hidden="1" customHeight="1" x14ac:dyDescent="0.2">
      <c r="A149" s="192"/>
      <c r="B149" s="192"/>
      <c r="C149" s="192"/>
      <c r="D149" s="192"/>
      <c r="E149" s="192"/>
      <c r="F149" s="192"/>
      <c r="G149" s="192"/>
      <c r="H149" s="192"/>
      <c r="I149" s="192"/>
      <c r="J149" s="192"/>
      <c r="K149" s="192"/>
      <c r="L149" s="350"/>
      <c r="M149" s="350"/>
      <c r="N149" s="350"/>
      <c r="O149" s="192"/>
      <c r="P149" s="192"/>
      <c r="Q149" s="192"/>
      <c r="R149" s="192"/>
      <c r="S149" s="192"/>
      <c r="T149" s="192"/>
      <c r="U149" s="192"/>
      <c r="V149" s="192"/>
      <c r="W149" s="192"/>
      <c r="X149" s="192"/>
      <c r="Y149" s="192"/>
      <c r="Z149" s="192"/>
    </row>
    <row r="150" spans="1:26" ht="22.5" hidden="1" customHeight="1" x14ac:dyDescent="0.2">
      <c r="A150" s="192"/>
      <c r="B150" s="192"/>
      <c r="C150" s="192"/>
      <c r="D150" s="192"/>
      <c r="E150" s="192"/>
      <c r="F150" s="192"/>
      <c r="G150" s="192"/>
      <c r="H150" s="192"/>
      <c r="I150" s="192"/>
      <c r="J150" s="192"/>
      <c r="K150" s="192"/>
      <c r="L150" s="350"/>
      <c r="M150" s="350"/>
      <c r="N150" s="350"/>
      <c r="O150" s="192"/>
      <c r="P150" s="192"/>
      <c r="Q150" s="192"/>
      <c r="R150" s="192"/>
      <c r="S150" s="192"/>
      <c r="T150" s="192"/>
      <c r="U150" s="192"/>
      <c r="V150" s="192"/>
      <c r="W150" s="192"/>
      <c r="X150" s="192"/>
      <c r="Y150" s="192"/>
      <c r="Z150" s="192"/>
    </row>
    <row r="151" spans="1:26" ht="22.5" hidden="1" customHeight="1" x14ac:dyDescent="0.2">
      <c r="A151" s="192"/>
      <c r="B151" s="192"/>
      <c r="C151" s="192"/>
      <c r="D151" s="192"/>
      <c r="E151" s="192"/>
      <c r="F151" s="192"/>
      <c r="G151" s="192"/>
      <c r="H151" s="192"/>
      <c r="I151" s="192"/>
      <c r="J151" s="192"/>
      <c r="K151" s="192"/>
      <c r="L151" s="350"/>
      <c r="M151" s="350"/>
      <c r="N151" s="350"/>
      <c r="O151" s="192"/>
      <c r="P151" s="192"/>
      <c r="Q151" s="192"/>
      <c r="R151" s="192"/>
      <c r="S151" s="192"/>
      <c r="T151" s="192"/>
      <c r="U151" s="192"/>
      <c r="V151" s="192"/>
      <c r="W151" s="192"/>
      <c r="X151" s="192"/>
      <c r="Y151" s="192"/>
      <c r="Z151" s="192"/>
    </row>
    <row r="152" spans="1:26" ht="22.5" hidden="1" customHeight="1" x14ac:dyDescent="0.2">
      <c r="A152" s="192"/>
      <c r="B152" s="192"/>
      <c r="C152" s="192"/>
      <c r="D152" s="192"/>
      <c r="E152" s="192"/>
      <c r="F152" s="192"/>
      <c r="G152" s="192"/>
      <c r="H152" s="192"/>
      <c r="I152" s="192"/>
      <c r="J152" s="192"/>
      <c r="K152" s="192"/>
      <c r="L152" s="350"/>
      <c r="M152" s="350"/>
      <c r="N152" s="350"/>
      <c r="O152" s="192"/>
      <c r="P152" s="192"/>
      <c r="Q152" s="192"/>
      <c r="R152" s="192"/>
      <c r="S152" s="192"/>
      <c r="T152" s="192"/>
      <c r="U152" s="192"/>
      <c r="V152" s="192"/>
      <c r="W152" s="192"/>
      <c r="X152" s="192"/>
      <c r="Y152" s="192"/>
      <c r="Z152" s="192"/>
    </row>
    <row r="153" spans="1:26" ht="22.5" hidden="1" customHeight="1" x14ac:dyDescent="0.2">
      <c r="A153" s="192"/>
      <c r="B153" s="192"/>
      <c r="C153" s="192"/>
      <c r="D153" s="192"/>
      <c r="E153" s="192"/>
      <c r="F153" s="192"/>
      <c r="G153" s="192"/>
      <c r="H153" s="192"/>
      <c r="I153" s="192"/>
      <c r="J153" s="192"/>
      <c r="K153" s="192"/>
      <c r="L153" s="350"/>
      <c r="M153" s="350"/>
      <c r="N153" s="350"/>
      <c r="O153" s="192"/>
      <c r="P153" s="192"/>
      <c r="Q153" s="192"/>
      <c r="R153" s="192"/>
      <c r="S153" s="192"/>
      <c r="T153" s="192"/>
      <c r="U153" s="192"/>
      <c r="V153" s="192"/>
      <c r="W153" s="192"/>
      <c r="X153" s="192"/>
      <c r="Y153" s="192"/>
      <c r="Z153" s="192"/>
    </row>
    <row r="154" spans="1:26" ht="22.5" hidden="1" customHeight="1" x14ac:dyDescent="0.2">
      <c r="A154" s="192"/>
      <c r="B154" s="192"/>
      <c r="C154" s="192"/>
      <c r="D154" s="192"/>
      <c r="E154" s="192"/>
      <c r="F154" s="192"/>
      <c r="G154" s="192"/>
      <c r="H154" s="192"/>
      <c r="I154" s="192"/>
      <c r="J154" s="192"/>
      <c r="K154" s="192"/>
      <c r="L154" s="350"/>
      <c r="M154" s="350"/>
      <c r="N154" s="350"/>
      <c r="O154" s="192"/>
      <c r="P154" s="192"/>
      <c r="Q154" s="192"/>
      <c r="R154" s="192"/>
      <c r="S154" s="192"/>
      <c r="T154" s="192"/>
      <c r="U154" s="192"/>
      <c r="V154" s="192"/>
      <c r="W154" s="192"/>
      <c r="X154" s="192"/>
      <c r="Y154" s="192"/>
      <c r="Z154" s="192"/>
    </row>
    <row r="155" spans="1:26" ht="22.5" hidden="1" customHeight="1" x14ac:dyDescent="0.2">
      <c r="A155" s="192"/>
      <c r="B155" s="192"/>
      <c r="C155" s="192"/>
      <c r="D155" s="192"/>
      <c r="E155" s="192"/>
      <c r="F155" s="192"/>
      <c r="G155" s="192"/>
      <c r="H155" s="192"/>
      <c r="I155" s="192"/>
      <c r="J155" s="192"/>
      <c r="K155" s="192"/>
      <c r="L155" s="350"/>
      <c r="M155" s="350"/>
      <c r="N155" s="350"/>
      <c r="O155" s="192"/>
      <c r="P155" s="192"/>
      <c r="Q155" s="192"/>
      <c r="R155" s="192"/>
      <c r="S155" s="192"/>
      <c r="T155" s="192"/>
      <c r="U155" s="192"/>
      <c r="V155" s="192"/>
      <c r="W155" s="192"/>
      <c r="X155" s="192"/>
      <c r="Y155" s="192"/>
      <c r="Z155" s="192"/>
    </row>
    <row r="156" spans="1:26" ht="22.5" hidden="1" customHeight="1" x14ac:dyDescent="0.2">
      <c r="A156" s="192"/>
      <c r="B156" s="192"/>
      <c r="C156" s="192"/>
      <c r="D156" s="192"/>
      <c r="E156" s="192"/>
      <c r="F156" s="192"/>
      <c r="G156" s="192"/>
      <c r="H156" s="192"/>
      <c r="I156" s="192"/>
      <c r="J156" s="192"/>
      <c r="K156" s="192"/>
      <c r="L156" s="350"/>
      <c r="M156" s="350"/>
      <c r="N156" s="350"/>
      <c r="O156" s="192"/>
      <c r="P156" s="192"/>
      <c r="Q156" s="192"/>
      <c r="R156" s="192"/>
      <c r="S156" s="192"/>
      <c r="T156" s="192"/>
      <c r="U156" s="192"/>
      <c r="V156" s="192"/>
      <c r="W156" s="192"/>
      <c r="X156" s="192"/>
      <c r="Y156" s="192"/>
      <c r="Z156" s="192"/>
    </row>
    <row r="157" spans="1:26" ht="22.5" hidden="1" customHeight="1" x14ac:dyDescent="0.2">
      <c r="A157" s="192"/>
      <c r="B157" s="192"/>
      <c r="C157" s="192"/>
      <c r="D157" s="192"/>
      <c r="E157" s="192"/>
      <c r="F157" s="192"/>
      <c r="G157" s="192"/>
      <c r="H157" s="192"/>
      <c r="I157" s="192"/>
      <c r="J157" s="192"/>
      <c r="K157" s="192"/>
      <c r="L157" s="350"/>
      <c r="M157" s="350"/>
      <c r="N157" s="350"/>
      <c r="O157" s="192"/>
      <c r="P157" s="192"/>
      <c r="Q157" s="192"/>
      <c r="R157" s="192"/>
      <c r="S157" s="192"/>
      <c r="T157" s="192"/>
      <c r="U157" s="192"/>
      <c r="V157" s="192"/>
      <c r="W157" s="192"/>
      <c r="X157" s="192"/>
      <c r="Y157" s="192"/>
      <c r="Z157" s="192"/>
    </row>
    <row r="158" spans="1:26" ht="22.5" hidden="1" customHeight="1" x14ac:dyDescent="0.2">
      <c r="A158" s="192"/>
      <c r="B158" s="192"/>
      <c r="C158" s="192"/>
      <c r="D158" s="192"/>
      <c r="E158" s="192"/>
      <c r="F158" s="192"/>
      <c r="G158" s="192"/>
      <c r="H158" s="192"/>
      <c r="I158" s="192"/>
      <c r="J158" s="192"/>
      <c r="K158" s="192"/>
      <c r="L158" s="350"/>
      <c r="M158" s="350"/>
      <c r="N158" s="350"/>
      <c r="O158" s="192"/>
      <c r="P158" s="192"/>
      <c r="Q158" s="192"/>
      <c r="R158" s="192"/>
      <c r="S158" s="192"/>
      <c r="T158" s="192"/>
      <c r="U158" s="192"/>
      <c r="V158" s="192"/>
      <c r="W158" s="192"/>
      <c r="X158" s="192"/>
      <c r="Y158" s="192"/>
      <c r="Z158" s="192"/>
    </row>
    <row r="159" spans="1:26" ht="22.5" hidden="1" customHeight="1" x14ac:dyDescent="0.2">
      <c r="A159" s="192"/>
      <c r="B159" s="192"/>
      <c r="C159" s="192"/>
      <c r="D159" s="192"/>
      <c r="E159" s="192"/>
      <c r="F159" s="192"/>
      <c r="G159" s="192"/>
      <c r="H159" s="192"/>
      <c r="I159" s="192"/>
      <c r="J159" s="192"/>
      <c r="K159" s="192"/>
      <c r="L159" s="350"/>
      <c r="M159" s="350"/>
      <c r="N159" s="350"/>
      <c r="O159" s="192"/>
      <c r="P159" s="192"/>
      <c r="Q159" s="192"/>
      <c r="R159" s="192"/>
      <c r="S159" s="192"/>
      <c r="T159" s="192"/>
      <c r="U159" s="192"/>
      <c r="V159" s="192"/>
      <c r="W159" s="192"/>
      <c r="X159" s="192"/>
      <c r="Y159" s="192"/>
      <c r="Z159" s="192"/>
    </row>
    <row r="160" spans="1:26" ht="22.5" hidden="1" customHeight="1" x14ac:dyDescent="0.2">
      <c r="A160" s="192"/>
      <c r="B160" s="192"/>
      <c r="C160" s="192"/>
      <c r="D160" s="192"/>
      <c r="E160" s="192"/>
      <c r="F160" s="192"/>
      <c r="G160" s="192"/>
      <c r="H160" s="192"/>
      <c r="I160" s="192"/>
      <c r="J160" s="192"/>
      <c r="K160" s="192"/>
      <c r="L160" s="350"/>
      <c r="M160" s="350"/>
      <c r="N160" s="350"/>
      <c r="O160" s="192"/>
      <c r="P160" s="192"/>
      <c r="Q160" s="192"/>
      <c r="R160" s="192"/>
      <c r="S160" s="192"/>
      <c r="T160" s="192"/>
      <c r="U160" s="192"/>
      <c r="V160" s="192"/>
      <c r="W160" s="192"/>
      <c r="X160" s="192"/>
      <c r="Y160" s="192"/>
      <c r="Z160" s="192"/>
    </row>
    <row r="161" spans="1:26" ht="22.5" hidden="1" customHeight="1" x14ac:dyDescent="0.2">
      <c r="A161" s="192"/>
      <c r="B161" s="192"/>
      <c r="C161" s="192"/>
      <c r="D161" s="192"/>
      <c r="E161" s="192"/>
      <c r="F161" s="192"/>
      <c r="G161" s="192"/>
      <c r="H161" s="192"/>
      <c r="I161" s="192"/>
      <c r="J161" s="192"/>
      <c r="K161" s="192"/>
      <c r="L161" s="350"/>
      <c r="M161" s="350"/>
      <c r="N161" s="350"/>
      <c r="O161" s="192"/>
      <c r="P161" s="192"/>
      <c r="Q161" s="192"/>
      <c r="R161" s="192"/>
      <c r="S161" s="192"/>
      <c r="T161" s="192"/>
      <c r="U161" s="192"/>
      <c r="V161" s="192"/>
      <c r="W161" s="192"/>
      <c r="X161" s="192"/>
      <c r="Y161" s="192"/>
      <c r="Z161" s="192"/>
    </row>
    <row r="162" spans="1:26" ht="22.5" hidden="1" customHeight="1" x14ac:dyDescent="0.2">
      <c r="A162" s="192"/>
      <c r="B162" s="192"/>
      <c r="C162" s="192"/>
      <c r="D162" s="192"/>
      <c r="E162" s="192"/>
      <c r="F162" s="192"/>
      <c r="G162" s="192"/>
      <c r="H162" s="192"/>
      <c r="I162" s="192"/>
      <c r="J162" s="192"/>
      <c r="K162" s="192"/>
      <c r="L162" s="350"/>
      <c r="M162" s="350"/>
      <c r="N162" s="350"/>
      <c r="O162" s="192"/>
      <c r="P162" s="192"/>
      <c r="Q162" s="192"/>
      <c r="R162" s="192"/>
      <c r="S162" s="192"/>
      <c r="T162" s="192"/>
      <c r="U162" s="192"/>
      <c r="V162" s="192"/>
      <c r="W162" s="192"/>
      <c r="X162" s="192"/>
      <c r="Y162" s="192"/>
      <c r="Z162" s="192"/>
    </row>
    <row r="163" spans="1:26" ht="22.5" hidden="1" customHeight="1" x14ac:dyDescent="0.2">
      <c r="A163" s="192"/>
      <c r="B163" s="192"/>
      <c r="C163" s="192"/>
      <c r="D163" s="192"/>
      <c r="E163" s="192"/>
      <c r="F163" s="192"/>
      <c r="G163" s="192"/>
      <c r="H163" s="192"/>
      <c r="I163" s="192"/>
      <c r="J163" s="192"/>
      <c r="K163" s="192"/>
      <c r="L163" s="350"/>
      <c r="M163" s="350"/>
      <c r="N163" s="350"/>
      <c r="O163" s="192"/>
      <c r="P163" s="192"/>
      <c r="Q163" s="192"/>
      <c r="R163" s="192"/>
      <c r="S163" s="192"/>
      <c r="T163" s="192"/>
      <c r="U163" s="192"/>
      <c r="V163" s="192"/>
      <c r="W163" s="192"/>
      <c r="X163" s="192"/>
      <c r="Y163" s="192"/>
      <c r="Z163" s="192"/>
    </row>
    <row r="164" spans="1:26" ht="22.5" hidden="1" customHeight="1" x14ac:dyDescent="0.2">
      <c r="A164" s="192"/>
      <c r="B164" s="192"/>
      <c r="C164" s="192"/>
      <c r="D164" s="192"/>
      <c r="E164" s="192"/>
      <c r="F164" s="192"/>
      <c r="G164" s="192"/>
      <c r="H164" s="192"/>
      <c r="I164" s="192"/>
      <c r="J164" s="192"/>
      <c r="K164" s="192"/>
      <c r="L164" s="350"/>
      <c r="M164" s="350"/>
      <c r="N164" s="350"/>
      <c r="O164" s="192"/>
      <c r="P164" s="192"/>
      <c r="Q164" s="192"/>
      <c r="R164" s="192"/>
      <c r="S164" s="192"/>
      <c r="T164" s="192"/>
      <c r="U164" s="192"/>
      <c r="V164" s="192"/>
      <c r="W164" s="192"/>
      <c r="X164" s="192"/>
      <c r="Y164" s="192"/>
      <c r="Z164" s="192"/>
    </row>
    <row r="165" spans="1:26" ht="22.5" hidden="1" customHeight="1" x14ac:dyDescent="0.2">
      <c r="A165" s="192"/>
      <c r="B165" s="192"/>
      <c r="C165" s="192"/>
      <c r="D165" s="192"/>
      <c r="E165" s="192"/>
      <c r="F165" s="192"/>
      <c r="G165" s="192"/>
      <c r="H165" s="192"/>
      <c r="I165" s="192"/>
      <c r="J165" s="192"/>
      <c r="K165" s="192"/>
      <c r="L165" s="350"/>
      <c r="M165" s="350"/>
      <c r="N165" s="350"/>
      <c r="O165" s="192"/>
      <c r="P165" s="192"/>
      <c r="Q165" s="192"/>
      <c r="R165" s="192"/>
      <c r="S165" s="192"/>
      <c r="T165" s="192"/>
      <c r="U165" s="192"/>
      <c r="V165" s="192"/>
      <c r="W165" s="192"/>
      <c r="X165" s="192"/>
      <c r="Y165" s="192"/>
      <c r="Z165" s="192"/>
    </row>
    <row r="166" spans="1:26" ht="22.5" hidden="1" customHeight="1" x14ac:dyDescent="0.2">
      <c r="A166" s="192"/>
      <c r="B166" s="192"/>
      <c r="C166" s="192"/>
      <c r="D166" s="192"/>
      <c r="E166" s="192"/>
      <c r="F166" s="192"/>
      <c r="G166" s="192"/>
      <c r="H166" s="192"/>
      <c r="I166" s="192"/>
      <c r="J166" s="192"/>
      <c r="K166" s="192"/>
      <c r="L166" s="350"/>
      <c r="M166" s="350"/>
      <c r="N166" s="350"/>
      <c r="O166" s="192"/>
      <c r="P166" s="192"/>
      <c r="Q166" s="192"/>
      <c r="R166" s="192"/>
      <c r="S166" s="192"/>
      <c r="T166" s="192"/>
      <c r="U166" s="192"/>
      <c r="V166" s="192"/>
      <c r="W166" s="192"/>
      <c r="X166" s="192"/>
      <c r="Y166" s="192"/>
      <c r="Z166" s="192"/>
    </row>
    <row r="167" spans="1:26" ht="22.5" hidden="1" customHeight="1" x14ac:dyDescent="0.2">
      <c r="A167" s="192"/>
      <c r="B167" s="192"/>
      <c r="C167" s="192"/>
      <c r="D167" s="192"/>
      <c r="E167" s="192"/>
      <c r="F167" s="192"/>
      <c r="G167" s="192"/>
      <c r="H167" s="192"/>
      <c r="I167" s="192"/>
      <c r="J167" s="192"/>
      <c r="K167" s="192"/>
      <c r="L167" s="350"/>
      <c r="M167" s="350"/>
      <c r="N167" s="350"/>
      <c r="O167" s="192"/>
      <c r="P167" s="192"/>
      <c r="Q167" s="192"/>
      <c r="R167" s="192"/>
      <c r="S167" s="192"/>
      <c r="T167" s="192"/>
      <c r="U167" s="192"/>
      <c r="V167" s="192"/>
      <c r="W167" s="192"/>
      <c r="X167" s="192"/>
      <c r="Y167" s="192"/>
      <c r="Z167" s="192"/>
    </row>
    <row r="168" spans="1:26" ht="22.5" hidden="1" customHeight="1" x14ac:dyDescent="0.2">
      <c r="A168" s="192"/>
      <c r="B168" s="192"/>
      <c r="C168" s="192"/>
      <c r="D168" s="192"/>
      <c r="E168" s="192"/>
      <c r="F168" s="192"/>
      <c r="G168" s="192"/>
      <c r="H168" s="192"/>
      <c r="I168" s="192"/>
      <c r="J168" s="192"/>
      <c r="K168" s="192"/>
      <c r="L168" s="350"/>
      <c r="M168" s="350"/>
      <c r="N168" s="350"/>
      <c r="O168" s="192"/>
      <c r="P168" s="192"/>
      <c r="Q168" s="192"/>
      <c r="R168" s="192"/>
      <c r="S168" s="192"/>
      <c r="T168" s="192"/>
      <c r="U168" s="192"/>
      <c r="V168" s="192"/>
      <c r="W168" s="192"/>
      <c r="X168" s="192"/>
      <c r="Y168" s="192"/>
      <c r="Z168" s="192"/>
    </row>
    <row r="169" spans="1:26" ht="22.5" hidden="1" customHeight="1" x14ac:dyDescent="0.2">
      <c r="A169" s="192"/>
      <c r="B169" s="192"/>
      <c r="C169" s="192"/>
      <c r="D169" s="192"/>
      <c r="E169" s="192"/>
      <c r="F169" s="192"/>
      <c r="G169" s="192"/>
      <c r="H169" s="192"/>
      <c r="I169" s="192"/>
      <c r="J169" s="192"/>
      <c r="K169" s="192"/>
      <c r="L169" s="350"/>
      <c r="M169" s="350"/>
      <c r="N169" s="350"/>
      <c r="O169" s="192"/>
      <c r="P169" s="192"/>
      <c r="Q169" s="192"/>
      <c r="R169" s="192"/>
      <c r="S169" s="192"/>
      <c r="T169" s="192"/>
      <c r="U169" s="192"/>
      <c r="V169" s="192"/>
      <c r="W169" s="192"/>
      <c r="X169" s="192"/>
      <c r="Y169" s="192"/>
      <c r="Z169" s="192"/>
    </row>
    <row r="170" spans="1:26" ht="22.5" hidden="1" customHeight="1" x14ac:dyDescent="0.2">
      <c r="A170" s="192"/>
      <c r="B170" s="192"/>
      <c r="C170" s="192"/>
      <c r="D170" s="192"/>
      <c r="E170" s="192"/>
      <c r="F170" s="192"/>
      <c r="G170" s="192"/>
      <c r="H170" s="192"/>
      <c r="I170" s="192"/>
      <c r="J170" s="192"/>
      <c r="K170" s="192"/>
      <c r="L170" s="350"/>
      <c r="M170" s="350"/>
      <c r="N170" s="350"/>
      <c r="O170" s="192"/>
      <c r="P170" s="192"/>
      <c r="Q170" s="192"/>
      <c r="R170" s="192"/>
      <c r="S170" s="192"/>
      <c r="T170" s="192"/>
      <c r="U170" s="192"/>
      <c r="V170" s="192"/>
      <c r="W170" s="192"/>
      <c r="X170" s="192"/>
      <c r="Y170" s="192"/>
      <c r="Z170" s="192"/>
    </row>
    <row r="171" spans="1:26" ht="22.5" hidden="1" customHeight="1" x14ac:dyDescent="0.2">
      <c r="A171" s="192"/>
      <c r="B171" s="192"/>
      <c r="C171" s="192"/>
      <c r="D171" s="192"/>
      <c r="E171" s="192"/>
      <c r="F171" s="192"/>
      <c r="G171" s="192"/>
      <c r="H171" s="192"/>
      <c r="I171" s="192"/>
      <c r="J171" s="192"/>
      <c r="K171" s="192"/>
      <c r="L171" s="350"/>
      <c r="M171" s="350"/>
      <c r="N171" s="350"/>
      <c r="O171" s="192"/>
      <c r="P171" s="192"/>
      <c r="Q171" s="192"/>
      <c r="R171" s="192"/>
      <c r="S171" s="192"/>
      <c r="T171" s="192"/>
      <c r="U171" s="192"/>
      <c r="V171" s="192"/>
      <c r="W171" s="192"/>
      <c r="X171" s="192"/>
      <c r="Y171" s="192"/>
      <c r="Z171" s="192"/>
    </row>
    <row r="172" spans="1:26" ht="22.5" hidden="1" customHeight="1" x14ac:dyDescent="0.2">
      <c r="A172" s="192"/>
      <c r="B172" s="192"/>
      <c r="C172" s="192"/>
      <c r="D172" s="192"/>
      <c r="E172" s="192"/>
      <c r="F172" s="192"/>
      <c r="G172" s="192"/>
      <c r="H172" s="192"/>
      <c r="I172" s="192"/>
      <c r="J172" s="192"/>
      <c r="K172" s="192"/>
      <c r="L172" s="350"/>
      <c r="M172" s="350"/>
      <c r="N172" s="350"/>
      <c r="O172" s="192"/>
      <c r="P172" s="192"/>
      <c r="Q172" s="192"/>
      <c r="R172" s="192"/>
      <c r="S172" s="192"/>
      <c r="T172" s="192"/>
      <c r="U172" s="192"/>
      <c r="V172" s="192"/>
      <c r="W172" s="192"/>
      <c r="X172" s="192"/>
      <c r="Y172" s="192"/>
      <c r="Z172" s="192"/>
    </row>
    <row r="173" spans="1:26" ht="22.5" hidden="1" customHeight="1" x14ac:dyDescent="0.2">
      <c r="A173" s="192"/>
      <c r="B173" s="192"/>
      <c r="C173" s="192"/>
      <c r="D173" s="192"/>
      <c r="E173" s="192"/>
      <c r="F173" s="192"/>
      <c r="G173" s="192"/>
      <c r="H173" s="192"/>
      <c r="I173" s="192"/>
      <c r="J173" s="192"/>
      <c r="K173" s="192"/>
      <c r="L173" s="350"/>
      <c r="M173" s="350"/>
      <c r="N173" s="350"/>
      <c r="O173" s="192"/>
      <c r="P173" s="192"/>
      <c r="Q173" s="192"/>
      <c r="R173" s="192"/>
      <c r="S173" s="192"/>
      <c r="T173" s="192"/>
      <c r="U173" s="192"/>
      <c r="V173" s="192"/>
      <c r="W173" s="192"/>
      <c r="X173" s="192"/>
      <c r="Y173" s="192"/>
      <c r="Z173" s="192"/>
    </row>
    <row r="174" spans="1:26" ht="22.5" hidden="1" customHeight="1" x14ac:dyDescent="0.2">
      <c r="A174" s="192"/>
      <c r="B174" s="192"/>
      <c r="C174" s="192"/>
      <c r="D174" s="192"/>
      <c r="E174" s="192"/>
      <c r="F174" s="192"/>
      <c r="G174" s="192"/>
      <c r="H174" s="192"/>
      <c r="I174" s="192"/>
      <c r="J174" s="192"/>
      <c r="K174" s="192"/>
      <c r="L174" s="350"/>
      <c r="M174" s="350"/>
      <c r="N174" s="350"/>
      <c r="O174" s="192"/>
      <c r="P174" s="192"/>
      <c r="Q174" s="192"/>
      <c r="R174" s="192"/>
      <c r="S174" s="192"/>
      <c r="T174" s="192"/>
      <c r="U174" s="192"/>
      <c r="V174" s="192"/>
      <c r="W174" s="192"/>
      <c r="X174" s="192"/>
      <c r="Y174" s="192"/>
      <c r="Z174" s="192"/>
    </row>
    <row r="175" spans="1:26" ht="22.5" hidden="1" customHeight="1" x14ac:dyDescent="0.2">
      <c r="A175" s="192"/>
      <c r="B175" s="192"/>
      <c r="C175" s="192"/>
      <c r="D175" s="192"/>
      <c r="E175" s="192"/>
      <c r="F175" s="192"/>
      <c r="G175" s="192"/>
      <c r="H175" s="192"/>
      <c r="I175" s="192"/>
      <c r="J175" s="192"/>
      <c r="K175" s="192"/>
      <c r="L175" s="350"/>
      <c r="M175" s="350"/>
      <c r="N175" s="350"/>
      <c r="O175" s="192"/>
      <c r="P175" s="192"/>
      <c r="Q175" s="192"/>
      <c r="R175" s="192"/>
      <c r="S175" s="192"/>
      <c r="T175" s="192"/>
      <c r="U175" s="192"/>
      <c r="V175" s="192"/>
      <c r="W175" s="192"/>
      <c r="X175" s="192"/>
      <c r="Y175" s="192"/>
      <c r="Z175" s="192"/>
    </row>
    <row r="176" spans="1:26" ht="22.5" hidden="1" customHeight="1" x14ac:dyDescent="0.2">
      <c r="A176" s="192"/>
      <c r="B176" s="192"/>
      <c r="C176" s="192"/>
      <c r="D176" s="192"/>
      <c r="E176" s="192"/>
      <c r="F176" s="192"/>
      <c r="G176" s="192"/>
      <c r="H176" s="192"/>
      <c r="I176" s="192"/>
      <c r="J176" s="192"/>
      <c r="K176" s="192"/>
      <c r="L176" s="350"/>
      <c r="M176" s="350"/>
      <c r="N176" s="350"/>
      <c r="O176" s="192"/>
      <c r="P176" s="192"/>
      <c r="Q176" s="192"/>
      <c r="R176" s="192"/>
      <c r="S176" s="192"/>
      <c r="T176" s="192"/>
      <c r="U176" s="192"/>
      <c r="V176" s="192"/>
      <c r="W176" s="192"/>
      <c r="X176" s="192"/>
      <c r="Y176" s="192"/>
      <c r="Z176" s="192"/>
    </row>
    <row r="177" spans="1:26" ht="22.5" hidden="1" customHeight="1" x14ac:dyDescent="0.2">
      <c r="A177" s="192"/>
      <c r="B177" s="192"/>
      <c r="C177" s="192"/>
      <c r="D177" s="192"/>
      <c r="E177" s="192"/>
      <c r="F177" s="192"/>
      <c r="G177" s="192"/>
      <c r="H177" s="192"/>
      <c r="I177" s="192"/>
      <c r="J177" s="192"/>
      <c r="K177" s="192"/>
      <c r="L177" s="350"/>
      <c r="M177" s="350"/>
      <c r="N177" s="350"/>
      <c r="O177" s="192"/>
      <c r="P177" s="192"/>
      <c r="Q177" s="192"/>
      <c r="R177" s="192"/>
      <c r="S177" s="192"/>
      <c r="T177" s="192"/>
      <c r="U177" s="192"/>
      <c r="V177" s="192"/>
      <c r="W177" s="192"/>
      <c r="X177" s="192"/>
      <c r="Y177" s="192"/>
      <c r="Z177" s="192"/>
    </row>
    <row r="178" spans="1:26" ht="22.5" hidden="1" customHeight="1" x14ac:dyDescent="0.2">
      <c r="A178" s="192"/>
      <c r="B178" s="192"/>
      <c r="C178" s="192"/>
      <c r="D178" s="192"/>
      <c r="E178" s="192"/>
      <c r="F178" s="192"/>
      <c r="G178" s="192"/>
      <c r="H178" s="192"/>
      <c r="I178" s="192"/>
      <c r="J178" s="192"/>
      <c r="K178" s="192"/>
      <c r="L178" s="350"/>
      <c r="M178" s="350"/>
      <c r="N178" s="350"/>
      <c r="O178" s="192"/>
      <c r="P178" s="192"/>
      <c r="Q178" s="192"/>
      <c r="R178" s="192"/>
      <c r="S178" s="192"/>
      <c r="T178" s="192"/>
      <c r="U178" s="192"/>
      <c r="V178" s="192"/>
      <c r="W178" s="192"/>
      <c r="X178" s="192"/>
      <c r="Y178" s="192"/>
      <c r="Z178" s="192"/>
    </row>
    <row r="179" spans="1:26" ht="22.5" hidden="1" customHeight="1" x14ac:dyDescent="0.2">
      <c r="A179" s="192"/>
      <c r="B179" s="192"/>
      <c r="C179" s="192"/>
      <c r="D179" s="192"/>
      <c r="E179" s="192"/>
      <c r="F179" s="192"/>
      <c r="G179" s="192"/>
      <c r="H179" s="192"/>
      <c r="I179" s="192"/>
      <c r="J179" s="192"/>
      <c r="K179" s="192"/>
      <c r="L179" s="350"/>
      <c r="M179" s="350"/>
      <c r="N179" s="350"/>
      <c r="O179" s="192"/>
      <c r="P179" s="192"/>
      <c r="Q179" s="192"/>
      <c r="R179" s="192"/>
      <c r="S179" s="192"/>
      <c r="T179" s="192"/>
      <c r="U179" s="192"/>
      <c r="V179" s="192"/>
      <c r="W179" s="192"/>
      <c r="X179" s="192"/>
      <c r="Y179" s="192"/>
      <c r="Z179" s="192"/>
    </row>
    <row r="180" spans="1:26" ht="22.5" hidden="1" customHeight="1" x14ac:dyDescent="0.2">
      <c r="A180" s="192"/>
      <c r="B180" s="192"/>
      <c r="C180" s="192"/>
      <c r="D180" s="192"/>
      <c r="E180" s="192"/>
      <c r="F180" s="192"/>
      <c r="G180" s="192"/>
      <c r="H180" s="192"/>
      <c r="I180" s="192"/>
      <c r="J180" s="192"/>
      <c r="K180" s="192"/>
      <c r="L180" s="350"/>
      <c r="M180" s="350"/>
      <c r="N180" s="350"/>
      <c r="O180" s="192"/>
      <c r="P180" s="192"/>
      <c r="Q180" s="192"/>
      <c r="R180" s="192"/>
      <c r="S180" s="192"/>
      <c r="T180" s="192"/>
      <c r="U180" s="192"/>
      <c r="V180" s="192"/>
      <c r="W180" s="192"/>
      <c r="X180" s="192"/>
      <c r="Y180" s="192"/>
      <c r="Z180" s="192"/>
    </row>
    <row r="181" spans="1:26" ht="22.5" hidden="1" customHeight="1" x14ac:dyDescent="0.2">
      <c r="A181" s="192"/>
      <c r="B181" s="192"/>
      <c r="C181" s="192"/>
      <c r="D181" s="192"/>
      <c r="E181" s="192"/>
      <c r="F181" s="192"/>
      <c r="G181" s="192"/>
      <c r="H181" s="192"/>
      <c r="I181" s="192"/>
      <c r="J181" s="192"/>
      <c r="K181" s="192"/>
      <c r="L181" s="350"/>
      <c r="M181" s="350"/>
      <c r="N181" s="350"/>
      <c r="O181" s="192"/>
      <c r="P181" s="192"/>
      <c r="Q181" s="192"/>
      <c r="R181" s="192"/>
      <c r="S181" s="192"/>
      <c r="T181" s="192"/>
      <c r="U181" s="192"/>
      <c r="V181" s="192"/>
      <c r="W181" s="192"/>
      <c r="X181" s="192"/>
      <c r="Y181" s="192"/>
      <c r="Z181" s="192"/>
    </row>
    <row r="182" spans="1:26" ht="22.5" hidden="1" customHeight="1" x14ac:dyDescent="0.2">
      <c r="A182" s="192"/>
      <c r="B182" s="192"/>
      <c r="C182" s="192"/>
      <c r="D182" s="192"/>
      <c r="E182" s="192"/>
      <c r="F182" s="192"/>
      <c r="G182" s="192"/>
      <c r="H182" s="192"/>
      <c r="I182" s="192"/>
      <c r="J182" s="192"/>
      <c r="K182" s="192"/>
      <c r="L182" s="350"/>
      <c r="M182" s="350"/>
      <c r="N182" s="350"/>
      <c r="O182" s="192"/>
      <c r="P182" s="192"/>
      <c r="Q182" s="192"/>
      <c r="R182" s="192"/>
      <c r="S182" s="192"/>
      <c r="T182" s="192"/>
      <c r="U182" s="192"/>
      <c r="V182" s="192"/>
      <c r="W182" s="192"/>
      <c r="X182" s="192"/>
      <c r="Y182" s="192"/>
      <c r="Z182" s="192"/>
    </row>
    <row r="183" spans="1:26" ht="22.5" hidden="1" customHeight="1" x14ac:dyDescent="0.2">
      <c r="A183" s="192"/>
      <c r="B183" s="192"/>
      <c r="C183" s="192"/>
      <c r="D183" s="192"/>
      <c r="E183" s="192"/>
      <c r="F183" s="192"/>
      <c r="G183" s="192"/>
      <c r="H183" s="192"/>
      <c r="I183" s="192"/>
      <c r="J183" s="192"/>
      <c r="K183" s="192"/>
      <c r="L183" s="350"/>
      <c r="M183" s="350"/>
      <c r="N183" s="350"/>
      <c r="O183" s="192"/>
      <c r="P183" s="192"/>
      <c r="Q183" s="192"/>
      <c r="R183" s="192"/>
      <c r="S183" s="192"/>
      <c r="T183" s="192"/>
      <c r="U183" s="192"/>
      <c r="V183" s="192"/>
      <c r="W183" s="192"/>
      <c r="X183" s="192"/>
      <c r="Y183" s="192"/>
      <c r="Z183" s="192"/>
    </row>
    <row r="184" spans="1:26" ht="22.5" hidden="1" customHeight="1" x14ac:dyDescent="0.2">
      <c r="A184" s="192"/>
      <c r="B184" s="192"/>
      <c r="C184" s="192"/>
      <c r="D184" s="192"/>
      <c r="E184" s="192"/>
      <c r="F184" s="192"/>
      <c r="G184" s="192"/>
      <c r="H184" s="192"/>
      <c r="I184" s="192"/>
      <c r="J184" s="192"/>
      <c r="K184" s="192"/>
      <c r="L184" s="350"/>
      <c r="M184" s="350"/>
      <c r="N184" s="350"/>
      <c r="O184" s="192"/>
      <c r="P184" s="192"/>
      <c r="Q184" s="192"/>
      <c r="R184" s="192"/>
      <c r="S184" s="192"/>
      <c r="T184" s="192"/>
      <c r="U184" s="192"/>
      <c r="V184" s="192"/>
      <c r="W184" s="192"/>
      <c r="X184" s="192"/>
      <c r="Y184" s="192"/>
      <c r="Z184" s="192"/>
    </row>
    <row r="185" spans="1:26" ht="22.5" hidden="1" customHeight="1" x14ac:dyDescent="0.2">
      <c r="A185" s="192"/>
      <c r="B185" s="192"/>
      <c r="C185" s="192"/>
      <c r="D185" s="192"/>
      <c r="E185" s="192"/>
      <c r="F185" s="192"/>
      <c r="G185" s="192"/>
      <c r="H185" s="192"/>
      <c r="I185" s="192"/>
      <c r="J185" s="192"/>
      <c r="K185" s="192"/>
      <c r="L185" s="350"/>
      <c r="M185" s="350"/>
      <c r="N185" s="350"/>
      <c r="O185" s="192"/>
      <c r="P185" s="192"/>
      <c r="Q185" s="192"/>
      <c r="R185" s="192"/>
      <c r="S185" s="192"/>
      <c r="T185" s="192"/>
      <c r="U185" s="192"/>
      <c r="V185" s="192"/>
      <c r="W185" s="192"/>
      <c r="X185" s="192"/>
      <c r="Y185" s="192"/>
      <c r="Z185" s="192"/>
    </row>
    <row r="186" spans="1:26" ht="22.5" hidden="1" customHeight="1" x14ac:dyDescent="0.2">
      <c r="A186" s="192"/>
      <c r="B186" s="192"/>
      <c r="C186" s="192"/>
      <c r="D186" s="192"/>
      <c r="E186" s="192"/>
      <c r="F186" s="192"/>
      <c r="G186" s="192"/>
      <c r="H186" s="192"/>
      <c r="I186" s="192"/>
      <c r="J186" s="192"/>
      <c r="K186" s="192"/>
      <c r="L186" s="350"/>
      <c r="M186" s="350"/>
      <c r="N186" s="350"/>
      <c r="O186" s="192"/>
      <c r="P186" s="192"/>
      <c r="Q186" s="192"/>
      <c r="R186" s="192"/>
      <c r="S186" s="192"/>
      <c r="T186" s="192"/>
      <c r="U186" s="192"/>
      <c r="V186" s="192"/>
      <c r="W186" s="192"/>
      <c r="X186" s="192"/>
      <c r="Y186" s="192"/>
      <c r="Z186" s="192"/>
    </row>
    <row r="187" spans="1:26" ht="22.5" hidden="1" customHeight="1" x14ac:dyDescent="0.2">
      <c r="A187" s="192"/>
      <c r="B187" s="192"/>
      <c r="C187" s="192"/>
      <c r="D187" s="192"/>
      <c r="E187" s="192"/>
      <c r="F187" s="192"/>
      <c r="G187" s="192"/>
      <c r="H187" s="192"/>
      <c r="I187" s="192"/>
      <c r="J187" s="192"/>
      <c r="K187" s="192"/>
      <c r="L187" s="350"/>
      <c r="M187" s="350"/>
      <c r="N187" s="350"/>
      <c r="O187" s="192"/>
      <c r="P187" s="192"/>
      <c r="Q187" s="192"/>
      <c r="R187" s="192"/>
      <c r="S187" s="192"/>
      <c r="T187" s="192"/>
      <c r="U187" s="192"/>
      <c r="V187" s="192"/>
      <c r="W187" s="192"/>
      <c r="X187" s="192"/>
      <c r="Y187" s="192"/>
      <c r="Z187" s="192"/>
    </row>
    <row r="188" spans="1:26" ht="22.5" hidden="1" customHeight="1" x14ac:dyDescent="0.2">
      <c r="A188" s="192"/>
      <c r="B188" s="192"/>
      <c r="C188" s="192"/>
      <c r="D188" s="192"/>
      <c r="E188" s="192"/>
      <c r="F188" s="192"/>
      <c r="G188" s="192"/>
      <c r="H188" s="192"/>
      <c r="I188" s="192"/>
      <c r="J188" s="192"/>
      <c r="K188" s="192"/>
      <c r="L188" s="350"/>
      <c r="M188" s="350"/>
      <c r="N188" s="350"/>
      <c r="O188" s="192"/>
      <c r="P188" s="192"/>
      <c r="Q188" s="192"/>
      <c r="R188" s="192"/>
      <c r="S188" s="192"/>
      <c r="T188" s="192"/>
      <c r="U188" s="192"/>
      <c r="V188" s="192"/>
      <c r="W188" s="192"/>
      <c r="X188" s="192"/>
      <c r="Y188" s="192"/>
      <c r="Z188" s="192"/>
    </row>
    <row r="189" spans="1:26" ht="22.5" hidden="1" customHeight="1" x14ac:dyDescent="0.2">
      <c r="A189" s="192"/>
      <c r="B189" s="192"/>
      <c r="C189" s="192"/>
      <c r="D189" s="192"/>
      <c r="E189" s="192"/>
      <c r="F189" s="192"/>
      <c r="G189" s="192"/>
      <c r="H189" s="192"/>
      <c r="I189" s="192"/>
      <c r="J189" s="192"/>
      <c r="K189" s="192"/>
      <c r="L189" s="350"/>
      <c r="M189" s="350"/>
      <c r="N189" s="350"/>
      <c r="O189" s="192"/>
      <c r="P189" s="192"/>
      <c r="Q189" s="192"/>
      <c r="R189" s="192"/>
      <c r="S189" s="192"/>
      <c r="T189" s="192"/>
      <c r="U189" s="192"/>
      <c r="V189" s="192"/>
      <c r="W189" s="192"/>
      <c r="X189" s="192"/>
      <c r="Y189" s="192"/>
      <c r="Z189" s="192"/>
    </row>
    <row r="190" spans="1:26" ht="22.5" hidden="1" customHeight="1" x14ac:dyDescent="0.2">
      <c r="A190" s="192"/>
      <c r="B190" s="192"/>
      <c r="C190" s="192"/>
      <c r="D190" s="192"/>
      <c r="E190" s="192"/>
      <c r="F190" s="192"/>
      <c r="G190" s="192"/>
      <c r="H190" s="192"/>
      <c r="I190" s="192"/>
      <c r="J190" s="192"/>
      <c r="K190" s="192"/>
      <c r="L190" s="350"/>
      <c r="M190" s="350"/>
      <c r="N190" s="350"/>
      <c r="O190" s="192"/>
      <c r="P190" s="192"/>
      <c r="Q190" s="192"/>
      <c r="R190" s="192"/>
      <c r="S190" s="192"/>
      <c r="T190" s="192"/>
      <c r="U190" s="192"/>
      <c r="V190" s="192"/>
      <c r="W190" s="192"/>
      <c r="X190" s="192"/>
      <c r="Y190" s="192"/>
      <c r="Z190" s="192"/>
    </row>
    <row r="191" spans="1:26" ht="22.5" hidden="1" customHeight="1" x14ac:dyDescent="0.2">
      <c r="A191" s="192"/>
      <c r="B191" s="192"/>
      <c r="C191" s="192"/>
      <c r="D191" s="192"/>
      <c r="E191" s="192"/>
      <c r="F191" s="192"/>
      <c r="G191" s="192"/>
      <c r="H191" s="192"/>
      <c r="I191" s="192"/>
      <c r="J191" s="192"/>
      <c r="K191" s="192"/>
      <c r="L191" s="350"/>
      <c r="M191" s="350"/>
      <c r="N191" s="350"/>
      <c r="O191" s="192"/>
      <c r="P191" s="192"/>
      <c r="Q191" s="192"/>
      <c r="R191" s="192"/>
      <c r="S191" s="192"/>
      <c r="T191" s="192"/>
      <c r="U191" s="192"/>
      <c r="V191" s="192"/>
      <c r="W191" s="192"/>
      <c r="X191" s="192"/>
      <c r="Y191" s="192"/>
      <c r="Z191" s="192"/>
    </row>
    <row r="192" spans="1:26" ht="22.5" hidden="1" customHeight="1" x14ac:dyDescent="0.2">
      <c r="A192" s="192"/>
      <c r="B192" s="192"/>
      <c r="C192" s="192"/>
      <c r="D192" s="192"/>
      <c r="E192" s="192"/>
      <c r="F192" s="192"/>
      <c r="G192" s="192"/>
      <c r="H192" s="192"/>
      <c r="I192" s="192"/>
      <c r="J192" s="192"/>
      <c r="K192" s="192"/>
      <c r="L192" s="350"/>
      <c r="M192" s="350"/>
      <c r="N192" s="350"/>
      <c r="O192" s="192"/>
      <c r="P192" s="192"/>
      <c r="Q192" s="192"/>
      <c r="R192" s="192"/>
      <c r="S192" s="192"/>
      <c r="T192" s="192"/>
      <c r="U192" s="192"/>
      <c r="V192" s="192"/>
      <c r="W192" s="192"/>
      <c r="X192" s="192"/>
      <c r="Y192" s="192"/>
      <c r="Z192" s="192"/>
    </row>
    <row r="193" spans="1:26" ht="22.5" hidden="1" customHeight="1" x14ac:dyDescent="0.2">
      <c r="A193" s="192"/>
      <c r="B193" s="192"/>
      <c r="C193" s="192"/>
      <c r="D193" s="192"/>
      <c r="E193" s="192"/>
      <c r="F193" s="192"/>
      <c r="G193" s="192"/>
      <c r="H193" s="192"/>
      <c r="I193" s="192"/>
      <c r="J193" s="192"/>
      <c r="K193" s="192"/>
      <c r="L193" s="350"/>
      <c r="M193" s="350"/>
      <c r="N193" s="350"/>
      <c r="O193" s="192"/>
      <c r="P193" s="192"/>
      <c r="Q193" s="192"/>
      <c r="R193" s="192"/>
      <c r="S193" s="192"/>
      <c r="T193" s="192"/>
      <c r="U193" s="192"/>
      <c r="V193" s="192"/>
      <c r="W193" s="192"/>
      <c r="X193" s="192"/>
      <c r="Y193" s="192"/>
      <c r="Z193" s="192"/>
    </row>
    <row r="194" spans="1:26" ht="22.5" hidden="1" customHeight="1" x14ac:dyDescent="0.2">
      <c r="A194" s="192"/>
      <c r="B194" s="192"/>
      <c r="C194" s="192"/>
      <c r="D194" s="192"/>
      <c r="E194" s="192"/>
      <c r="F194" s="192"/>
      <c r="G194" s="192"/>
      <c r="H194" s="192"/>
      <c r="I194" s="192"/>
      <c r="J194" s="192"/>
      <c r="K194" s="192"/>
      <c r="L194" s="350"/>
      <c r="M194" s="350"/>
      <c r="N194" s="350"/>
      <c r="O194" s="192"/>
      <c r="P194" s="192"/>
      <c r="Q194" s="192"/>
      <c r="R194" s="192"/>
      <c r="S194" s="192"/>
      <c r="T194" s="192"/>
      <c r="U194" s="192"/>
      <c r="V194" s="192"/>
      <c r="W194" s="192"/>
      <c r="X194" s="192"/>
      <c r="Y194" s="192"/>
      <c r="Z194" s="192"/>
    </row>
    <row r="195" spans="1:26" ht="22.5" hidden="1" customHeight="1" x14ac:dyDescent="0.2">
      <c r="A195" s="192"/>
      <c r="B195" s="192"/>
      <c r="C195" s="192"/>
      <c r="D195" s="192"/>
      <c r="E195" s="192"/>
      <c r="F195" s="192"/>
      <c r="G195" s="192"/>
      <c r="H195" s="192"/>
      <c r="I195" s="192"/>
      <c r="J195" s="192"/>
      <c r="K195" s="192"/>
      <c r="L195" s="350"/>
      <c r="M195" s="350"/>
      <c r="N195" s="350"/>
      <c r="O195" s="192"/>
      <c r="P195" s="192"/>
      <c r="Q195" s="192"/>
      <c r="R195" s="192"/>
      <c r="S195" s="192"/>
      <c r="T195" s="192"/>
      <c r="U195" s="192"/>
      <c r="V195" s="192"/>
      <c r="W195" s="192"/>
      <c r="X195" s="192"/>
      <c r="Y195" s="192"/>
      <c r="Z195" s="192"/>
    </row>
    <row r="196" spans="1:26" ht="22.5" hidden="1" customHeight="1" x14ac:dyDescent="0.2">
      <c r="A196" s="192"/>
      <c r="B196" s="192"/>
      <c r="C196" s="192"/>
      <c r="D196" s="192"/>
      <c r="E196" s="192"/>
      <c r="F196" s="192"/>
      <c r="G196" s="192"/>
      <c r="H196" s="192"/>
      <c r="I196" s="192"/>
      <c r="J196" s="192"/>
      <c r="K196" s="192"/>
      <c r="L196" s="350"/>
      <c r="M196" s="350"/>
      <c r="N196" s="350"/>
      <c r="O196" s="192"/>
      <c r="P196" s="192"/>
      <c r="Q196" s="192"/>
      <c r="R196" s="192"/>
      <c r="S196" s="192"/>
      <c r="T196" s="192"/>
      <c r="U196" s="192"/>
      <c r="V196" s="192"/>
      <c r="W196" s="192"/>
      <c r="X196" s="192"/>
      <c r="Y196" s="192"/>
      <c r="Z196" s="192"/>
    </row>
    <row r="197" spans="1:26" ht="22.5" hidden="1" customHeight="1" x14ac:dyDescent="0.2">
      <c r="A197" s="192"/>
      <c r="B197" s="192"/>
      <c r="C197" s="192"/>
      <c r="D197" s="192"/>
      <c r="E197" s="192"/>
      <c r="F197" s="192"/>
      <c r="G197" s="192"/>
      <c r="H197" s="192"/>
      <c r="I197" s="192"/>
      <c r="J197" s="192"/>
      <c r="K197" s="192"/>
      <c r="L197" s="350"/>
      <c r="M197" s="350"/>
      <c r="N197" s="350"/>
      <c r="O197" s="192"/>
      <c r="P197" s="192"/>
      <c r="Q197" s="192"/>
      <c r="R197" s="192"/>
      <c r="S197" s="192"/>
      <c r="T197" s="192"/>
      <c r="U197" s="192"/>
      <c r="V197" s="192"/>
      <c r="W197" s="192"/>
      <c r="X197" s="192"/>
      <c r="Y197" s="192"/>
      <c r="Z197" s="192"/>
    </row>
    <row r="198" spans="1:26" ht="22.5" hidden="1" customHeight="1" x14ac:dyDescent="0.2">
      <c r="A198" s="192"/>
      <c r="B198" s="192"/>
      <c r="C198" s="192"/>
      <c r="D198" s="192"/>
      <c r="E198" s="192"/>
      <c r="F198" s="192"/>
      <c r="G198" s="192"/>
      <c r="H198" s="192"/>
      <c r="I198" s="192"/>
      <c r="J198" s="192"/>
      <c r="K198" s="192"/>
      <c r="L198" s="350"/>
      <c r="M198" s="350"/>
      <c r="N198" s="350"/>
      <c r="O198" s="192"/>
      <c r="P198" s="192"/>
      <c r="Q198" s="192"/>
      <c r="R198" s="192"/>
      <c r="S198" s="192"/>
      <c r="T198" s="192"/>
      <c r="U198" s="192"/>
      <c r="V198" s="192"/>
      <c r="W198" s="192"/>
      <c r="X198" s="192"/>
      <c r="Y198" s="192"/>
      <c r="Z198" s="192"/>
    </row>
    <row r="199" spans="1:26" ht="22.5" hidden="1" customHeight="1" x14ac:dyDescent="0.2">
      <c r="A199" s="192"/>
      <c r="B199" s="192"/>
      <c r="C199" s="192"/>
      <c r="D199" s="192"/>
      <c r="E199" s="192"/>
      <c r="F199" s="192"/>
      <c r="G199" s="192"/>
      <c r="H199" s="192"/>
      <c r="I199" s="192"/>
      <c r="J199" s="192"/>
      <c r="K199" s="192"/>
      <c r="L199" s="350"/>
      <c r="M199" s="350"/>
      <c r="N199" s="350"/>
      <c r="O199" s="192"/>
      <c r="P199" s="192"/>
      <c r="Q199" s="192"/>
      <c r="R199" s="192"/>
      <c r="S199" s="192"/>
      <c r="T199" s="192"/>
      <c r="U199" s="192"/>
      <c r="V199" s="192"/>
      <c r="W199" s="192"/>
      <c r="X199" s="192"/>
      <c r="Y199" s="192"/>
      <c r="Z199" s="192"/>
    </row>
    <row r="200" spans="1:26" ht="22.5" hidden="1" customHeight="1" x14ac:dyDescent="0.2">
      <c r="A200" s="192"/>
      <c r="B200" s="192"/>
      <c r="C200" s="192"/>
      <c r="D200" s="192"/>
      <c r="E200" s="192"/>
      <c r="F200" s="192"/>
      <c r="G200" s="192"/>
      <c r="H200" s="192"/>
      <c r="I200" s="192"/>
      <c r="J200" s="192"/>
      <c r="K200" s="192"/>
      <c r="L200" s="350"/>
      <c r="M200" s="350"/>
      <c r="N200" s="350"/>
      <c r="O200" s="192"/>
      <c r="P200" s="192"/>
      <c r="Q200" s="192"/>
      <c r="R200" s="192"/>
      <c r="S200" s="192"/>
      <c r="T200" s="192"/>
      <c r="U200" s="192"/>
      <c r="V200" s="192"/>
      <c r="W200" s="192"/>
      <c r="X200" s="192"/>
      <c r="Y200" s="192"/>
      <c r="Z200" s="192"/>
    </row>
    <row r="201" spans="1:26" ht="22.5" hidden="1" customHeight="1" x14ac:dyDescent="0.2">
      <c r="A201" s="192"/>
      <c r="B201" s="192"/>
      <c r="C201" s="192"/>
      <c r="D201" s="192"/>
      <c r="E201" s="192"/>
      <c r="F201" s="192"/>
      <c r="G201" s="192"/>
      <c r="H201" s="192"/>
      <c r="I201" s="192"/>
      <c r="J201" s="192"/>
      <c r="K201" s="192"/>
      <c r="L201" s="350"/>
      <c r="M201" s="350"/>
      <c r="N201" s="350"/>
      <c r="O201" s="192"/>
      <c r="P201" s="192"/>
      <c r="Q201" s="192"/>
      <c r="R201" s="192"/>
      <c r="S201" s="192"/>
      <c r="T201" s="192"/>
      <c r="U201" s="192"/>
      <c r="V201" s="192"/>
      <c r="W201" s="192"/>
      <c r="X201" s="192"/>
      <c r="Y201" s="192"/>
      <c r="Z201" s="192"/>
    </row>
    <row r="202" spans="1:26" ht="22.5" hidden="1" customHeight="1" x14ac:dyDescent="0.2">
      <c r="A202" s="192"/>
      <c r="B202" s="192"/>
      <c r="C202" s="192"/>
      <c r="D202" s="192"/>
      <c r="E202" s="192"/>
      <c r="F202" s="192"/>
      <c r="G202" s="192"/>
      <c r="H202" s="192"/>
      <c r="I202" s="192"/>
      <c r="J202" s="192"/>
      <c r="K202" s="192"/>
      <c r="L202" s="350"/>
      <c r="M202" s="350"/>
      <c r="N202" s="350"/>
      <c r="O202" s="192"/>
      <c r="P202" s="192"/>
      <c r="Q202" s="192"/>
      <c r="R202" s="192"/>
      <c r="S202" s="192"/>
      <c r="T202" s="192"/>
      <c r="U202" s="192"/>
      <c r="V202" s="192"/>
      <c r="W202" s="192"/>
      <c r="X202" s="192"/>
      <c r="Y202" s="192"/>
      <c r="Z202" s="192"/>
    </row>
    <row r="203" spans="1:26" ht="22.5" hidden="1" customHeight="1" x14ac:dyDescent="0.2">
      <c r="A203" s="192"/>
      <c r="B203" s="192"/>
      <c r="C203" s="192"/>
      <c r="D203" s="192"/>
      <c r="E203" s="192"/>
      <c r="F203" s="192"/>
      <c r="G203" s="192"/>
      <c r="H203" s="192"/>
      <c r="I203" s="192"/>
      <c r="J203" s="192"/>
      <c r="K203" s="192"/>
      <c r="L203" s="350"/>
      <c r="M203" s="350"/>
      <c r="N203" s="350"/>
      <c r="O203" s="192"/>
      <c r="P203" s="192"/>
      <c r="Q203" s="192"/>
      <c r="R203" s="192"/>
      <c r="S203" s="192"/>
      <c r="T203" s="192"/>
      <c r="U203" s="192"/>
      <c r="V203" s="192"/>
      <c r="W203" s="192"/>
      <c r="X203" s="192"/>
      <c r="Y203" s="192"/>
      <c r="Z203" s="192"/>
    </row>
    <row r="204" spans="1:26" ht="22.5" hidden="1" customHeight="1" x14ac:dyDescent="0.2">
      <c r="A204" s="192"/>
      <c r="B204" s="192"/>
      <c r="C204" s="192"/>
      <c r="D204" s="192"/>
      <c r="E204" s="192"/>
      <c r="F204" s="192"/>
      <c r="G204" s="192"/>
      <c r="H204" s="192"/>
      <c r="I204" s="192"/>
      <c r="J204" s="192"/>
      <c r="K204" s="192"/>
      <c r="L204" s="350"/>
      <c r="M204" s="350"/>
      <c r="N204" s="350"/>
      <c r="O204" s="192"/>
      <c r="P204" s="192"/>
      <c r="Q204" s="192"/>
      <c r="R204" s="192"/>
      <c r="S204" s="192"/>
      <c r="T204" s="192"/>
      <c r="U204" s="192"/>
      <c r="V204" s="192"/>
      <c r="W204" s="192"/>
      <c r="X204" s="192"/>
      <c r="Y204" s="192"/>
      <c r="Z204" s="192"/>
    </row>
    <row r="205" spans="1:26" ht="22.5" hidden="1" customHeight="1" x14ac:dyDescent="0.2">
      <c r="A205" s="192"/>
      <c r="B205" s="192"/>
      <c r="C205" s="192"/>
      <c r="D205" s="192"/>
      <c r="E205" s="192"/>
      <c r="F205" s="192"/>
      <c r="G205" s="192"/>
      <c r="H205" s="192"/>
      <c r="I205" s="192"/>
      <c r="J205" s="192"/>
      <c r="K205" s="192"/>
      <c r="L205" s="350"/>
      <c r="M205" s="350"/>
      <c r="N205" s="350"/>
      <c r="O205" s="192"/>
      <c r="P205" s="192"/>
      <c r="Q205" s="192"/>
      <c r="R205" s="192"/>
      <c r="S205" s="192"/>
      <c r="T205" s="192"/>
      <c r="U205" s="192"/>
      <c r="V205" s="192"/>
      <c r="W205" s="192"/>
      <c r="X205" s="192"/>
      <c r="Y205" s="192"/>
      <c r="Z205" s="192"/>
    </row>
    <row r="206" spans="1:26" ht="22.5" hidden="1" customHeight="1" x14ac:dyDescent="0.2">
      <c r="A206" s="192"/>
      <c r="B206" s="192"/>
      <c r="C206" s="192"/>
      <c r="D206" s="192"/>
      <c r="E206" s="192"/>
      <c r="F206" s="192"/>
      <c r="G206" s="192"/>
      <c r="H206" s="192"/>
      <c r="I206" s="192"/>
      <c r="J206" s="192"/>
      <c r="K206" s="192"/>
      <c r="L206" s="350"/>
      <c r="M206" s="350"/>
      <c r="N206" s="350"/>
      <c r="O206" s="192"/>
      <c r="P206" s="192"/>
      <c r="Q206" s="192"/>
      <c r="R206" s="192"/>
      <c r="S206" s="192"/>
      <c r="T206" s="192"/>
      <c r="U206" s="192"/>
      <c r="V206" s="192"/>
      <c r="W206" s="192"/>
      <c r="X206" s="192"/>
      <c r="Y206" s="192"/>
      <c r="Z206" s="192"/>
    </row>
    <row r="207" spans="1:26" ht="22.5" hidden="1" customHeight="1" x14ac:dyDescent="0.2">
      <c r="A207" s="192"/>
      <c r="B207" s="192"/>
      <c r="C207" s="192"/>
      <c r="D207" s="192"/>
      <c r="E207" s="192"/>
      <c r="F207" s="192"/>
      <c r="G207" s="192"/>
      <c r="H207" s="192"/>
      <c r="I207" s="192"/>
      <c r="J207" s="192"/>
      <c r="K207" s="192"/>
      <c r="L207" s="350"/>
      <c r="M207" s="350"/>
      <c r="N207" s="350"/>
      <c r="O207" s="192"/>
      <c r="P207" s="192"/>
      <c r="Q207" s="192"/>
      <c r="R207" s="192"/>
      <c r="S207" s="192"/>
      <c r="T207" s="192"/>
      <c r="U207" s="192"/>
      <c r="V207" s="192"/>
      <c r="W207" s="192"/>
      <c r="X207" s="192"/>
      <c r="Y207" s="192"/>
      <c r="Z207" s="192"/>
    </row>
    <row r="208" spans="1:26" ht="22.5" hidden="1" customHeight="1" x14ac:dyDescent="0.2">
      <c r="A208" s="192"/>
      <c r="B208" s="192"/>
      <c r="C208" s="192"/>
      <c r="D208" s="192"/>
      <c r="E208" s="192"/>
      <c r="F208" s="192"/>
      <c r="G208" s="192"/>
      <c r="H208" s="192"/>
      <c r="I208" s="192"/>
      <c r="J208" s="192"/>
      <c r="K208" s="192"/>
      <c r="L208" s="350"/>
      <c r="M208" s="350"/>
      <c r="N208" s="350"/>
      <c r="O208" s="192"/>
      <c r="P208" s="192"/>
      <c r="Q208" s="192"/>
      <c r="R208" s="192"/>
      <c r="S208" s="192"/>
      <c r="T208" s="192"/>
      <c r="U208" s="192"/>
      <c r="V208" s="192"/>
      <c r="W208" s="192"/>
      <c r="X208" s="192"/>
      <c r="Y208" s="192"/>
      <c r="Z208" s="192"/>
    </row>
    <row r="209" spans="1:26" ht="22.5" hidden="1" customHeight="1" x14ac:dyDescent="0.2">
      <c r="A209" s="192"/>
      <c r="B209" s="192"/>
      <c r="C209" s="192"/>
      <c r="D209" s="192"/>
      <c r="E209" s="192"/>
      <c r="F209" s="192"/>
      <c r="G209" s="192"/>
      <c r="H209" s="192"/>
      <c r="I209" s="192"/>
      <c r="J209" s="192"/>
      <c r="K209" s="192"/>
      <c r="L209" s="350"/>
      <c r="M209" s="350"/>
      <c r="N209" s="350"/>
      <c r="O209" s="192"/>
      <c r="P209" s="192"/>
      <c r="Q209" s="192"/>
      <c r="R209" s="192"/>
      <c r="S209" s="192"/>
      <c r="T209" s="192"/>
      <c r="U209" s="192"/>
      <c r="V209" s="192"/>
      <c r="W209" s="192"/>
      <c r="X209" s="192"/>
      <c r="Y209" s="192"/>
      <c r="Z209" s="192"/>
    </row>
    <row r="210" spans="1:26" ht="22.5" hidden="1" customHeight="1" x14ac:dyDescent="0.2">
      <c r="A210" s="192"/>
      <c r="B210" s="192"/>
      <c r="C210" s="192"/>
      <c r="D210" s="192"/>
      <c r="E210" s="192"/>
      <c r="F210" s="192"/>
      <c r="G210" s="192"/>
      <c r="H210" s="192"/>
      <c r="I210" s="192"/>
      <c r="J210" s="192"/>
      <c r="K210" s="192"/>
      <c r="L210" s="350"/>
      <c r="M210" s="350"/>
      <c r="N210" s="350"/>
      <c r="O210" s="192"/>
      <c r="P210" s="192"/>
      <c r="Q210" s="192"/>
      <c r="R210" s="192"/>
      <c r="S210" s="192"/>
      <c r="T210" s="192"/>
      <c r="U210" s="192"/>
      <c r="V210" s="192"/>
      <c r="W210" s="192"/>
      <c r="X210" s="192"/>
      <c r="Y210" s="192"/>
      <c r="Z210" s="192"/>
    </row>
    <row r="211" spans="1:26" ht="22.5" hidden="1" customHeight="1" x14ac:dyDescent="0.2">
      <c r="A211" s="192"/>
      <c r="B211" s="192"/>
      <c r="C211" s="192"/>
      <c r="D211" s="192"/>
      <c r="E211" s="192"/>
      <c r="F211" s="192"/>
      <c r="G211" s="192"/>
      <c r="H211" s="192"/>
      <c r="I211" s="192"/>
      <c r="J211" s="192"/>
      <c r="K211" s="192"/>
      <c r="L211" s="350"/>
      <c r="M211" s="350"/>
      <c r="N211" s="350"/>
      <c r="O211" s="192"/>
      <c r="P211" s="192"/>
      <c r="Q211" s="192"/>
      <c r="R211" s="192"/>
      <c r="S211" s="192"/>
      <c r="T211" s="192"/>
      <c r="U211" s="192"/>
      <c r="V211" s="192"/>
      <c r="W211" s="192"/>
      <c r="X211" s="192"/>
      <c r="Y211" s="192"/>
      <c r="Z211" s="192"/>
    </row>
    <row r="212" spans="1:26" ht="22.5" hidden="1" customHeight="1" x14ac:dyDescent="0.2">
      <c r="A212" s="192"/>
      <c r="B212" s="192"/>
      <c r="C212" s="192"/>
      <c r="D212" s="192"/>
      <c r="E212" s="192"/>
      <c r="F212" s="192"/>
      <c r="G212" s="192"/>
      <c r="H212" s="192"/>
      <c r="I212" s="192"/>
      <c r="J212" s="192"/>
      <c r="K212" s="192"/>
      <c r="L212" s="350"/>
      <c r="M212" s="350"/>
      <c r="N212" s="350"/>
      <c r="O212" s="192"/>
      <c r="P212" s="192"/>
      <c r="Q212" s="192"/>
      <c r="R212" s="192"/>
      <c r="S212" s="192"/>
      <c r="T212" s="192"/>
      <c r="U212" s="192"/>
      <c r="V212" s="192"/>
      <c r="W212" s="192"/>
      <c r="X212" s="192"/>
      <c r="Y212" s="192"/>
      <c r="Z212" s="192"/>
    </row>
    <row r="213" spans="1:26" ht="22.5" hidden="1" customHeight="1" x14ac:dyDescent="0.2">
      <c r="A213" s="192"/>
      <c r="B213" s="192"/>
      <c r="C213" s="192"/>
      <c r="D213" s="192"/>
      <c r="E213" s="192"/>
      <c r="F213" s="192"/>
      <c r="G213" s="192"/>
      <c r="H213" s="192"/>
      <c r="I213" s="192"/>
      <c r="J213" s="192"/>
      <c r="K213" s="192"/>
      <c r="L213" s="350"/>
      <c r="M213" s="350"/>
      <c r="N213" s="350"/>
      <c r="O213" s="192"/>
      <c r="P213" s="192"/>
      <c r="Q213" s="192"/>
      <c r="R213" s="192"/>
      <c r="S213" s="192"/>
      <c r="T213" s="192"/>
      <c r="U213" s="192"/>
      <c r="V213" s="192"/>
      <c r="W213" s="192"/>
      <c r="X213" s="192"/>
      <c r="Y213" s="192"/>
      <c r="Z213" s="192"/>
    </row>
    <row r="214" spans="1:26" ht="22.5" hidden="1" customHeight="1" x14ac:dyDescent="0.2">
      <c r="A214" s="192"/>
      <c r="B214" s="192"/>
      <c r="C214" s="192"/>
      <c r="D214" s="192"/>
      <c r="E214" s="192"/>
      <c r="F214" s="192"/>
      <c r="G214" s="192"/>
      <c r="H214" s="192"/>
      <c r="I214" s="192"/>
      <c r="J214" s="192"/>
      <c r="K214" s="192"/>
      <c r="L214" s="350"/>
      <c r="M214" s="350"/>
      <c r="N214" s="350"/>
      <c r="O214" s="192"/>
      <c r="P214" s="192"/>
      <c r="Q214" s="192"/>
      <c r="R214" s="192"/>
      <c r="S214" s="192"/>
      <c r="T214" s="192"/>
      <c r="U214" s="192"/>
      <c r="V214" s="192"/>
      <c r="W214" s="192"/>
      <c r="X214" s="192"/>
      <c r="Y214" s="192"/>
      <c r="Z214" s="192"/>
    </row>
    <row r="215" spans="1:26" ht="22.5" hidden="1" customHeight="1" x14ac:dyDescent="0.2">
      <c r="A215" s="192"/>
      <c r="B215" s="192"/>
      <c r="C215" s="192"/>
      <c r="D215" s="192"/>
      <c r="E215" s="192"/>
      <c r="F215" s="192"/>
      <c r="G215" s="192"/>
      <c r="H215" s="192"/>
      <c r="I215" s="192"/>
      <c r="J215" s="192"/>
      <c r="K215" s="192"/>
      <c r="L215" s="350"/>
      <c r="M215" s="350"/>
      <c r="N215" s="350"/>
      <c r="O215" s="192"/>
      <c r="P215" s="192"/>
      <c r="Q215" s="192"/>
      <c r="R215" s="192"/>
      <c r="S215" s="192"/>
      <c r="T215" s="192"/>
      <c r="U215" s="192"/>
      <c r="V215" s="192"/>
      <c r="W215" s="192"/>
      <c r="X215" s="192"/>
      <c r="Y215" s="192"/>
      <c r="Z215" s="192"/>
    </row>
    <row r="216" spans="1:26" ht="22.5" hidden="1" customHeight="1" x14ac:dyDescent="0.2">
      <c r="A216" s="192"/>
      <c r="B216" s="192"/>
      <c r="C216" s="192"/>
      <c r="D216" s="192"/>
      <c r="E216" s="192"/>
      <c r="F216" s="192"/>
      <c r="G216" s="192"/>
      <c r="H216" s="192"/>
      <c r="I216" s="192"/>
      <c r="J216" s="192"/>
      <c r="K216" s="192"/>
      <c r="L216" s="350"/>
      <c r="M216" s="350"/>
      <c r="N216" s="350"/>
      <c r="O216" s="192"/>
      <c r="P216" s="192"/>
      <c r="Q216" s="192"/>
      <c r="R216" s="192"/>
      <c r="S216" s="192"/>
      <c r="T216" s="192"/>
      <c r="U216" s="192"/>
      <c r="V216" s="192"/>
      <c r="W216" s="192"/>
      <c r="X216" s="192"/>
      <c r="Y216" s="192"/>
      <c r="Z216" s="192"/>
    </row>
    <row r="217" spans="1:26" ht="22.5" hidden="1" customHeight="1" x14ac:dyDescent="0.2">
      <c r="A217" s="192"/>
      <c r="B217" s="192"/>
      <c r="C217" s="192"/>
      <c r="D217" s="192"/>
      <c r="E217" s="192"/>
      <c r="F217" s="192"/>
      <c r="G217" s="192"/>
      <c r="H217" s="192"/>
      <c r="I217" s="192"/>
      <c r="J217" s="192"/>
      <c r="K217" s="192"/>
      <c r="L217" s="350"/>
      <c r="M217" s="350"/>
      <c r="N217" s="350"/>
      <c r="O217" s="192"/>
      <c r="P217" s="192"/>
      <c r="Q217" s="192"/>
      <c r="R217" s="192"/>
      <c r="S217" s="192"/>
      <c r="T217" s="192"/>
      <c r="U217" s="192"/>
      <c r="V217" s="192"/>
      <c r="W217" s="192"/>
      <c r="X217" s="192"/>
      <c r="Y217" s="192"/>
      <c r="Z217" s="192"/>
    </row>
    <row r="218" spans="1:26" ht="22.5" hidden="1" customHeight="1" x14ac:dyDescent="0.2">
      <c r="A218" s="192"/>
      <c r="B218" s="192"/>
      <c r="C218" s="192"/>
      <c r="D218" s="192"/>
      <c r="E218" s="192"/>
      <c r="F218" s="192"/>
      <c r="G218" s="192"/>
      <c r="H218" s="192"/>
      <c r="I218" s="192"/>
      <c r="J218" s="192"/>
      <c r="K218" s="192"/>
      <c r="L218" s="350"/>
      <c r="M218" s="350"/>
      <c r="N218" s="350"/>
      <c r="O218" s="192"/>
      <c r="P218" s="192"/>
      <c r="Q218" s="192"/>
      <c r="R218" s="192"/>
      <c r="S218" s="192"/>
      <c r="T218" s="192"/>
      <c r="U218" s="192"/>
      <c r="V218" s="192"/>
      <c r="W218" s="192"/>
      <c r="X218" s="192"/>
      <c r="Y218" s="192"/>
      <c r="Z218" s="192"/>
    </row>
    <row r="219" spans="1:26" ht="22.5" hidden="1" customHeight="1" x14ac:dyDescent="0.2">
      <c r="A219" s="192"/>
      <c r="B219" s="192"/>
      <c r="C219" s="192"/>
      <c r="D219" s="192"/>
      <c r="E219" s="192"/>
      <c r="F219" s="192"/>
      <c r="G219" s="192"/>
      <c r="H219" s="192"/>
      <c r="I219" s="192"/>
      <c r="J219" s="192"/>
      <c r="K219" s="192"/>
      <c r="L219" s="350"/>
      <c r="M219" s="350"/>
      <c r="N219" s="350"/>
      <c r="O219" s="192"/>
      <c r="P219" s="192"/>
      <c r="Q219" s="192"/>
      <c r="R219" s="192"/>
      <c r="S219" s="192"/>
      <c r="T219" s="192"/>
      <c r="U219" s="192"/>
      <c r="V219" s="192"/>
      <c r="W219" s="192"/>
      <c r="X219" s="192"/>
      <c r="Y219" s="192"/>
      <c r="Z219" s="192"/>
    </row>
    <row r="220" spans="1:26" ht="22.5" hidden="1" customHeight="1" x14ac:dyDescent="0.2">
      <c r="A220" s="192"/>
      <c r="B220" s="192"/>
      <c r="C220" s="192"/>
      <c r="D220" s="192"/>
      <c r="E220" s="192"/>
      <c r="F220" s="192"/>
      <c r="G220" s="192"/>
      <c r="H220" s="192"/>
      <c r="I220" s="192"/>
      <c r="J220" s="192"/>
      <c r="K220" s="192"/>
      <c r="L220" s="350"/>
      <c r="M220" s="350"/>
      <c r="N220" s="350"/>
      <c r="O220" s="192"/>
      <c r="P220" s="192"/>
      <c r="Q220" s="192"/>
      <c r="R220" s="192"/>
      <c r="S220" s="192"/>
      <c r="T220" s="192"/>
      <c r="U220" s="192"/>
      <c r="V220" s="192"/>
      <c r="W220" s="192"/>
      <c r="X220" s="192"/>
      <c r="Y220" s="192"/>
      <c r="Z220" s="192"/>
    </row>
    <row r="221" spans="1:26" ht="22.5" hidden="1" customHeight="1" x14ac:dyDescent="0.2">
      <c r="A221" s="192"/>
      <c r="B221" s="192"/>
      <c r="C221" s="192"/>
      <c r="D221" s="192"/>
      <c r="E221" s="192"/>
      <c r="F221" s="192"/>
      <c r="G221" s="192"/>
      <c r="H221" s="192"/>
      <c r="I221" s="192"/>
      <c r="J221" s="192"/>
      <c r="K221" s="192"/>
      <c r="L221" s="350"/>
      <c r="M221" s="350"/>
      <c r="N221" s="350"/>
      <c r="O221" s="192"/>
      <c r="P221" s="192"/>
      <c r="Q221" s="192"/>
      <c r="R221" s="192"/>
      <c r="S221" s="192"/>
      <c r="T221" s="192"/>
      <c r="U221" s="192"/>
      <c r="V221" s="192"/>
      <c r="W221" s="192"/>
      <c r="X221" s="192"/>
      <c r="Y221" s="192"/>
      <c r="Z221" s="192"/>
    </row>
    <row r="222" spans="1:26" ht="22.5" hidden="1" customHeight="1" x14ac:dyDescent="0.2">
      <c r="A222" s="192"/>
      <c r="B222" s="192"/>
      <c r="C222" s="192"/>
      <c r="D222" s="192"/>
      <c r="E222" s="192"/>
      <c r="F222" s="192"/>
      <c r="G222" s="192"/>
      <c r="H222" s="192"/>
      <c r="I222" s="192"/>
      <c r="J222" s="192"/>
      <c r="K222" s="192"/>
      <c r="L222" s="350"/>
      <c r="M222" s="350"/>
      <c r="N222" s="350"/>
      <c r="O222" s="192"/>
      <c r="P222" s="192"/>
      <c r="Q222" s="192"/>
      <c r="R222" s="192"/>
      <c r="S222" s="192"/>
      <c r="T222" s="192"/>
      <c r="U222" s="192"/>
      <c r="V222" s="192"/>
      <c r="W222" s="192"/>
      <c r="X222" s="192"/>
      <c r="Y222" s="192"/>
      <c r="Z222" s="192"/>
    </row>
    <row r="223" spans="1:26" ht="22.5" hidden="1" customHeight="1" x14ac:dyDescent="0.2">
      <c r="A223" s="192"/>
      <c r="B223" s="192"/>
      <c r="C223" s="192"/>
      <c r="D223" s="192"/>
      <c r="E223" s="192"/>
      <c r="F223" s="192"/>
      <c r="G223" s="192"/>
      <c r="H223" s="192"/>
      <c r="I223" s="192"/>
      <c r="J223" s="192"/>
      <c r="K223" s="192"/>
      <c r="L223" s="350"/>
      <c r="M223" s="350"/>
      <c r="N223" s="350"/>
      <c r="O223" s="192"/>
      <c r="P223" s="192"/>
      <c r="Q223" s="192"/>
      <c r="R223" s="192"/>
      <c r="S223" s="192"/>
      <c r="T223" s="192"/>
      <c r="U223" s="192"/>
      <c r="V223" s="192"/>
      <c r="W223" s="192"/>
      <c r="X223" s="192"/>
      <c r="Y223" s="192"/>
      <c r="Z223" s="192"/>
    </row>
    <row r="224" spans="1:26" ht="22.5" hidden="1" customHeight="1" x14ac:dyDescent="0.2">
      <c r="A224" s="192"/>
      <c r="B224" s="192"/>
      <c r="C224" s="192"/>
      <c r="D224" s="192"/>
      <c r="E224" s="192"/>
      <c r="F224" s="192"/>
      <c r="G224" s="192"/>
      <c r="H224" s="192"/>
      <c r="I224" s="192"/>
      <c r="J224" s="192"/>
      <c r="K224" s="192"/>
      <c r="L224" s="350"/>
      <c r="M224" s="350"/>
      <c r="N224" s="350"/>
      <c r="O224" s="192"/>
      <c r="P224" s="192"/>
      <c r="Q224" s="192"/>
      <c r="R224" s="192"/>
      <c r="S224" s="192"/>
      <c r="T224" s="192"/>
      <c r="U224" s="192"/>
      <c r="V224" s="192"/>
      <c r="W224" s="192"/>
      <c r="X224" s="192"/>
      <c r="Y224" s="192"/>
      <c r="Z224" s="192"/>
    </row>
    <row r="225" spans="1:26" ht="22.5" hidden="1" customHeight="1" x14ac:dyDescent="0.2">
      <c r="A225" s="192"/>
      <c r="B225" s="192"/>
      <c r="C225" s="192"/>
      <c r="D225" s="192"/>
      <c r="E225" s="192"/>
      <c r="F225" s="192"/>
      <c r="G225" s="192"/>
      <c r="H225" s="192"/>
      <c r="I225" s="192"/>
      <c r="J225" s="192"/>
      <c r="K225" s="192"/>
      <c r="L225" s="350"/>
      <c r="M225" s="350"/>
      <c r="N225" s="350"/>
      <c r="O225" s="192"/>
      <c r="P225" s="192"/>
      <c r="Q225" s="192"/>
      <c r="R225" s="192"/>
      <c r="S225" s="192"/>
      <c r="T225" s="192"/>
      <c r="U225" s="192"/>
      <c r="V225" s="192"/>
      <c r="W225" s="192"/>
      <c r="X225" s="192"/>
      <c r="Y225" s="192"/>
      <c r="Z225" s="192"/>
    </row>
    <row r="226" spans="1:26" ht="22.5" hidden="1" customHeight="1" x14ac:dyDescent="0.2">
      <c r="A226" s="192"/>
      <c r="B226" s="192"/>
      <c r="C226" s="192"/>
      <c r="D226" s="192"/>
      <c r="E226" s="192"/>
      <c r="F226" s="192"/>
      <c r="G226" s="192"/>
      <c r="H226" s="192"/>
      <c r="I226" s="192"/>
      <c r="J226" s="192"/>
      <c r="K226" s="192"/>
      <c r="L226" s="350"/>
      <c r="M226" s="350"/>
      <c r="N226" s="350"/>
      <c r="O226" s="192"/>
      <c r="P226" s="192"/>
      <c r="Q226" s="192"/>
      <c r="R226" s="192"/>
      <c r="S226" s="192"/>
      <c r="T226" s="192"/>
      <c r="U226" s="192"/>
      <c r="V226" s="192"/>
      <c r="W226" s="192"/>
      <c r="X226" s="192"/>
      <c r="Y226" s="192"/>
      <c r="Z226" s="192"/>
    </row>
    <row r="227" spans="1:26" ht="22.5" hidden="1" customHeight="1" x14ac:dyDescent="0.2">
      <c r="A227" s="192"/>
      <c r="B227" s="192"/>
      <c r="C227" s="192"/>
      <c r="D227" s="192"/>
      <c r="E227" s="192"/>
      <c r="F227" s="192"/>
      <c r="G227" s="192"/>
      <c r="H227" s="192"/>
      <c r="I227" s="192"/>
      <c r="J227" s="192"/>
      <c r="K227" s="192"/>
      <c r="L227" s="350"/>
      <c r="M227" s="350"/>
      <c r="N227" s="350"/>
      <c r="O227" s="192"/>
      <c r="P227" s="192"/>
      <c r="Q227" s="192"/>
      <c r="R227" s="192"/>
      <c r="S227" s="192"/>
      <c r="T227" s="192"/>
      <c r="U227" s="192"/>
      <c r="V227" s="192"/>
      <c r="W227" s="192"/>
      <c r="X227" s="192"/>
      <c r="Y227" s="192"/>
      <c r="Z227" s="192"/>
    </row>
    <row r="228" spans="1:26" ht="22.5" hidden="1" customHeight="1" x14ac:dyDescent="0.2">
      <c r="A228" s="192"/>
      <c r="B228" s="192"/>
      <c r="C228" s="192"/>
      <c r="D228" s="192"/>
      <c r="E228" s="192"/>
      <c r="F228" s="192"/>
      <c r="G228" s="192"/>
      <c r="H228" s="192"/>
      <c r="I228" s="192"/>
      <c r="J228" s="192"/>
      <c r="K228" s="192"/>
      <c r="L228" s="350"/>
      <c r="M228" s="350"/>
      <c r="N228" s="350"/>
      <c r="O228" s="192"/>
      <c r="P228" s="192"/>
      <c r="Q228" s="192"/>
      <c r="R228" s="192"/>
      <c r="S228" s="192"/>
      <c r="T228" s="192"/>
      <c r="U228" s="192"/>
      <c r="V228" s="192"/>
      <c r="W228" s="192"/>
      <c r="X228" s="192"/>
      <c r="Y228" s="192"/>
      <c r="Z228" s="192"/>
    </row>
    <row r="229" spans="1:26" ht="22.5" hidden="1" customHeight="1" x14ac:dyDescent="0.2">
      <c r="A229" s="192"/>
      <c r="B229" s="192"/>
      <c r="C229" s="192"/>
      <c r="D229" s="192"/>
      <c r="E229" s="192"/>
      <c r="F229" s="192"/>
      <c r="G229" s="192"/>
      <c r="H229" s="192"/>
      <c r="I229" s="192"/>
      <c r="J229" s="192"/>
      <c r="K229" s="192"/>
      <c r="L229" s="350"/>
      <c r="M229" s="350"/>
      <c r="N229" s="350"/>
      <c r="O229" s="192"/>
      <c r="P229" s="192"/>
      <c r="Q229" s="192"/>
      <c r="R229" s="192"/>
      <c r="S229" s="192"/>
      <c r="T229" s="192"/>
      <c r="U229" s="192"/>
      <c r="V229" s="192"/>
      <c r="W229" s="192"/>
      <c r="X229" s="192"/>
      <c r="Y229" s="192"/>
      <c r="Z229" s="192"/>
    </row>
    <row r="230" spans="1:26" ht="22.5" hidden="1" customHeight="1" x14ac:dyDescent="0.2">
      <c r="A230" s="192"/>
      <c r="B230" s="192"/>
      <c r="C230" s="192"/>
      <c r="D230" s="192"/>
      <c r="E230" s="192"/>
      <c r="F230" s="192"/>
      <c r="G230" s="192"/>
      <c r="H230" s="192"/>
      <c r="I230" s="192"/>
      <c r="J230" s="192"/>
      <c r="K230" s="192"/>
      <c r="L230" s="350"/>
      <c r="M230" s="350"/>
      <c r="N230" s="350"/>
      <c r="O230" s="192"/>
      <c r="P230" s="192"/>
      <c r="Q230" s="192"/>
      <c r="R230" s="192"/>
      <c r="S230" s="192"/>
      <c r="T230" s="192"/>
      <c r="U230" s="192"/>
      <c r="V230" s="192"/>
      <c r="W230" s="192"/>
      <c r="X230" s="192"/>
      <c r="Y230" s="192"/>
      <c r="Z230" s="192"/>
    </row>
    <row r="231" spans="1:26" ht="22.5" hidden="1" customHeight="1" x14ac:dyDescent="0.2">
      <c r="A231" s="192"/>
      <c r="B231" s="192"/>
      <c r="C231" s="192"/>
      <c r="D231" s="192"/>
      <c r="E231" s="192"/>
      <c r="F231" s="192"/>
      <c r="G231" s="192"/>
      <c r="H231" s="192"/>
      <c r="I231" s="192"/>
      <c r="J231" s="192"/>
      <c r="K231" s="192"/>
      <c r="L231" s="350"/>
      <c r="M231" s="350"/>
      <c r="N231" s="350"/>
      <c r="O231" s="192"/>
      <c r="P231" s="192"/>
      <c r="Q231" s="192"/>
      <c r="R231" s="192"/>
      <c r="S231" s="192"/>
      <c r="T231" s="192"/>
      <c r="U231" s="192"/>
      <c r="V231" s="192"/>
      <c r="W231" s="192"/>
      <c r="X231" s="192"/>
      <c r="Y231" s="192"/>
      <c r="Z231" s="192"/>
    </row>
    <row r="232" spans="1:26" ht="22.5" hidden="1" customHeight="1" x14ac:dyDescent="0.2">
      <c r="A232" s="192"/>
      <c r="B232" s="192"/>
      <c r="C232" s="192"/>
      <c r="D232" s="192"/>
      <c r="E232" s="192"/>
      <c r="F232" s="192"/>
      <c r="G232" s="192"/>
      <c r="H232" s="192"/>
      <c r="I232" s="192"/>
      <c r="J232" s="192"/>
      <c r="K232" s="192"/>
      <c r="L232" s="350"/>
      <c r="M232" s="350"/>
      <c r="N232" s="350"/>
      <c r="O232" s="192"/>
      <c r="P232" s="192"/>
      <c r="Q232" s="192"/>
      <c r="R232" s="192"/>
      <c r="S232" s="192"/>
      <c r="T232" s="192"/>
      <c r="U232" s="192"/>
      <c r="V232" s="192"/>
      <c r="W232" s="192"/>
      <c r="X232" s="192"/>
      <c r="Y232" s="192"/>
      <c r="Z232" s="192"/>
    </row>
    <row r="233" spans="1:26" ht="22.5" hidden="1" customHeight="1" x14ac:dyDescent="0.2">
      <c r="A233" s="192"/>
      <c r="B233" s="192"/>
      <c r="C233" s="192"/>
      <c r="D233" s="192"/>
      <c r="E233" s="192"/>
      <c r="F233" s="192"/>
      <c r="G233" s="192"/>
      <c r="H233" s="192"/>
      <c r="I233" s="192"/>
      <c r="J233" s="192"/>
      <c r="K233" s="192"/>
      <c r="L233" s="350"/>
      <c r="M233" s="350"/>
      <c r="N233" s="350"/>
      <c r="O233" s="192"/>
      <c r="P233" s="192"/>
      <c r="Q233" s="192"/>
      <c r="R233" s="192"/>
      <c r="S233" s="192"/>
      <c r="T233" s="192"/>
      <c r="U233" s="192"/>
      <c r="V233" s="192"/>
      <c r="W233" s="192"/>
      <c r="X233" s="192"/>
      <c r="Y233" s="192"/>
      <c r="Z233" s="192"/>
    </row>
    <row r="234" spans="1:26" ht="22.5" hidden="1" customHeight="1" x14ac:dyDescent="0.2">
      <c r="A234" s="192"/>
      <c r="B234" s="192"/>
      <c r="C234" s="192"/>
      <c r="D234" s="192"/>
      <c r="E234" s="192"/>
      <c r="F234" s="192"/>
      <c r="G234" s="192"/>
      <c r="H234" s="192"/>
      <c r="I234" s="192"/>
      <c r="J234" s="192"/>
      <c r="K234" s="192"/>
      <c r="L234" s="350"/>
      <c r="M234" s="350"/>
      <c r="N234" s="350"/>
      <c r="O234" s="192"/>
      <c r="P234" s="192"/>
      <c r="Q234" s="192"/>
      <c r="R234" s="192"/>
      <c r="S234" s="192"/>
      <c r="T234" s="192"/>
      <c r="U234" s="192"/>
      <c r="V234" s="192"/>
      <c r="W234" s="192"/>
      <c r="X234" s="192"/>
      <c r="Y234" s="192"/>
      <c r="Z234" s="192"/>
    </row>
    <row r="235" spans="1:26" ht="22.5" hidden="1" customHeight="1" x14ac:dyDescent="0.2">
      <c r="A235" s="192"/>
      <c r="B235" s="192"/>
      <c r="C235" s="192"/>
      <c r="D235" s="192"/>
      <c r="E235" s="192"/>
      <c r="F235" s="192"/>
      <c r="G235" s="192"/>
      <c r="H235" s="192"/>
      <c r="I235" s="192"/>
      <c r="J235" s="192"/>
      <c r="K235" s="192"/>
      <c r="L235" s="350"/>
      <c r="M235" s="350"/>
      <c r="N235" s="350"/>
      <c r="O235" s="192"/>
      <c r="P235" s="192"/>
      <c r="Q235" s="192"/>
      <c r="R235" s="192"/>
      <c r="S235" s="192"/>
      <c r="T235" s="192"/>
      <c r="U235" s="192"/>
      <c r="V235" s="192"/>
      <c r="W235" s="192"/>
      <c r="X235" s="192"/>
      <c r="Y235" s="192"/>
      <c r="Z235" s="192"/>
    </row>
    <row r="236" spans="1:26" ht="22.5" hidden="1" customHeight="1" x14ac:dyDescent="0.2">
      <c r="A236" s="192"/>
      <c r="B236" s="192"/>
      <c r="C236" s="192"/>
      <c r="D236" s="192"/>
      <c r="E236" s="192"/>
      <c r="F236" s="192"/>
      <c r="G236" s="192"/>
      <c r="H236" s="192"/>
      <c r="I236" s="192"/>
      <c r="J236" s="192"/>
      <c r="K236" s="192"/>
      <c r="L236" s="350"/>
      <c r="M236" s="350"/>
      <c r="N236" s="350"/>
      <c r="O236" s="192"/>
      <c r="P236" s="192"/>
      <c r="Q236" s="192"/>
      <c r="R236" s="192"/>
      <c r="S236" s="192"/>
      <c r="T236" s="192"/>
      <c r="U236" s="192"/>
      <c r="V236" s="192"/>
      <c r="W236" s="192"/>
      <c r="X236" s="192"/>
      <c r="Y236" s="192"/>
      <c r="Z236" s="192"/>
    </row>
    <row r="237" spans="1:26" ht="22.5" hidden="1" customHeight="1" x14ac:dyDescent="0.2">
      <c r="A237" s="192"/>
      <c r="B237" s="192"/>
      <c r="C237" s="192"/>
      <c r="D237" s="192"/>
      <c r="E237" s="192"/>
      <c r="F237" s="192"/>
      <c r="G237" s="192"/>
      <c r="H237" s="192"/>
      <c r="I237" s="192"/>
      <c r="J237" s="192"/>
      <c r="K237" s="192"/>
      <c r="L237" s="350"/>
      <c r="M237" s="350"/>
      <c r="N237" s="350"/>
      <c r="O237" s="192"/>
      <c r="P237" s="192"/>
      <c r="Q237" s="192"/>
      <c r="R237" s="192"/>
      <c r="S237" s="192"/>
      <c r="T237" s="192"/>
      <c r="U237" s="192"/>
      <c r="V237" s="192"/>
      <c r="W237" s="192"/>
      <c r="X237" s="192"/>
      <c r="Y237" s="192"/>
      <c r="Z237" s="192"/>
    </row>
    <row r="238" spans="1:26" ht="22.5" hidden="1" customHeight="1" x14ac:dyDescent="0.2">
      <c r="A238" s="192"/>
      <c r="B238" s="192"/>
      <c r="C238" s="192"/>
      <c r="D238" s="192"/>
      <c r="E238" s="192"/>
      <c r="F238" s="192"/>
      <c r="G238" s="192"/>
      <c r="H238" s="192"/>
      <c r="I238" s="192"/>
      <c r="J238" s="192"/>
      <c r="K238" s="192"/>
      <c r="L238" s="350"/>
      <c r="M238" s="350"/>
      <c r="N238" s="350"/>
      <c r="O238" s="192"/>
      <c r="P238" s="192"/>
      <c r="Q238" s="192"/>
      <c r="R238" s="192"/>
      <c r="S238" s="192"/>
      <c r="T238" s="192"/>
      <c r="U238" s="192"/>
      <c r="V238" s="192"/>
      <c r="W238" s="192"/>
      <c r="X238" s="192"/>
      <c r="Y238" s="192"/>
      <c r="Z238" s="192"/>
    </row>
    <row r="239" spans="1:26" ht="22.5" hidden="1" customHeight="1" x14ac:dyDescent="0.2">
      <c r="A239" s="192"/>
      <c r="B239" s="192"/>
      <c r="C239" s="192"/>
      <c r="D239" s="192"/>
      <c r="E239" s="192"/>
      <c r="F239" s="192"/>
      <c r="G239" s="192"/>
      <c r="H239" s="192"/>
      <c r="I239" s="192"/>
      <c r="J239" s="192"/>
      <c r="K239" s="192"/>
      <c r="L239" s="350"/>
      <c r="M239" s="350"/>
      <c r="N239" s="350"/>
      <c r="O239" s="192"/>
      <c r="P239" s="192"/>
      <c r="Q239" s="192"/>
      <c r="R239" s="192"/>
      <c r="S239" s="192"/>
      <c r="T239" s="192"/>
      <c r="U239" s="192"/>
      <c r="V239" s="192"/>
      <c r="W239" s="192"/>
      <c r="X239" s="192"/>
      <c r="Y239" s="192"/>
      <c r="Z239" s="192"/>
    </row>
    <row r="240" spans="1:26" ht="22.5" hidden="1" customHeight="1" x14ac:dyDescent="0.2">
      <c r="A240" s="192"/>
      <c r="B240" s="192"/>
      <c r="C240" s="192"/>
      <c r="D240" s="192"/>
      <c r="E240" s="192"/>
      <c r="F240" s="192"/>
      <c r="G240" s="192"/>
      <c r="H240" s="192"/>
      <c r="I240" s="192"/>
      <c r="J240" s="192"/>
      <c r="K240" s="192"/>
      <c r="L240" s="350"/>
      <c r="M240" s="350"/>
      <c r="N240" s="350"/>
      <c r="O240" s="192"/>
      <c r="P240" s="192"/>
      <c r="Q240" s="192"/>
      <c r="R240" s="192"/>
      <c r="S240" s="192"/>
      <c r="T240" s="192"/>
      <c r="U240" s="192"/>
      <c r="V240" s="192"/>
      <c r="W240" s="192"/>
      <c r="X240" s="192"/>
      <c r="Y240" s="192"/>
      <c r="Z240" s="192"/>
    </row>
    <row r="241" spans="1:26" ht="22.5" hidden="1" customHeight="1" x14ac:dyDescent="0.2">
      <c r="A241" s="192"/>
      <c r="B241" s="192"/>
      <c r="C241" s="192"/>
      <c r="D241" s="192"/>
      <c r="E241" s="192"/>
      <c r="F241" s="192"/>
      <c r="G241" s="192"/>
      <c r="H241" s="192"/>
      <c r="I241" s="192"/>
      <c r="J241" s="192"/>
      <c r="K241" s="192"/>
      <c r="L241" s="350"/>
      <c r="M241" s="350"/>
      <c r="N241" s="350"/>
      <c r="O241" s="192"/>
      <c r="P241" s="192"/>
      <c r="Q241" s="192"/>
      <c r="R241" s="192"/>
      <c r="S241" s="192"/>
      <c r="T241" s="192"/>
      <c r="U241" s="192"/>
      <c r="V241" s="192"/>
      <c r="W241" s="192"/>
      <c r="X241" s="192"/>
      <c r="Y241" s="192"/>
      <c r="Z241" s="192"/>
    </row>
    <row r="242" spans="1:26" ht="22.5" hidden="1" customHeight="1" x14ac:dyDescent="0.2">
      <c r="A242" s="192"/>
      <c r="B242" s="192"/>
      <c r="C242" s="192"/>
      <c r="D242" s="192"/>
      <c r="E242" s="192"/>
      <c r="F242" s="192"/>
      <c r="G242" s="192"/>
      <c r="H242" s="192"/>
      <c r="I242" s="192"/>
      <c r="J242" s="192"/>
      <c r="K242" s="192"/>
      <c r="L242" s="350"/>
      <c r="M242" s="350"/>
      <c r="N242" s="350"/>
      <c r="O242" s="192"/>
      <c r="P242" s="192"/>
      <c r="Q242" s="192"/>
      <c r="R242" s="192"/>
      <c r="S242" s="192"/>
      <c r="T242" s="192"/>
      <c r="U242" s="192"/>
      <c r="V242" s="192"/>
      <c r="W242" s="192"/>
      <c r="X242" s="192"/>
      <c r="Y242" s="192"/>
      <c r="Z242" s="192"/>
    </row>
    <row r="243" spans="1:26" ht="22.5" hidden="1" customHeight="1" x14ac:dyDescent="0.2">
      <c r="A243" s="192"/>
      <c r="B243" s="192"/>
      <c r="C243" s="192"/>
      <c r="D243" s="192"/>
      <c r="E243" s="192"/>
      <c r="F243" s="192"/>
      <c r="G243" s="192"/>
      <c r="H243" s="192"/>
      <c r="I243" s="192"/>
      <c r="J243" s="192"/>
      <c r="K243" s="192"/>
      <c r="L243" s="350"/>
      <c r="M243" s="350"/>
      <c r="N243" s="350"/>
      <c r="O243" s="192"/>
      <c r="P243" s="192"/>
      <c r="Q243" s="192"/>
      <c r="R243" s="192"/>
      <c r="S243" s="192"/>
      <c r="T243" s="192"/>
      <c r="U243" s="192"/>
      <c r="V243" s="192"/>
      <c r="W243" s="192"/>
      <c r="X243" s="192"/>
      <c r="Y243" s="192"/>
      <c r="Z243" s="192"/>
    </row>
    <row r="244" spans="1:26" ht="22.5" hidden="1" customHeight="1" x14ac:dyDescent="0.2">
      <c r="A244" s="192"/>
      <c r="B244" s="192"/>
      <c r="C244" s="192"/>
      <c r="D244" s="192"/>
      <c r="E244" s="192"/>
      <c r="F244" s="192"/>
      <c r="G244" s="192"/>
      <c r="H244" s="192"/>
      <c r="I244" s="192"/>
      <c r="J244" s="192"/>
      <c r="K244" s="192"/>
      <c r="L244" s="350"/>
      <c r="M244" s="350"/>
      <c r="N244" s="350"/>
      <c r="O244" s="192"/>
      <c r="P244" s="192"/>
      <c r="Q244" s="192"/>
      <c r="R244" s="192"/>
      <c r="S244" s="192"/>
      <c r="T244" s="192"/>
      <c r="U244" s="192"/>
      <c r="V244" s="192"/>
      <c r="W244" s="192"/>
      <c r="X244" s="192"/>
      <c r="Y244" s="192"/>
      <c r="Z244" s="192"/>
    </row>
    <row r="245" spans="1:26" ht="22.5" hidden="1" customHeight="1" x14ac:dyDescent="0.2">
      <c r="A245" s="192"/>
      <c r="B245" s="192"/>
      <c r="C245" s="192"/>
      <c r="D245" s="192"/>
      <c r="E245" s="192"/>
      <c r="F245" s="192"/>
      <c r="G245" s="192"/>
      <c r="H245" s="192"/>
      <c r="I245" s="192"/>
      <c r="J245" s="192"/>
      <c r="K245" s="192"/>
      <c r="L245" s="350"/>
      <c r="M245" s="350"/>
      <c r="N245" s="350"/>
      <c r="O245" s="192"/>
      <c r="P245" s="192"/>
      <c r="Q245" s="192"/>
      <c r="R245" s="192"/>
      <c r="S245" s="192"/>
      <c r="T245" s="192"/>
      <c r="U245" s="192"/>
      <c r="V245" s="192"/>
      <c r="W245" s="192"/>
      <c r="X245" s="192"/>
      <c r="Y245" s="192"/>
      <c r="Z245" s="192"/>
    </row>
    <row r="246" spans="1:26" ht="22.5" hidden="1" customHeight="1" x14ac:dyDescent="0.2">
      <c r="A246" s="192"/>
      <c r="B246" s="192"/>
      <c r="C246" s="192"/>
      <c r="D246" s="192"/>
      <c r="E246" s="192"/>
      <c r="F246" s="192"/>
      <c r="G246" s="192"/>
      <c r="H246" s="192"/>
      <c r="I246" s="192"/>
      <c r="J246" s="192"/>
      <c r="K246" s="192"/>
      <c r="L246" s="350"/>
      <c r="M246" s="350"/>
      <c r="N246" s="350"/>
      <c r="O246" s="192"/>
      <c r="P246" s="192"/>
      <c r="Q246" s="192"/>
      <c r="R246" s="192"/>
      <c r="S246" s="192"/>
      <c r="T246" s="192"/>
      <c r="U246" s="192"/>
      <c r="V246" s="192"/>
      <c r="W246" s="192"/>
      <c r="X246" s="192"/>
      <c r="Y246" s="192"/>
      <c r="Z246" s="192"/>
    </row>
    <row r="247" spans="1:26" ht="22.5" hidden="1" customHeight="1" x14ac:dyDescent="0.2">
      <c r="A247" s="192"/>
      <c r="B247" s="192"/>
      <c r="C247" s="192"/>
      <c r="D247" s="192"/>
      <c r="E247" s="192"/>
      <c r="F247" s="192"/>
      <c r="G247" s="192"/>
      <c r="H247" s="192"/>
      <c r="I247" s="192"/>
      <c r="J247" s="192"/>
      <c r="K247" s="192"/>
      <c r="L247" s="350"/>
      <c r="M247" s="350"/>
      <c r="N247" s="350"/>
      <c r="O247" s="192"/>
      <c r="P247" s="192"/>
      <c r="Q247" s="192"/>
      <c r="R247" s="192"/>
      <c r="S247" s="192"/>
      <c r="T247" s="192"/>
      <c r="U247" s="192"/>
      <c r="V247" s="192"/>
      <c r="W247" s="192"/>
      <c r="X247" s="192"/>
      <c r="Y247" s="192"/>
      <c r="Z247" s="192"/>
    </row>
    <row r="248" spans="1:26" ht="22.5" hidden="1" customHeight="1" x14ac:dyDescent="0.2">
      <c r="A248" s="192"/>
      <c r="B248" s="192"/>
      <c r="C248" s="192"/>
      <c r="D248" s="192"/>
      <c r="E248" s="192"/>
      <c r="F248" s="192"/>
      <c r="G248" s="192"/>
      <c r="H248" s="192"/>
      <c r="I248" s="192"/>
      <c r="J248" s="192"/>
      <c r="K248" s="192"/>
      <c r="L248" s="350"/>
      <c r="M248" s="350"/>
      <c r="N248" s="350"/>
      <c r="O248" s="192"/>
      <c r="P248" s="192"/>
      <c r="Q248" s="192"/>
      <c r="R248" s="192"/>
      <c r="S248" s="192"/>
      <c r="T248" s="192"/>
      <c r="U248" s="192"/>
      <c r="V248" s="192"/>
      <c r="W248" s="192"/>
      <c r="X248" s="192"/>
      <c r="Y248" s="192"/>
      <c r="Z248" s="192"/>
    </row>
    <row r="249" spans="1:26" ht="22.5" hidden="1" customHeight="1" x14ac:dyDescent="0.2">
      <c r="A249" s="192"/>
      <c r="B249" s="192"/>
      <c r="C249" s="192"/>
      <c r="D249" s="192"/>
      <c r="E249" s="192"/>
      <c r="F249" s="192"/>
      <c r="G249" s="192"/>
      <c r="H249" s="192"/>
      <c r="I249" s="192"/>
      <c r="J249" s="192"/>
      <c r="K249" s="192"/>
      <c r="L249" s="350"/>
      <c r="M249" s="350"/>
      <c r="N249" s="350"/>
      <c r="O249" s="192"/>
      <c r="P249" s="192"/>
      <c r="Q249" s="192"/>
      <c r="R249" s="192"/>
      <c r="S249" s="192"/>
      <c r="T249" s="192"/>
      <c r="U249" s="192"/>
      <c r="V249" s="192"/>
      <c r="W249" s="192"/>
      <c r="X249" s="192"/>
      <c r="Y249" s="192"/>
      <c r="Z249" s="192"/>
    </row>
    <row r="250" spans="1:26" ht="22.5" hidden="1" customHeight="1" x14ac:dyDescent="0.2">
      <c r="A250" s="192"/>
      <c r="B250" s="192"/>
      <c r="C250" s="192"/>
      <c r="D250" s="192"/>
      <c r="E250" s="192"/>
      <c r="F250" s="192"/>
      <c r="G250" s="192"/>
      <c r="H250" s="192"/>
      <c r="I250" s="192"/>
      <c r="J250" s="192"/>
      <c r="K250" s="192"/>
      <c r="L250" s="350"/>
      <c r="M250" s="350"/>
      <c r="N250" s="350"/>
      <c r="O250" s="192"/>
      <c r="P250" s="192"/>
      <c r="Q250" s="192"/>
      <c r="R250" s="192"/>
      <c r="S250" s="192"/>
      <c r="T250" s="192"/>
      <c r="U250" s="192"/>
      <c r="V250" s="192"/>
      <c r="W250" s="192"/>
      <c r="X250" s="192"/>
      <c r="Y250" s="192"/>
      <c r="Z250" s="192"/>
    </row>
    <row r="251" spans="1:26" ht="22.5" hidden="1" customHeight="1" x14ac:dyDescent="0.2">
      <c r="A251" s="192"/>
      <c r="B251" s="192"/>
      <c r="C251" s="192"/>
      <c r="D251" s="192"/>
      <c r="E251" s="192"/>
      <c r="F251" s="192"/>
      <c r="G251" s="192"/>
      <c r="H251" s="192"/>
      <c r="I251" s="192"/>
      <c r="J251" s="192"/>
      <c r="K251" s="192"/>
      <c r="L251" s="350"/>
      <c r="M251" s="350"/>
      <c r="N251" s="350"/>
      <c r="O251" s="192"/>
      <c r="P251" s="192"/>
      <c r="Q251" s="192"/>
      <c r="R251" s="192"/>
      <c r="S251" s="192"/>
      <c r="T251" s="192"/>
      <c r="U251" s="192"/>
      <c r="V251" s="192"/>
      <c r="W251" s="192"/>
      <c r="X251" s="192"/>
      <c r="Y251" s="192"/>
      <c r="Z251" s="192"/>
    </row>
    <row r="252" spans="1:26" ht="22.5" hidden="1" customHeight="1" x14ac:dyDescent="0.2">
      <c r="A252" s="192"/>
      <c r="B252" s="192"/>
      <c r="C252" s="192"/>
      <c r="D252" s="192"/>
      <c r="E252" s="192"/>
      <c r="F252" s="192"/>
      <c r="G252" s="192"/>
      <c r="H252" s="192"/>
      <c r="I252" s="192"/>
      <c r="J252" s="192"/>
      <c r="K252" s="192"/>
      <c r="L252" s="350"/>
      <c r="M252" s="350"/>
      <c r="N252" s="350"/>
      <c r="O252" s="192"/>
      <c r="P252" s="192"/>
      <c r="Q252" s="192"/>
      <c r="R252" s="192"/>
      <c r="S252" s="192"/>
      <c r="T252" s="192"/>
      <c r="U252" s="192"/>
      <c r="V252" s="192"/>
      <c r="W252" s="192"/>
      <c r="X252" s="192"/>
      <c r="Y252" s="192"/>
      <c r="Z252" s="192"/>
    </row>
    <row r="253" spans="1:26" ht="22.5" hidden="1" customHeight="1" x14ac:dyDescent="0.2">
      <c r="A253" s="192"/>
      <c r="B253" s="192"/>
      <c r="C253" s="192"/>
      <c r="D253" s="192"/>
      <c r="E253" s="192"/>
      <c r="F253" s="192"/>
      <c r="G253" s="192"/>
      <c r="H253" s="192"/>
      <c r="I253" s="192"/>
      <c r="J253" s="192"/>
      <c r="K253" s="192"/>
      <c r="L253" s="350"/>
      <c r="M253" s="350"/>
      <c r="N253" s="350"/>
      <c r="O253" s="192"/>
      <c r="P253" s="192"/>
      <c r="Q253" s="192"/>
      <c r="R253" s="192"/>
      <c r="S253" s="192"/>
      <c r="T253" s="192"/>
      <c r="U253" s="192"/>
      <c r="V253" s="192"/>
      <c r="W253" s="192"/>
      <c r="X253" s="192"/>
      <c r="Y253" s="192"/>
      <c r="Z253" s="192"/>
    </row>
    <row r="254" spans="1:26" ht="22.5" hidden="1" customHeight="1" x14ac:dyDescent="0.2">
      <c r="A254" s="192"/>
      <c r="B254" s="192"/>
      <c r="C254" s="192"/>
      <c r="D254" s="192"/>
      <c r="E254" s="192"/>
      <c r="F254" s="192"/>
      <c r="G254" s="192"/>
      <c r="H254" s="192"/>
      <c r="I254" s="192"/>
      <c r="J254" s="192"/>
      <c r="K254" s="192"/>
      <c r="L254" s="350"/>
      <c r="M254" s="350"/>
      <c r="N254" s="350"/>
      <c r="O254" s="192"/>
      <c r="P254" s="192"/>
      <c r="Q254" s="192"/>
      <c r="R254" s="192"/>
      <c r="S254" s="192"/>
      <c r="T254" s="192"/>
      <c r="U254" s="192"/>
      <c r="V254" s="192"/>
      <c r="W254" s="192"/>
      <c r="X254" s="192"/>
      <c r="Y254" s="192"/>
      <c r="Z254" s="192"/>
    </row>
    <row r="255" spans="1:26" ht="22.5" hidden="1" customHeight="1" x14ac:dyDescent="0.2">
      <c r="A255" s="192"/>
      <c r="B255" s="192"/>
      <c r="C255" s="192"/>
      <c r="D255" s="192"/>
      <c r="E255" s="192"/>
      <c r="F255" s="192"/>
      <c r="G255" s="192"/>
      <c r="H255" s="192"/>
      <c r="I255" s="192"/>
      <c r="J255" s="192"/>
      <c r="K255" s="192"/>
      <c r="L255" s="350"/>
      <c r="M255" s="350"/>
      <c r="N255" s="350"/>
      <c r="O255" s="192"/>
      <c r="P255" s="192"/>
      <c r="Q255" s="192"/>
      <c r="R255" s="192"/>
      <c r="S255" s="192"/>
      <c r="T255" s="192"/>
      <c r="U255" s="192"/>
      <c r="V255" s="192"/>
      <c r="W255" s="192"/>
      <c r="X255" s="192"/>
      <c r="Y255" s="192"/>
      <c r="Z255" s="192"/>
    </row>
    <row r="256" spans="1:26" ht="22.5" hidden="1" customHeight="1" x14ac:dyDescent="0.2">
      <c r="A256" s="192"/>
      <c r="B256" s="192"/>
      <c r="C256" s="192"/>
      <c r="D256" s="192"/>
      <c r="E256" s="192"/>
      <c r="F256" s="192"/>
      <c r="G256" s="192"/>
      <c r="H256" s="192"/>
      <c r="I256" s="192"/>
      <c r="J256" s="192"/>
      <c r="K256" s="192"/>
      <c r="L256" s="350"/>
      <c r="M256" s="350"/>
      <c r="N256" s="350"/>
      <c r="O256" s="192"/>
      <c r="P256" s="192"/>
      <c r="Q256" s="192"/>
      <c r="R256" s="192"/>
      <c r="S256" s="192"/>
      <c r="T256" s="192"/>
      <c r="U256" s="192"/>
      <c r="V256" s="192"/>
      <c r="W256" s="192"/>
      <c r="X256" s="192"/>
      <c r="Y256" s="192"/>
      <c r="Z256" s="192"/>
    </row>
    <row r="257" spans="1:26" ht="22.5" hidden="1" customHeight="1" x14ac:dyDescent="0.2">
      <c r="A257" s="192"/>
      <c r="B257" s="192"/>
      <c r="C257" s="192"/>
      <c r="D257" s="192"/>
      <c r="E257" s="192"/>
      <c r="F257" s="192"/>
      <c r="G257" s="192"/>
      <c r="H257" s="192"/>
      <c r="I257" s="192"/>
      <c r="J257" s="192"/>
      <c r="K257" s="192"/>
      <c r="L257" s="350"/>
      <c r="M257" s="350"/>
      <c r="N257" s="350"/>
      <c r="O257" s="192"/>
      <c r="P257" s="192"/>
      <c r="Q257" s="192"/>
      <c r="R257" s="192"/>
      <c r="S257" s="192"/>
      <c r="T257" s="192"/>
      <c r="U257" s="192"/>
      <c r="V257" s="192"/>
      <c r="W257" s="192"/>
      <c r="X257" s="192"/>
      <c r="Y257" s="192"/>
      <c r="Z257" s="192"/>
    </row>
    <row r="258" spans="1:26" ht="22.5" hidden="1" customHeight="1" x14ac:dyDescent="0.2">
      <c r="A258" s="192"/>
      <c r="B258" s="192"/>
      <c r="C258" s="192"/>
      <c r="D258" s="192"/>
      <c r="E258" s="192"/>
      <c r="F258" s="192"/>
      <c r="G258" s="192"/>
      <c r="H258" s="192"/>
      <c r="I258" s="192"/>
      <c r="J258" s="192"/>
      <c r="K258" s="192"/>
      <c r="L258" s="350"/>
      <c r="M258" s="350"/>
      <c r="N258" s="350"/>
      <c r="O258" s="192"/>
      <c r="P258" s="192"/>
      <c r="Q258" s="192"/>
      <c r="R258" s="192"/>
      <c r="S258" s="192"/>
      <c r="T258" s="192"/>
      <c r="U258" s="192"/>
      <c r="V258" s="192"/>
      <c r="W258" s="192"/>
      <c r="X258" s="192"/>
      <c r="Y258" s="192"/>
      <c r="Z258" s="192"/>
    </row>
    <row r="259" spans="1:26" ht="22.5" hidden="1" customHeight="1" x14ac:dyDescent="0.2">
      <c r="A259" s="192"/>
      <c r="B259" s="192"/>
      <c r="C259" s="192"/>
      <c r="D259" s="192"/>
      <c r="E259" s="192"/>
      <c r="F259" s="192"/>
      <c r="G259" s="192"/>
      <c r="H259" s="192"/>
      <c r="I259" s="192"/>
      <c r="J259" s="192"/>
      <c r="K259" s="192"/>
      <c r="L259" s="350"/>
      <c r="M259" s="350"/>
      <c r="N259" s="350"/>
      <c r="O259" s="192"/>
      <c r="P259" s="192"/>
      <c r="Q259" s="192"/>
      <c r="R259" s="192"/>
      <c r="S259" s="192"/>
      <c r="T259" s="192"/>
      <c r="U259" s="192"/>
      <c r="V259" s="192"/>
      <c r="W259" s="192"/>
      <c r="X259" s="192"/>
      <c r="Y259" s="192"/>
      <c r="Z259" s="192"/>
    </row>
    <row r="260" spans="1:26" ht="22.5" hidden="1" customHeight="1" x14ac:dyDescent="0.2">
      <c r="A260" s="192"/>
      <c r="B260" s="192"/>
      <c r="C260" s="192"/>
      <c r="D260" s="192"/>
      <c r="E260" s="192"/>
      <c r="F260" s="192"/>
      <c r="G260" s="192"/>
      <c r="H260" s="192"/>
      <c r="I260" s="192"/>
      <c r="J260" s="192"/>
      <c r="K260" s="192"/>
      <c r="L260" s="350"/>
      <c r="M260" s="350"/>
      <c r="N260" s="350"/>
      <c r="O260" s="192"/>
      <c r="P260" s="192"/>
      <c r="Q260" s="192"/>
      <c r="R260" s="192"/>
      <c r="S260" s="192"/>
      <c r="T260" s="192"/>
      <c r="U260" s="192"/>
      <c r="V260" s="192"/>
      <c r="W260" s="192"/>
      <c r="X260" s="192"/>
      <c r="Y260" s="192"/>
      <c r="Z260" s="192"/>
    </row>
    <row r="261" spans="1:26" ht="22.5" hidden="1" customHeight="1" x14ac:dyDescent="0.2">
      <c r="A261" s="192"/>
      <c r="B261" s="192"/>
      <c r="C261" s="192"/>
      <c r="D261" s="192"/>
      <c r="E261" s="192"/>
      <c r="F261" s="192"/>
      <c r="G261" s="192"/>
      <c r="H261" s="192"/>
      <c r="I261" s="192"/>
      <c r="J261" s="192"/>
      <c r="K261" s="192"/>
      <c r="L261" s="350"/>
      <c r="M261" s="350"/>
      <c r="N261" s="350"/>
      <c r="O261" s="192"/>
      <c r="P261" s="192"/>
      <c r="Q261" s="192"/>
      <c r="R261" s="192"/>
      <c r="S261" s="192"/>
      <c r="T261" s="192"/>
      <c r="U261" s="192"/>
      <c r="V261" s="192"/>
      <c r="W261" s="192"/>
      <c r="X261" s="192"/>
      <c r="Y261" s="192"/>
      <c r="Z261" s="192"/>
    </row>
    <row r="262" spans="1:26" ht="22.5" hidden="1" customHeight="1" x14ac:dyDescent="0.2">
      <c r="A262" s="192"/>
      <c r="B262" s="192"/>
      <c r="C262" s="192"/>
      <c r="D262" s="192"/>
      <c r="E262" s="192"/>
      <c r="F262" s="192"/>
      <c r="G262" s="192"/>
      <c r="H262" s="192"/>
      <c r="I262" s="192"/>
      <c r="J262" s="192"/>
      <c r="K262" s="192"/>
      <c r="L262" s="350"/>
      <c r="M262" s="350"/>
      <c r="N262" s="350"/>
      <c r="O262" s="192"/>
      <c r="P262" s="192"/>
      <c r="Q262" s="192"/>
      <c r="R262" s="192"/>
      <c r="S262" s="192"/>
      <c r="T262" s="192"/>
      <c r="U262" s="192"/>
      <c r="V262" s="192"/>
      <c r="W262" s="192"/>
      <c r="X262" s="192"/>
      <c r="Y262" s="192"/>
      <c r="Z262" s="192"/>
    </row>
    <row r="263" spans="1:26" ht="22.5" hidden="1" customHeight="1" x14ac:dyDescent="0.2">
      <c r="A263" s="192"/>
      <c r="B263" s="192"/>
      <c r="C263" s="192"/>
      <c r="D263" s="192"/>
      <c r="E263" s="192"/>
      <c r="F263" s="192"/>
      <c r="G263" s="192"/>
      <c r="H263" s="192"/>
      <c r="I263" s="192"/>
      <c r="J263" s="192"/>
      <c r="K263" s="192"/>
      <c r="L263" s="350"/>
      <c r="M263" s="350"/>
      <c r="N263" s="350"/>
      <c r="O263" s="192"/>
      <c r="P263" s="192"/>
      <c r="Q263" s="192"/>
      <c r="R263" s="192"/>
      <c r="S263" s="192"/>
      <c r="T263" s="192"/>
      <c r="U263" s="192"/>
      <c r="V263" s="192"/>
      <c r="W263" s="192"/>
      <c r="X263" s="192"/>
      <c r="Y263" s="192"/>
      <c r="Z263" s="192"/>
    </row>
    <row r="264" spans="1:26" ht="22.5" hidden="1" customHeight="1" x14ac:dyDescent="0.2">
      <c r="A264" s="192"/>
      <c r="B264" s="192"/>
      <c r="C264" s="192"/>
      <c r="D264" s="192"/>
      <c r="E264" s="192"/>
      <c r="F264" s="192"/>
      <c r="G264" s="192"/>
      <c r="H264" s="192"/>
      <c r="I264" s="192"/>
      <c r="J264" s="192"/>
      <c r="K264" s="192"/>
      <c r="L264" s="350"/>
      <c r="M264" s="350"/>
      <c r="N264" s="350"/>
      <c r="O264" s="192"/>
      <c r="P264" s="192"/>
      <c r="Q264" s="192"/>
      <c r="R264" s="192"/>
      <c r="S264" s="192"/>
      <c r="T264" s="192"/>
      <c r="U264" s="192"/>
      <c r="V264" s="192"/>
      <c r="W264" s="192"/>
      <c r="X264" s="192"/>
      <c r="Y264" s="192"/>
      <c r="Z264" s="192"/>
    </row>
    <row r="265" spans="1:26" ht="15.75" hidden="1" customHeight="1" x14ac:dyDescent="0.2"/>
    <row r="266" spans="1:26" ht="15.75" hidden="1" customHeight="1" x14ac:dyDescent="0.2"/>
    <row r="267" spans="1:26" ht="15.75" hidden="1" customHeight="1" x14ac:dyDescent="0.2"/>
    <row r="268" spans="1:26" ht="15.75" hidden="1" customHeight="1" x14ac:dyDescent="0.2"/>
    <row r="269" spans="1:26" ht="15.75" hidden="1" customHeight="1" x14ac:dyDescent="0.2"/>
    <row r="270" spans="1:26" ht="15.75" hidden="1" customHeight="1" x14ac:dyDescent="0.2"/>
    <row r="271" spans="1:26" ht="15.75" hidden="1" customHeight="1" x14ac:dyDescent="0.2"/>
    <row r="272" spans="1:26"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row r="915" ht="15.75" hidden="1" customHeight="1" x14ac:dyDescent="0.2"/>
    <row r="916" ht="15.75" hidden="1" customHeight="1" x14ac:dyDescent="0.2"/>
    <row r="917" ht="15.75" hidden="1" customHeight="1" x14ac:dyDescent="0.2"/>
    <row r="918" ht="15.75" hidden="1" customHeight="1" x14ac:dyDescent="0.2"/>
    <row r="919" ht="15.75" hidden="1" customHeight="1" x14ac:dyDescent="0.2"/>
    <row r="920" ht="15.75" hidden="1" customHeight="1" x14ac:dyDescent="0.2"/>
    <row r="921" ht="15.75" hidden="1" customHeight="1" x14ac:dyDescent="0.2"/>
    <row r="922" ht="15.75" hidden="1" customHeight="1" x14ac:dyDescent="0.2"/>
    <row r="923" ht="15.75" hidden="1" customHeight="1" x14ac:dyDescent="0.2"/>
    <row r="924" ht="15.75" hidden="1" customHeight="1" x14ac:dyDescent="0.2"/>
    <row r="925" ht="15.75" hidden="1" customHeight="1" x14ac:dyDescent="0.2"/>
    <row r="926" ht="15.75" hidden="1" customHeight="1" x14ac:dyDescent="0.2"/>
    <row r="927" ht="15.75" hidden="1" customHeight="1" x14ac:dyDescent="0.2"/>
    <row r="928" ht="15.75" hidden="1" customHeight="1" x14ac:dyDescent="0.2"/>
    <row r="929" ht="15.75" hidden="1" customHeight="1" x14ac:dyDescent="0.2"/>
    <row r="930" ht="15.75" hidden="1" customHeight="1" x14ac:dyDescent="0.2"/>
    <row r="931" ht="15.75" hidden="1" customHeight="1" x14ac:dyDescent="0.2"/>
    <row r="932" ht="15.75" hidden="1" customHeight="1" x14ac:dyDescent="0.2"/>
    <row r="933" ht="15.75" hidden="1" customHeight="1" x14ac:dyDescent="0.2"/>
    <row r="934" ht="15.75" hidden="1" customHeight="1" x14ac:dyDescent="0.2"/>
    <row r="935" ht="15.75" hidden="1" customHeight="1" x14ac:dyDescent="0.2"/>
    <row r="936" ht="15.75" hidden="1" customHeight="1" x14ac:dyDescent="0.2"/>
    <row r="937" ht="15.75" hidden="1" customHeight="1" x14ac:dyDescent="0.2"/>
    <row r="938" ht="15.75" hidden="1" customHeight="1" x14ac:dyDescent="0.2"/>
    <row r="939" ht="15.75" hidden="1" customHeight="1" x14ac:dyDescent="0.2"/>
    <row r="940" ht="15.75" hidden="1" customHeight="1" x14ac:dyDescent="0.2"/>
    <row r="941" ht="15.75" hidden="1" customHeight="1" x14ac:dyDescent="0.2"/>
    <row r="942" ht="15.75" hidden="1" customHeight="1" x14ac:dyDescent="0.2"/>
  </sheetData>
  <autoFilter ref="C1:C64"/>
  <mergeCells count="165">
    <mergeCell ref="C16:K16"/>
    <mergeCell ref="C15:K15"/>
    <mergeCell ref="I24:I27"/>
    <mergeCell ref="J24:J27"/>
    <mergeCell ref="K24:K27"/>
    <mergeCell ref="L24:L27"/>
    <mergeCell ref="M24:M27"/>
    <mergeCell ref="N24:N27"/>
    <mergeCell ref="E24:E27"/>
    <mergeCell ref="F24:F27"/>
    <mergeCell ref="D24:D27"/>
    <mergeCell ref="M18:M20"/>
    <mergeCell ref="N18:N20"/>
    <mergeCell ref="J21:J23"/>
    <mergeCell ref="K21:K23"/>
    <mergeCell ref="L21:L23"/>
    <mergeCell ref="M21:M23"/>
    <mergeCell ref="G29:I29"/>
    <mergeCell ref="G30:G31"/>
    <mergeCell ref="H30:H31"/>
    <mergeCell ref="I30:I31"/>
    <mergeCell ref="I32:I41"/>
    <mergeCell ref="J32:J41"/>
    <mergeCell ref="K32:K41"/>
    <mergeCell ref="J29:J31"/>
    <mergeCell ref="K29:K31"/>
    <mergeCell ref="E29:E31"/>
    <mergeCell ref="F29:F31"/>
    <mergeCell ref="F32:F41"/>
    <mergeCell ref="E61:E62"/>
    <mergeCell ref="E63:E64"/>
    <mergeCell ref="E32:E41"/>
    <mergeCell ref="E42:E44"/>
    <mergeCell ref="E47:E50"/>
    <mergeCell ref="E51:E53"/>
    <mergeCell ref="E54:E55"/>
    <mergeCell ref="E56:E58"/>
    <mergeCell ref="E59:E60"/>
    <mergeCell ref="E45:E46"/>
    <mergeCell ref="B29:B31"/>
    <mergeCell ref="D29:D31"/>
    <mergeCell ref="D32:D41"/>
    <mergeCell ref="D51:D53"/>
    <mergeCell ref="D54:D55"/>
    <mergeCell ref="B24:B27"/>
    <mergeCell ref="C24:C27"/>
    <mergeCell ref="C29:C31"/>
    <mergeCell ref="D42:D44"/>
    <mergeCell ref="D45:D46"/>
    <mergeCell ref="B56:B58"/>
    <mergeCell ref="D56:D58"/>
    <mergeCell ref="B59:B60"/>
    <mergeCell ref="D59:D60"/>
    <mergeCell ref="B61:B62"/>
    <mergeCell ref="D61:D62"/>
    <mergeCell ref="B63:B64"/>
    <mergeCell ref="D63:D64"/>
    <mergeCell ref="B32:B41"/>
    <mergeCell ref="B42:B44"/>
    <mergeCell ref="B45:B46"/>
    <mergeCell ref="B47:B50"/>
    <mergeCell ref="D47:D50"/>
    <mergeCell ref="B51:B53"/>
    <mergeCell ref="B54:B55"/>
    <mergeCell ref="C32:C41"/>
    <mergeCell ref="C42:C44"/>
    <mergeCell ref="C45:C46"/>
    <mergeCell ref="C47:C50"/>
    <mergeCell ref="C51:C53"/>
    <mergeCell ref="C54:C55"/>
    <mergeCell ref="C56:C58"/>
    <mergeCell ref="C59:C60"/>
    <mergeCell ref="C61:C62"/>
    <mergeCell ref="F45:F46"/>
    <mergeCell ref="I45:I46"/>
    <mergeCell ref="J45:J46"/>
    <mergeCell ref="K45:K46"/>
    <mergeCell ref="I42:I44"/>
    <mergeCell ref="J42:J44"/>
    <mergeCell ref="K42:K44"/>
    <mergeCell ref="F42:F44"/>
    <mergeCell ref="I61:I62"/>
    <mergeCell ref="J61:J62"/>
    <mergeCell ref="K61:K62"/>
    <mergeCell ref="F47:F50"/>
    <mergeCell ref="F51:F53"/>
    <mergeCell ref="F54:F55"/>
    <mergeCell ref="F56:F58"/>
    <mergeCell ref="F59:F60"/>
    <mergeCell ref="F61:F62"/>
    <mergeCell ref="F63:F64"/>
    <mergeCell ref="B18:B20"/>
    <mergeCell ref="D18:D20"/>
    <mergeCell ref="E18:E20"/>
    <mergeCell ref="F18:F20"/>
    <mergeCell ref="G18:I18"/>
    <mergeCell ref="J18:J20"/>
    <mergeCell ref="K18:K20"/>
    <mergeCell ref="I19:I20"/>
    <mergeCell ref="G19:G20"/>
    <mergeCell ref="H19:H20"/>
    <mergeCell ref="B21:B23"/>
    <mergeCell ref="E21:E23"/>
    <mergeCell ref="F21:F23"/>
    <mergeCell ref="I21:I23"/>
    <mergeCell ref="C18:C20"/>
    <mergeCell ref="C21:C22"/>
    <mergeCell ref="L18:L20"/>
    <mergeCell ref="D21:D23"/>
    <mergeCell ref="J56:J58"/>
    <mergeCell ref="K56:K58"/>
    <mergeCell ref="L56:L58"/>
    <mergeCell ref="I47:I50"/>
    <mergeCell ref="J47:J50"/>
    <mergeCell ref="K47:K50"/>
    <mergeCell ref="L47:L50"/>
    <mergeCell ref="G51:I51"/>
    <mergeCell ref="J51:J53"/>
    <mergeCell ref="K51:K53"/>
    <mergeCell ref="L51:L53"/>
    <mergeCell ref="G52:G53"/>
    <mergeCell ref="H52:H53"/>
    <mergeCell ref="N21:N23"/>
    <mergeCell ref="N59:N60"/>
    <mergeCell ref="J59:J60"/>
    <mergeCell ref="K59:K60"/>
    <mergeCell ref="M47:M50"/>
    <mergeCell ref="N47:N50"/>
    <mergeCell ref="M51:M53"/>
    <mergeCell ref="N51:N53"/>
    <mergeCell ref="L45:L46"/>
    <mergeCell ref="M45:M46"/>
    <mergeCell ref="N45:N46"/>
    <mergeCell ref="L42:L44"/>
    <mergeCell ref="M42:M44"/>
    <mergeCell ref="N42:N44"/>
    <mergeCell ref="L59:L60"/>
    <mergeCell ref="L32:L41"/>
    <mergeCell ref="M32:M41"/>
    <mergeCell ref="L29:L31"/>
    <mergeCell ref="M29:M31"/>
    <mergeCell ref="C63:C64"/>
    <mergeCell ref="N29:N31"/>
    <mergeCell ref="N32:N41"/>
    <mergeCell ref="I52:I53"/>
    <mergeCell ref="I54:I55"/>
    <mergeCell ref="J54:J55"/>
    <mergeCell ref="K54:K55"/>
    <mergeCell ref="L54:L55"/>
    <mergeCell ref="M54:M55"/>
    <mergeCell ref="N54:N55"/>
    <mergeCell ref="M59:M60"/>
    <mergeCell ref="L61:L62"/>
    <mergeCell ref="M61:M62"/>
    <mergeCell ref="N61:N62"/>
    <mergeCell ref="L63:L64"/>
    <mergeCell ref="M63:M64"/>
    <mergeCell ref="N63:N64"/>
    <mergeCell ref="I56:I58"/>
    <mergeCell ref="M56:M58"/>
    <mergeCell ref="N56:N58"/>
    <mergeCell ref="I59:I60"/>
    <mergeCell ref="I63:I64"/>
    <mergeCell ref="J63:J64"/>
    <mergeCell ref="K63:K64"/>
  </mergeCells>
  <dataValidations count="1">
    <dataValidation type="list" allowBlank="1" showErrorMessage="1" sqref="F21 J42 F24 J24 F28 J28 F32 J21 F42 J32 F45 J45 F47 J47 F54 J63 F56:F57 J56:J57 F59 J59 F61 J61 F63 J54">
      <formula1>"1.0,2.0,3.0"</formula1>
    </dataValidation>
  </dataValidation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F3151"/>
  </sheetPr>
  <dimension ref="A1:Z945"/>
  <sheetViews>
    <sheetView showGridLines="0" zoomScaleNormal="100" workbookViewId="0"/>
  </sheetViews>
  <sheetFormatPr baseColWidth="10" defaultColWidth="0" defaultRowHeight="15" customHeight="1" zeroHeight="1" x14ac:dyDescent="0.2"/>
  <cols>
    <col min="1" max="1" width="2.5703125" style="294" customWidth="1"/>
    <col min="2" max="2" width="5.85546875" style="294" customWidth="1"/>
    <col min="3" max="3" width="39.85546875" style="294" customWidth="1"/>
    <col min="4" max="4" width="37.85546875" style="294" customWidth="1"/>
    <col min="5" max="5" width="48.140625" style="294" customWidth="1"/>
    <col min="6" max="6" width="7.42578125" style="294" customWidth="1"/>
    <col min="7" max="7" width="3.5703125" style="294" customWidth="1"/>
    <col min="8" max="8" width="110.140625" style="294" customWidth="1"/>
    <col min="9" max="9" width="42.42578125" style="294" customWidth="1"/>
    <col min="10" max="10" width="7.42578125" style="294" customWidth="1"/>
    <col min="11" max="11" width="12.5703125" style="294" customWidth="1"/>
    <col min="12" max="26" width="9.140625" style="294" hidden="1"/>
    <col min="27" max="16384" width="14.42578125" style="294" hidden="1"/>
  </cols>
  <sheetData>
    <row r="1" spans="1:26" ht="32.25" customHeight="1" x14ac:dyDescent="0.2">
      <c r="A1" s="192"/>
      <c r="B1" s="192"/>
      <c r="C1" s="192"/>
      <c r="D1" s="192"/>
      <c r="E1" s="192"/>
      <c r="F1" s="192"/>
      <c r="G1" s="192"/>
      <c r="H1" s="192"/>
      <c r="I1" s="192"/>
      <c r="J1" s="192"/>
      <c r="K1" s="192"/>
      <c r="L1" s="350"/>
      <c r="M1" s="350"/>
      <c r="N1" s="350"/>
      <c r="O1" s="192"/>
      <c r="P1" s="192"/>
      <c r="Q1" s="192"/>
      <c r="R1" s="192"/>
      <c r="S1" s="192"/>
      <c r="T1" s="192"/>
      <c r="U1" s="192"/>
      <c r="V1" s="192"/>
      <c r="W1" s="192"/>
      <c r="X1" s="192"/>
      <c r="Y1" s="192"/>
      <c r="Z1" s="192"/>
    </row>
    <row r="2" spans="1:26" ht="32.25" customHeight="1" x14ac:dyDescent="0.2">
      <c r="A2" s="192"/>
      <c r="B2" s="192"/>
      <c r="C2" s="192"/>
      <c r="D2" s="192"/>
      <c r="E2" s="192"/>
      <c r="F2" s="192"/>
      <c r="G2" s="192"/>
      <c r="H2" s="192"/>
      <c r="I2" s="192"/>
      <c r="J2" s="192"/>
      <c r="K2" s="192"/>
      <c r="L2" s="350"/>
      <c r="M2" s="350"/>
      <c r="N2" s="350"/>
      <c r="O2" s="192"/>
      <c r="P2" s="192"/>
      <c r="Q2" s="192"/>
      <c r="R2" s="192"/>
      <c r="S2" s="192"/>
      <c r="T2" s="192"/>
      <c r="U2" s="192"/>
      <c r="V2" s="192"/>
      <c r="W2" s="192"/>
      <c r="X2" s="192"/>
      <c r="Y2" s="192"/>
      <c r="Z2" s="192"/>
    </row>
    <row r="3" spans="1:26" ht="32.25" customHeight="1" x14ac:dyDescent="0.2">
      <c r="A3" s="192"/>
      <c r="B3" s="192"/>
      <c r="C3" s="192"/>
      <c r="D3" s="192"/>
      <c r="E3" s="192"/>
      <c r="F3" s="192"/>
      <c r="G3" s="192"/>
      <c r="H3" s="192"/>
      <c r="I3" s="192"/>
      <c r="J3" s="192"/>
      <c r="K3" s="192"/>
      <c r="L3" s="350"/>
      <c r="M3" s="350"/>
      <c r="N3" s="350"/>
      <c r="O3" s="192"/>
      <c r="P3" s="192"/>
      <c r="Q3" s="192"/>
      <c r="R3" s="192"/>
      <c r="S3" s="192"/>
      <c r="T3" s="192"/>
      <c r="U3" s="192"/>
      <c r="V3" s="192"/>
      <c r="W3" s="192"/>
      <c r="X3" s="192"/>
      <c r="Y3" s="192"/>
      <c r="Z3" s="192"/>
    </row>
    <row r="4" spans="1:26" ht="32.25" customHeight="1" x14ac:dyDescent="0.2">
      <c r="A4" s="192"/>
      <c r="B4" s="192"/>
      <c r="C4" s="192"/>
      <c r="D4" s="192"/>
      <c r="E4" s="192"/>
      <c r="F4" s="192"/>
      <c r="G4" s="192"/>
      <c r="H4" s="192"/>
      <c r="I4" s="192"/>
      <c r="J4" s="192"/>
      <c r="K4" s="192"/>
      <c r="L4" s="350"/>
      <c r="M4" s="350"/>
      <c r="N4" s="350"/>
      <c r="O4" s="192"/>
      <c r="P4" s="192"/>
      <c r="Q4" s="192"/>
      <c r="R4" s="192"/>
      <c r="S4" s="192"/>
      <c r="T4" s="192"/>
      <c r="U4" s="192"/>
      <c r="V4" s="192"/>
      <c r="W4" s="192"/>
      <c r="X4" s="192"/>
      <c r="Y4" s="192"/>
      <c r="Z4" s="192"/>
    </row>
    <row r="5" spans="1:26" ht="32.25" customHeight="1" x14ac:dyDescent="0.2">
      <c r="A5" s="192"/>
      <c r="B5" s="192"/>
      <c r="C5" s="192"/>
      <c r="D5" s="192"/>
      <c r="E5" s="192"/>
      <c r="F5" s="192"/>
      <c r="G5" s="192"/>
      <c r="H5" s="192"/>
      <c r="I5" s="192"/>
      <c r="J5" s="192"/>
      <c r="K5" s="192"/>
      <c r="L5" s="350"/>
      <c r="M5" s="350"/>
      <c r="N5" s="350"/>
      <c r="O5" s="192"/>
      <c r="P5" s="192"/>
      <c r="Q5" s="192"/>
      <c r="R5" s="192"/>
      <c r="S5" s="192"/>
      <c r="T5" s="192"/>
      <c r="U5" s="192"/>
      <c r="V5" s="192"/>
      <c r="W5" s="192"/>
      <c r="X5" s="192"/>
      <c r="Y5" s="192"/>
      <c r="Z5" s="192"/>
    </row>
    <row r="6" spans="1:26" ht="32.25" customHeight="1" x14ac:dyDescent="0.2">
      <c r="A6" s="192"/>
      <c r="B6" s="192"/>
      <c r="C6" s="192"/>
      <c r="D6" s="192"/>
      <c r="E6" s="192"/>
      <c r="F6" s="192"/>
      <c r="G6" s="192"/>
      <c r="H6" s="192"/>
      <c r="I6" s="192"/>
      <c r="J6" s="192"/>
      <c r="K6" s="192"/>
      <c r="L6" s="350"/>
      <c r="M6" s="350"/>
      <c r="N6" s="350"/>
      <c r="O6" s="192"/>
      <c r="P6" s="192"/>
      <c r="Q6" s="192"/>
      <c r="R6" s="192"/>
      <c r="S6" s="192"/>
      <c r="T6" s="192"/>
      <c r="U6" s="192"/>
      <c r="V6" s="192"/>
      <c r="W6" s="192"/>
      <c r="X6" s="192"/>
      <c r="Y6" s="192"/>
      <c r="Z6" s="192"/>
    </row>
    <row r="7" spans="1:26" ht="32.25" customHeight="1" x14ac:dyDescent="0.2">
      <c r="A7" s="192"/>
      <c r="B7" s="192"/>
      <c r="C7" s="192"/>
      <c r="D7" s="192"/>
      <c r="E7" s="192"/>
      <c r="F7" s="192"/>
      <c r="G7" s="192"/>
      <c r="H7" s="192"/>
      <c r="I7" s="192"/>
      <c r="J7" s="192"/>
      <c r="K7" s="192"/>
      <c r="L7" s="350"/>
      <c r="M7" s="350"/>
      <c r="N7" s="350"/>
      <c r="O7" s="192"/>
      <c r="P7" s="192"/>
      <c r="Q7" s="192"/>
      <c r="R7" s="192"/>
      <c r="S7" s="192"/>
      <c r="T7" s="192"/>
      <c r="U7" s="192"/>
      <c r="V7" s="192"/>
      <c r="W7" s="192"/>
      <c r="X7" s="192"/>
      <c r="Y7" s="192"/>
      <c r="Z7" s="192"/>
    </row>
    <row r="8" spans="1:26" ht="32.25" customHeight="1" x14ac:dyDescent="0.2">
      <c r="A8" s="192"/>
      <c r="B8" s="192"/>
      <c r="C8" s="192"/>
      <c r="D8" s="192"/>
      <c r="E8" s="192"/>
      <c r="F8" s="192"/>
      <c r="G8" s="192"/>
      <c r="H8" s="192"/>
      <c r="I8" s="192"/>
      <c r="J8" s="192"/>
      <c r="K8" s="192"/>
      <c r="L8" s="350"/>
      <c r="M8" s="350"/>
      <c r="N8" s="350"/>
      <c r="O8" s="192"/>
      <c r="P8" s="192"/>
      <c r="Q8" s="192"/>
      <c r="R8" s="192"/>
      <c r="S8" s="192"/>
      <c r="T8" s="192"/>
      <c r="U8" s="192"/>
      <c r="V8" s="192"/>
      <c r="W8" s="192"/>
      <c r="X8" s="192"/>
      <c r="Y8" s="192"/>
      <c r="Z8" s="192"/>
    </row>
    <row r="9" spans="1:26" ht="32.25" customHeight="1" x14ac:dyDescent="0.2">
      <c r="A9" s="192"/>
      <c r="B9" s="192"/>
      <c r="C9" s="192"/>
      <c r="D9" s="192"/>
      <c r="E9" s="192"/>
      <c r="F9" s="192"/>
      <c r="G9" s="192"/>
      <c r="H9" s="192"/>
      <c r="I9" s="192"/>
      <c r="J9" s="192"/>
      <c r="K9" s="192"/>
      <c r="L9" s="350"/>
      <c r="M9" s="350"/>
      <c r="N9" s="350"/>
      <c r="O9" s="192"/>
      <c r="P9" s="192"/>
      <c r="Q9" s="192"/>
      <c r="R9" s="192"/>
      <c r="S9" s="192"/>
      <c r="T9" s="192"/>
      <c r="U9" s="192"/>
      <c r="V9" s="192"/>
      <c r="W9" s="192"/>
      <c r="X9" s="192"/>
      <c r="Y9" s="192"/>
      <c r="Z9" s="192"/>
    </row>
    <row r="10" spans="1:26" ht="32.25" customHeight="1" x14ac:dyDescent="0.2">
      <c r="A10" s="192"/>
      <c r="B10" s="192"/>
      <c r="C10" s="192"/>
      <c r="D10" s="192"/>
      <c r="E10" s="192"/>
      <c r="F10" s="192"/>
      <c r="G10" s="192"/>
      <c r="H10" s="192"/>
      <c r="I10" s="192"/>
      <c r="J10" s="192"/>
      <c r="K10" s="192"/>
      <c r="L10" s="350"/>
      <c r="M10" s="350"/>
      <c r="N10" s="350"/>
      <c r="O10" s="192"/>
      <c r="P10" s="192"/>
      <c r="Q10" s="192"/>
      <c r="R10" s="192"/>
      <c r="S10" s="192"/>
      <c r="T10" s="192"/>
      <c r="U10" s="192"/>
      <c r="V10" s="192"/>
      <c r="W10" s="192"/>
      <c r="X10" s="192"/>
      <c r="Y10" s="192"/>
      <c r="Z10" s="192"/>
    </row>
    <row r="11" spans="1:26" ht="32.25" customHeight="1" x14ac:dyDescent="0.2">
      <c r="A11" s="192"/>
      <c r="B11" s="192"/>
      <c r="C11" s="412"/>
      <c r="D11" s="412"/>
      <c r="E11" s="412"/>
      <c r="F11" s="412"/>
      <c r="G11" s="412"/>
      <c r="H11" s="412"/>
      <c r="I11" s="412"/>
      <c r="J11" s="192"/>
      <c r="K11" s="192"/>
      <c r="L11" s="350"/>
      <c r="M11" s="350"/>
      <c r="N11" s="350"/>
      <c r="O11" s="192"/>
      <c r="P11" s="192"/>
      <c r="Q11" s="192"/>
      <c r="R11" s="192"/>
      <c r="S11" s="192"/>
      <c r="T11" s="192"/>
      <c r="U11" s="192"/>
      <c r="V11" s="192"/>
      <c r="W11" s="192"/>
      <c r="X11" s="192"/>
      <c r="Y11" s="192"/>
      <c r="Z11" s="192"/>
    </row>
    <row r="12" spans="1:26" ht="26.25" customHeight="1" x14ac:dyDescent="0.2">
      <c r="A12" s="192"/>
      <c r="B12" s="192"/>
      <c r="C12" s="413" t="s">
        <v>194</v>
      </c>
      <c r="D12" s="413"/>
      <c r="E12" s="413"/>
      <c r="F12" s="413"/>
      <c r="G12" s="413"/>
      <c r="H12" s="413"/>
      <c r="I12" s="413"/>
      <c r="J12" s="413"/>
      <c r="K12" s="413"/>
      <c r="L12" s="350"/>
      <c r="M12" s="350"/>
      <c r="N12" s="350"/>
      <c r="O12" s="192"/>
      <c r="P12" s="192"/>
      <c r="Q12" s="192"/>
      <c r="R12" s="192"/>
      <c r="S12" s="192"/>
      <c r="T12" s="192"/>
      <c r="U12" s="192"/>
      <c r="V12" s="192"/>
      <c r="W12" s="192"/>
      <c r="X12" s="192"/>
      <c r="Y12" s="192"/>
      <c r="Z12" s="192"/>
    </row>
    <row r="13" spans="1:26" ht="66.75" customHeight="1" x14ac:dyDescent="0.2">
      <c r="A13" s="192"/>
      <c r="B13" s="192"/>
      <c r="C13" s="196" t="s">
        <v>195</v>
      </c>
      <c r="D13" s="196"/>
      <c r="E13" s="196"/>
      <c r="F13" s="196"/>
      <c r="G13" s="196"/>
      <c r="H13" s="196"/>
      <c r="I13" s="196"/>
      <c r="J13" s="196"/>
      <c r="K13" s="196"/>
      <c r="L13" s="350"/>
      <c r="M13" s="350"/>
      <c r="N13" s="350"/>
      <c r="O13" s="192"/>
      <c r="P13" s="192"/>
      <c r="Q13" s="192"/>
      <c r="R13" s="192"/>
      <c r="S13" s="192"/>
      <c r="T13" s="192"/>
      <c r="U13" s="192"/>
      <c r="V13" s="192"/>
      <c r="W13" s="192"/>
      <c r="X13" s="192"/>
      <c r="Y13" s="192"/>
      <c r="Z13" s="192"/>
    </row>
    <row r="14" spans="1:26" ht="32.25" customHeight="1" x14ac:dyDescent="0.2">
      <c r="A14" s="192"/>
      <c r="B14" s="192"/>
      <c r="C14" s="192"/>
      <c r="D14" s="192"/>
      <c r="E14" s="192"/>
      <c r="F14" s="192"/>
      <c r="G14" s="192"/>
      <c r="H14" s="192"/>
      <c r="I14" s="192"/>
      <c r="J14" s="192"/>
      <c r="K14" s="192"/>
      <c r="L14" s="350"/>
      <c r="M14" s="350"/>
      <c r="N14" s="350"/>
      <c r="O14" s="192"/>
      <c r="P14" s="192"/>
      <c r="Q14" s="192"/>
      <c r="R14" s="192"/>
      <c r="S14" s="192"/>
      <c r="T14" s="192"/>
      <c r="U14" s="192"/>
      <c r="V14" s="192"/>
      <c r="W14" s="192"/>
      <c r="X14" s="192"/>
      <c r="Y14" s="192"/>
      <c r="Z14" s="192"/>
    </row>
    <row r="15" spans="1:26" ht="12.75" customHeight="1" x14ac:dyDescent="0.2">
      <c r="A15" s="192"/>
      <c r="B15" s="456" t="s">
        <v>111</v>
      </c>
      <c r="C15" s="456" t="s">
        <v>742</v>
      </c>
      <c r="D15" s="414" t="s">
        <v>8</v>
      </c>
      <c r="E15" s="414" t="s">
        <v>711</v>
      </c>
      <c r="F15" s="415" t="s">
        <v>726</v>
      </c>
      <c r="G15" s="416" t="s">
        <v>113</v>
      </c>
      <c r="H15" s="457"/>
      <c r="I15" s="458"/>
      <c r="J15" s="415" t="s">
        <v>734</v>
      </c>
      <c r="K15" s="417" t="s">
        <v>123</v>
      </c>
      <c r="L15" s="305"/>
      <c r="M15" s="305"/>
      <c r="N15" s="305"/>
      <c r="O15" s="192"/>
      <c r="P15" s="192"/>
      <c r="Q15" s="192"/>
      <c r="R15" s="192"/>
      <c r="S15" s="192"/>
      <c r="T15" s="192"/>
      <c r="U15" s="192"/>
      <c r="V15" s="192"/>
      <c r="W15" s="192"/>
      <c r="X15" s="192"/>
      <c r="Y15" s="192"/>
      <c r="Z15" s="192"/>
    </row>
    <row r="16" spans="1:26" ht="15" customHeight="1" x14ac:dyDescent="0.2">
      <c r="A16" s="192"/>
      <c r="B16" s="434"/>
      <c r="C16" s="433"/>
      <c r="D16" s="434"/>
      <c r="E16" s="434"/>
      <c r="F16" s="434"/>
      <c r="G16" s="459"/>
      <c r="H16" s="460"/>
      <c r="I16" s="461"/>
      <c r="J16" s="434"/>
      <c r="K16" s="462"/>
      <c r="L16" s="356"/>
      <c r="M16" s="356"/>
      <c r="N16" s="356"/>
      <c r="O16" s="192"/>
      <c r="P16" s="192"/>
      <c r="Q16" s="192"/>
      <c r="R16" s="192"/>
      <c r="S16" s="192"/>
      <c r="T16" s="192"/>
      <c r="U16" s="192"/>
      <c r="V16" s="192"/>
      <c r="W16" s="192"/>
      <c r="X16" s="192"/>
      <c r="Y16" s="192"/>
      <c r="Z16" s="192"/>
    </row>
    <row r="17" spans="1:26" ht="27.75" customHeight="1" x14ac:dyDescent="0.2">
      <c r="A17" s="192"/>
      <c r="B17" s="434"/>
      <c r="C17" s="433"/>
      <c r="D17" s="434"/>
      <c r="E17" s="434"/>
      <c r="F17" s="434"/>
      <c r="G17" s="418" t="s">
        <v>13</v>
      </c>
      <c r="H17" s="414" t="s">
        <v>15</v>
      </c>
      <c r="I17" s="414" t="s">
        <v>115</v>
      </c>
      <c r="J17" s="434"/>
      <c r="K17" s="462"/>
      <c r="L17" s="356"/>
      <c r="M17" s="356"/>
      <c r="N17" s="356"/>
      <c r="O17" s="192"/>
      <c r="P17" s="192"/>
      <c r="Q17" s="192"/>
      <c r="R17" s="192"/>
      <c r="S17" s="192"/>
      <c r="T17" s="192"/>
      <c r="U17" s="192"/>
      <c r="V17" s="192"/>
      <c r="W17" s="192"/>
      <c r="X17" s="192"/>
      <c r="Y17" s="192"/>
      <c r="Z17" s="192"/>
    </row>
    <row r="18" spans="1:26" ht="72" customHeight="1" thickBot="1" x14ac:dyDescent="0.25">
      <c r="A18" s="192"/>
      <c r="B18" s="436"/>
      <c r="C18" s="463"/>
      <c r="D18" s="436"/>
      <c r="E18" s="446"/>
      <c r="F18" s="436"/>
      <c r="G18" s="436"/>
      <c r="H18" s="444"/>
      <c r="I18" s="436"/>
      <c r="J18" s="436"/>
      <c r="K18" s="464"/>
      <c r="L18" s="356"/>
      <c r="M18" s="356"/>
      <c r="N18" s="356"/>
      <c r="O18" s="192"/>
      <c r="P18" s="192"/>
      <c r="Q18" s="192"/>
      <c r="R18" s="192"/>
      <c r="S18" s="192"/>
      <c r="T18" s="192"/>
      <c r="U18" s="192"/>
      <c r="V18" s="192"/>
      <c r="W18" s="192"/>
      <c r="X18" s="192"/>
      <c r="Y18" s="192"/>
      <c r="Z18" s="192"/>
    </row>
    <row r="19" spans="1:26" ht="47.25" customHeight="1" x14ac:dyDescent="0.2">
      <c r="A19" s="192"/>
      <c r="B19" s="212" t="str">
        <f>+LEFT(C19,4)</f>
        <v>13.1</v>
      </c>
      <c r="C19" s="419" t="s">
        <v>196</v>
      </c>
      <c r="D19" s="213" t="s">
        <v>449</v>
      </c>
      <c r="E19" s="242" t="s">
        <v>460</v>
      </c>
      <c r="F19" s="215">
        <v>3</v>
      </c>
      <c r="G19" s="420">
        <v>1</v>
      </c>
      <c r="H19" s="281" t="s">
        <v>671</v>
      </c>
      <c r="I19" s="480" t="s">
        <v>619</v>
      </c>
      <c r="J19" s="219">
        <v>3</v>
      </c>
      <c r="K19" s="220" t="str">
        <f>+IF(OR(ISBLANK(F19),ISBLANK(J19)),"",IF(OR(AND(F19=1,J19=1),AND(F19=1,J19=2),AND(F19=1,J19=3)),"Deficiencia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208">
        <f>+IF(K19="",231,IF(K19="Deficiencia de control mayor (diseño y ejecución)",240,IF(K19="Deficiencia de control (diseño o ejecución)",260,IF(K19="Oportunidad de mejora",280,300))))</f>
        <v>300</v>
      </c>
      <c r="M19" s="309">
        <v>4.4569000000000001</v>
      </c>
      <c r="N19" s="309">
        <f>+L19+M19</f>
        <v>304.45690000000002</v>
      </c>
      <c r="O19" s="192"/>
      <c r="P19" s="192"/>
      <c r="Q19" s="192"/>
      <c r="R19" s="192"/>
      <c r="S19" s="192"/>
      <c r="T19" s="192"/>
      <c r="U19" s="192"/>
      <c r="V19" s="192"/>
      <c r="W19" s="192"/>
      <c r="X19" s="192"/>
      <c r="Y19" s="192"/>
      <c r="Z19" s="192"/>
    </row>
    <row r="20" spans="1:26" ht="87" customHeight="1" x14ac:dyDescent="0.2">
      <c r="A20" s="360"/>
      <c r="B20" s="200"/>
      <c r="C20" s="422"/>
      <c r="D20" s="226"/>
      <c r="E20" s="247"/>
      <c r="F20" s="234"/>
      <c r="G20" s="423">
        <v>2</v>
      </c>
      <c r="H20" s="281" t="s">
        <v>672</v>
      </c>
      <c r="I20" s="481"/>
      <c r="J20" s="248"/>
      <c r="K20" s="229"/>
      <c r="L20" s="230"/>
      <c r="M20" s="309"/>
      <c r="N20" s="309"/>
      <c r="O20" s="360"/>
      <c r="P20" s="360"/>
      <c r="Q20" s="360"/>
      <c r="R20" s="360"/>
      <c r="S20" s="360"/>
      <c r="T20" s="360"/>
      <c r="U20" s="360"/>
      <c r="V20" s="360"/>
      <c r="W20" s="360"/>
      <c r="X20" s="360"/>
      <c r="Y20" s="360"/>
      <c r="Z20" s="360"/>
    </row>
    <row r="21" spans="1:26" ht="98.25" customHeight="1" x14ac:dyDescent="0.2">
      <c r="A21" s="360"/>
      <c r="B21" s="200"/>
      <c r="C21" s="422"/>
      <c r="D21" s="226"/>
      <c r="E21" s="247"/>
      <c r="F21" s="234"/>
      <c r="G21" s="423">
        <v>3</v>
      </c>
      <c r="H21" s="281" t="s">
        <v>746</v>
      </c>
      <c r="I21" s="481"/>
      <c r="J21" s="248"/>
      <c r="K21" s="229"/>
      <c r="L21" s="230"/>
      <c r="M21" s="309"/>
      <c r="N21" s="309"/>
      <c r="O21" s="360"/>
      <c r="P21" s="360"/>
      <c r="Q21" s="360"/>
      <c r="R21" s="360"/>
      <c r="S21" s="360"/>
      <c r="T21" s="360"/>
      <c r="U21" s="360"/>
      <c r="V21" s="360"/>
      <c r="W21" s="360"/>
      <c r="X21" s="360"/>
      <c r="Y21" s="360"/>
      <c r="Z21" s="360"/>
    </row>
    <row r="22" spans="1:26" ht="105.75" customHeight="1" x14ac:dyDescent="0.2">
      <c r="A22" s="360"/>
      <c r="B22" s="200"/>
      <c r="C22" s="422"/>
      <c r="D22" s="226"/>
      <c r="E22" s="247"/>
      <c r="F22" s="234"/>
      <c r="G22" s="423">
        <v>4</v>
      </c>
      <c r="H22" s="281" t="s">
        <v>747</v>
      </c>
      <c r="I22" s="481"/>
      <c r="J22" s="248"/>
      <c r="K22" s="229"/>
      <c r="L22" s="230"/>
      <c r="M22" s="309"/>
      <c r="N22" s="309"/>
      <c r="O22" s="360"/>
      <c r="P22" s="360"/>
      <c r="Q22" s="360"/>
      <c r="R22" s="360"/>
      <c r="S22" s="360"/>
      <c r="T22" s="360"/>
      <c r="U22" s="360"/>
      <c r="V22" s="360"/>
      <c r="W22" s="360"/>
      <c r="X22" s="360"/>
      <c r="Y22" s="360"/>
      <c r="Z22" s="360"/>
    </row>
    <row r="23" spans="1:26" ht="157.5" x14ac:dyDescent="0.2">
      <c r="A23" s="360"/>
      <c r="B23" s="200"/>
      <c r="C23" s="422"/>
      <c r="D23" s="226"/>
      <c r="E23" s="247"/>
      <c r="F23" s="234"/>
      <c r="G23" s="423">
        <v>5</v>
      </c>
      <c r="H23" s="281" t="s">
        <v>673</v>
      </c>
      <c r="I23" s="481"/>
      <c r="J23" s="248"/>
      <c r="K23" s="229"/>
      <c r="L23" s="230"/>
      <c r="M23" s="309"/>
      <c r="N23" s="309"/>
      <c r="O23" s="360"/>
      <c r="P23" s="360"/>
      <c r="Q23" s="360"/>
      <c r="R23" s="360"/>
      <c r="S23" s="360"/>
      <c r="T23" s="360"/>
      <c r="U23" s="360"/>
      <c r="V23" s="360"/>
      <c r="W23" s="360"/>
      <c r="X23" s="360"/>
      <c r="Y23" s="360"/>
      <c r="Z23" s="360"/>
    </row>
    <row r="24" spans="1:26" ht="357" customHeight="1" thickBot="1" x14ac:dyDescent="0.25">
      <c r="A24" s="192"/>
      <c r="B24" s="180"/>
      <c r="C24" s="408"/>
      <c r="D24" s="181"/>
      <c r="E24" s="246"/>
      <c r="F24" s="181"/>
      <c r="G24" s="315">
        <v>6</v>
      </c>
      <c r="H24" s="281" t="s">
        <v>751</v>
      </c>
      <c r="I24" s="482"/>
      <c r="J24" s="357"/>
      <c r="K24" s="358"/>
      <c r="L24" s="359"/>
      <c r="M24" s="356"/>
      <c r="N24" s="356"/>
      <c r="O24" s="192"/>
      <c r="P24" s="192"/>
      <c r="Q24" s="192"/>
      <c r="R24" s="192"/>
      <c r="S24" s="192"/>
      <c r="T24" s="192"/>
      <c r="U24" s="192"/>
      <c r="V24" s="192"/>
      <c r="W24" s="192"/>
      <c r="X24" s="192"/>
      <c r="Y24" s="192"/>
      <c r="Z24" s="192"/>
    </row>
    <row r="25" spans="1:26" ht="47.25" x14ac:dyDescent="0.2">
      <c r="A25" s="192"/>
      <c r="B25" s="212" t="str">
        <f>+LEFT(C25,4)</f>
        <v>13.2</v>
      </c>
      <c r="C25" s="426" t="s">
        <v>198</v>
      </c>
      <c r="D25" s="213" t="s">
        <v>450</v>
      </c>
      <c r="E25" s="242" t="s">
        <v>674</v>
      </c>
      <c r="F25" s="215">
        <v>3</v>
      </c>
      <c r="G25" s="223">
        <v>1</v>
      </c>
      <c r="H25" s="217" t="s">
        <v>675</v>
      </c>
      <c r="I25" s="312" t="s">
        <v>199</v>
      </c>
      <c r="J25" s="219">
        <v>3</v>
      </c>
      <c r="K25" s="220" t="str">
        <f>+IF(OR(ISBLANK(F25),ISBLANK(J25)),"",IF(OR(AND(F25=1,J25=1),AND(F25=1,J25=2),AND(F25=1,J25=3)),"Deficiencia de control mayor (diseño y ejecución)",IF(OR(AND(F25=2,J25=2),AND(F25=3,J25=1),AND(F25=3,J25=2),AND(F25=2,J25=1)),"Deficiencia de control (diseño o ejecución)",IF(AND(F25=2,J25=3),"Oportunidad de mejora","Mantenimiento del control"))))</f>
        <v>Mantenimiento del control</v>
      </c>
      <c r="L25" s="208">
        <f>+IF(K25="",231,IF(K25="Deficiencia de control mayor (diseño y ejecución)",240,IF(K25="Deficiencia de control (diseño o ejecución)",260,IF(K25="Oportunidad de mejora",280,300))))</f>
        <v>300</v>
      </c>
      <c r="M25" s="309">
        <v>4.5632000000000001</v>
      </c>
      <c r="N25" s="309">
        <f>+L25+M25</f>
        <v>304.56319999999999</v>
      </c>
      <c r="O25" s="192"/>
      <c r="P25" s="192"/>
      <c r="Q25" s="192"/>
      <c r="R25" s="192"/>
      <c r="S25" s="192"/>
      <c r="T25" s="192"/>
      <c r="U25" s="192"/>
      <c r="V25" s="192"/>
      <c r="W25" s="192"/>
      <c r="X25" s="192"/>
      <c r="Y25" s="192"/>
      <c r="Z25" s="192"/>
    </row>
    <row r="26" spans="1:26" ht="45" customHeight="1" thickBot="1" x14ac:dyDescent="0.25">
      <c r="A26" s="192"/>
      <c r="B26" s="180"/>
      <c r="C26" s="408"/>
      <c r="D26" s="181"/>
      <c r="E26" s="246"/>
      <c r="F26" s="181"/>
      <c r="G26" s="210">
        <v>2</v>
      </c>
      <c r="H26" s="281" t="s">
        <v>411</v>
      </c>
      <c r="I26" s="472"/>
      <c r="J26" s="357"/>
      <c r="K26" s="358"/>
      <c r="L26" s="359"/>
      <c r="M26" s="356"/>
      <c r="N26" s="356"/>
      <c r="O26" s="192"/>
      <c r="P26" s="192"/>
      <c r="Q26" s="192"/>
      <c r="R26" s="192"/>
      <c r="S26" s="192"/>
      <c r="T26" s="192"/>
      <c r="U26" s="192"/>
      <c r="V26" s="192"/>
      <c r="W26" s="192"/>
      <c r="X26" s="192"/>
      <c r="Y26" s="192"/>
      <c r="Z26" s="192"/>
    </row>
    <row r="27" spans="1:26" ht="156" customHeight="1" thickBot="1" x14ac:dyDescent="0.25">
      <c r="A27" s="192"/>
      <c r="B27" s="381" t="str">
        <f>+LEFT(C27,4)</f>
        <v>13.3</v>
      </c>
      <c r="C27" s="427" t="s">
        <v>200</v>
      </c>
      <c r="D27" s="261" t="s">
        <v>450</v>
      </c>
      <c r="E27" s="263" t="s">
        <v>676</v>
      </c>
      <c r="F27" s="262">
        <v>3</v>
      </c>
      <c r="G27" s="223">
        <v>1</v>
      </c>
      <c r="H27" s="217" t="s">
        <v>677</v>
      </c>
      <c r="I27" s="410" t="s">
        <v>471</v>
      </c>
      <c r="J27" s="262">
        <v>3</v>
      </c>
      <c r="K27" s="343" t="str">
        <f>+IF(OR(ISBLANK(F27),ISBLANK(J27)),"",IF(OR(AND(F27=1,J27=1),AND(F27=1,J27=2),AND(F27=1,J27=3)),"Deficiencia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344">
        <f>+IF(K27="",231,IF(K27="Deficiencia de control mayor (diseño y ejecución)",240,IF(K27="Deficiencia de control (diseño o ejecución)",260,IF(K27="Oportunidad de mejora",280,300))))</f>
        <v>300</v>
      </c>
      <c r="M27" s="345">
        <v>4.6321000000000003</v>
      </c>
      <c r="N27" s="345">
        <f>+L27+M27</f>
        <v>304.63209999999998</v>
      </c>
      <c r="O27" s="192"/>
      <c r="P27" s="192"/>
      <c r="Q27" s="192"/>
      <c r="R27" s="192"/>
      <c r="S27" s="192"/>
      <c r="T27" s="192"/>
      <c r="U27" s="192"/>
      <c r="V27" s="192"/>
      <c r="W27" s="192"/>
      <c r="X27" s="192"/>
      <c r="Y27" s="192"/>
      <c r="Z27" s="192"/>
    </row>
    <row r="28" spans="1:26" ht="78.75" x14ac:dyDescent="0.2">
      <c r="A28" s="428"/>
      <c r="B28" s="212" t="str">
        <f>+LEFT(C28,4)</f>
        <v>13.4</v>
      </c>
      <c r="C28" s="426" t="s">
        <v>201</v>
      </c>
      <c r="D28" s="213" t="s">
        <v>450</v>
      </c>
      <c r="E28" s="242" t="s">
        <v>472</v>
      </c>
      <c r="F28" s="215">
        <v>3</v>
      </c>
      <c r="G28" s="223">
        <v>1</v>
      </c>
      <c r="H28" s="217" t="s">
        <v>654</v>
      </c>
      <c r="I28" s="312" t="s">
        <v>682</v>
      </c>
      <c r="J28" s="219" t="s">
        <v>683</v>
      </c>
      <c r="K28" s="220"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208">
        <f>+IF(K28="",231,IF(K28="Deficiencia de control mayor (diseño y ejecución)",240,IF(K28="Deficiencia de control (diseño o ejecución)",260,IF(K28="Oportunidad de mejora",280,300))))</f>
        <v>300</v>
      </c>
      <c r="M28" s="309">
        <v>4.7896000000000001</v>
      </c>
      <c r="N28" s="309">
        <f>+L28+M28</f>
        <v>304.78960000000001</v>
      </c>
      <c r="O28" s="192"/>
      <c r="P28" s="192"/>
      <c r="Q28" s="192"/>
      <c r="R28" s="192"/>
      <c r="S28" s="192"/>
      <c r="T28" s="192"/>
      <c r="U28" s="192"/>
      <c r="V28" s="192"/>
      <c r="W28" s="192"/>
      <c r="X28" s="192"/>
      <c r="Y28" s="192"/>
      <c r="Z28" s="192"/>
    </row>
    <row r="29" spans="1:26" ht="97.5" customHeight="1" x14ac:dyDescent="0.2">
      <c r="A29" s="360"/>
      <c r="B29" s="180"/>
      <c r="C29" s="408"/>
      <c r="D29" s="182"/>
      <c r="E29" s="279"/>
      <c r="F29" s="186"/>
      <c r="G29" s="429">
        <v>2</v>
      </c>
      <c r="H29" s="281" t="s">
        <v>752</v>
      </c>
      <c r="I29" s="321"/>
      <c r="J29" s="186"/>
      <c r="K29" s="358"/>
      <c r="L29" s="359"/>
      <c r="M29" s="356"/>
      <c r="N29" s="356"/>
      <c r="O29" s="360"/>
      <c r="P29" s="360"/>
      <c r="Q29" s="360"/>
      <c r="R29" s="360"/>
      <c r="S29" s="360"/>
      <c r="T29" s="360"/>
      <c r="U29" s="360"/>
      <c r="V29" s="360"/>
      <c r="W29" s="360"/>
      <c r="X29" s="360"/>
      <c r="Y29" s="360"/>
      <c r="Z29" s="360"/>
    </row>
    <row r="30" spans="1:26" ht="94.5" customHeight="1" x14ac:dyDescent="0.2">
      <c r="A30" s="360"/>
      <c r="B30" s="180"/>
      <c r="C30" s="408"/>
      <c r="D30" s="182"/>
      <c r="E30" s="279"/>
      <c r="F30" s="186"/>
      <c r="G30" s="430">
        <v>3</v>
      </c>
      <c r="H30" s="281" t="s">
        <v>748</v>
      </c>
      <c r="I30" s="321"/>
      <c r="J30" s="186"/>
      <c r="K30" s="358"/>
      <c r="L30" s="359"/>
      <c r="M30" s="356"/>
      <c r="N30" s="356"/>
      <c r="O30" s="360"/>
      <c r="P30" s="360"/>
      <c r="Q30" s="360"/>
      <c r="R30" s="360"/>
      <c r="S30" s="360"/>
      <c r="T30" s="360"/>
      <c r="U30" s="360"/>
      <c r="V30" s="360"/>
      <c r="W30" s="360"/>
      <c r="X30" s="360"/>
      <c r="Y30" s="360"/>
      <c r="Z30" s="360"/>
    </row>
    <row r="31" spans="1:26" ht="75" customHeight="1" x14ac:dyDescent="0.2">
      <c r="A31" s="360"/>
      <c r="B31" s="180"/>
      <c r="C31" s="408"/>
      <c r="D31" s="182"/>
      <c r="E31" s="279"/>
      <c r="F31" s="186"/>
      <c r="G31" s="430">
        <v>4</v>
      </c>
      <c r="H31" s="281" t="s">
        <v>749</v>
      </c>
      <c r="I31" s="321"/>
      <c r="J31" s="186"/>
      <c r="K31" s="358"/>
      <c r="L31" s="359"/>
      <c r="M31" s="356"/>
      <c r="N31" s="356"/>
      <c r="O31" s="360"/>
      <c r="P31" s="360"/>
      <c r="Q31" s="360"/>
      <c r="R31" s="360"/>
      <c r="S31" s="360"/>
      <c r="T31" s="360"/>
      <c r="U31" s="360"/>
      <c r="V31" s="360"/>
      <c r="W31" s="360"/>
      <c r="X31" s="360"/>
      <c r="Y31" s="360"/>
      <c r="Z31" s="360"/>
    </row>
    <row r="32" spans="1:26" ht="92.25" customHeight="1" x14ac:dyDescent="0.2">
      <c r="A32" s="360"/>
      <c r="B32" s="180"/>
      <c r="C32" s="408"/>
      <c r="D32" s="182"/>
      <c r="E32" s="279"/>
      <c r="F32" s="182"/>
      <c r="G32" s="430">
        <v>5</v>
      </c>
      <c r="H32" s="281" t="s">
        <v>656</v>
      </c>
      <c r="I32" s="321"/>
      <c r="J32" s="186"/>
      <c r="K32" s="358"/>
      <c r="L32" s="359"/>
      <c r="M32" s="356"/>
      <c r="N32" s="356"/>
      <c r="O32" s="360"/>
      <c r="P32" s="360"/>
      <c r="Q32" s="360"/>
      <c r="R32" s="360"/>
      <c r="S32" s="360"/>
      <c r="T32" s="360"/>
      <c r="U32" s="360"/>
      <c r="V32" s="360"/>
      <c r="W32" s="360"/>
      <c r="X32" s="360"/>
      <c r="Y32" s="360"/>
      <c r="Z32" s="360"/>
    </row>
    <row r="33" spans="1:26" ht="95.25" customHeight="1" x14ac:dyDescent="0.2">
      <c r="A33" s="360"/>
      <c r="B33" s="180"/>
      <c r="C33" s="408"/>
      <c r="D33" s="182"/>
      <c r="E33" s="279"/>
      <c r="F33" s="182"/>
      <c r="G33" s="430">
        <v>6</v>
      </c>
      <c r="H33" s="281" t="s">
        <v>661</v>
      </c>
      <c r="I33" s="321"/>
      <c r="J33" s="186"/>
      <c r="K33" s="358"/>
      <c r="L33" s="359"/>
      <c r="M33" s="356"/>
      <c r="N33" s="356"/>
      <c r="O33" s="360"/>
      <c r="P33" s="360"/>
      <c r="Q33" s="360"/>
      <c r="R33" s="360"/>
      <c r="S33" s="360"/>
      <c r="T33" s="360"/>
      <c r="U33" s="360"/>
      <c r="V33" s="360"/>
      <c r="W33" s="360"/>
      <c r="X33" s="360"/>
      <c r="Y33" s="360"/>
      <c r="Z33" s="360"/>
    </row>
    <row r="34" spans="1:26" ht="95.25" customHeight="1" x14ac:dyDescent="0.2">
      <c r="A34" s="360"/>
      <c r="B34" s="180"/>
      <c r="C34" s="408"/>
      <c r="D34" s="182"/>
      <c r="E34" s="279"/>
      <c r="F34" s="182"/>
      <c r="G34" s="430">
        <v>7</v>
      </c>
      <c r="H34" s="281" t="s">
        <v>660</v>
      </c>
      <c r="I34" s="321"/>
      <c r="J34" s="186"/>
      <c r="K34" s="358"/>
      <c r="L34" s="359"/>
      <c r="M34" s="356"/>
      <c r="N34" s="356"/>
      <c r="O34" s="360"/>
      <c r="P34" s="360"/>
      <c r="Q34" s="360"/>
      <c r="R34" s="360"/>
      <c r="S34" s="360"/>
      <c r="T34" s="360"/>
      <c r="U34" s="360"/>
      <c r="V34" s="360"/>
      <c r="W34" s="360"/>
      <c r="X34" s="360"/>
      <c r="Y34" s="360"/>
      <c r="Z34" s="360"/>
    </row>
    <row r="35" spans="1:26" ht="95.25" customHeight="1" x14ac:dyDescent="0.2">
      <c r="A35" s="360"/>
      <c r="B35" s="180"/>
      <c r="C35" s="408"/>
      <c r="D35" s="182"/>
      <c r="E35" s="279"/>
      <c r="F35" s="182"/>
      <c r="G35" s="430">
        <v>8</v>
      </c>
      <c r="H35" s="281" t="s">
        <v>659</v>
      </c>
      <c r="I35" s="321"/>
      <c r="J35" s="186"/>
      <c r="K35" s="358"/>
      <c r="L35" s="359"/>
      <c r="M35" s="356"/>
      <c r="N35" s="356"/>
      <c r="O35" s="360"/>
      <c r="P35" s="360"/>
      <c r="Q35" s="360"/>
      <c r="R35" s="360"/>
      <c r="S35" s="360"/>
      <c r="T35" s="360"/>
      <c r="U35" s="360"/>
      <c r="V35" s="360"/>
      <c r="W35" s="360"/>
      <c r="X35" s="360"/>
      <c r="Y35" s="360"/>
      <c r="Z35" s="360"/>
    </row>
    <row r="36" spans="1:26" ht="73.5" customHeight="1" x14ac:dyDescent="0.2">
      <c r="A36" s="360"/>
      <c r="B36" s="180"/>
      <c r="C36" s="408"/>
      <c r="D36" s="182"/>
      <c r="E36" s="279"/>
      <c r="F36" s="182"/>
      <c r="G36" s="430">
        <v>9</v>
      </c>
      <c r="H36" s="281" t="s">
        <v>658</v>
      </c>
      <c r="I36" s="321"/>
      <c r="J36" s="186"/>
      <c r="K36" s="358"/>
      <c r="L36" s="359"/>
      <c r="M36" s="356"/>
      <c r="N36" s="356"/>
      <c r="O36" s="360"/>
      <c r="P36" s="360"/>
      <c r="Q36" s="360"/>
      <c r="R36" s="360"/>
      <c r="S36" s="360"/>
      <c r="T36" s="360"/>
      <c r="U36" s="360"/>
      <c r="V36" s="360"/>
      <c r="W36" s="360"/>
      <c r="X36" s="360"/>
      <c r="Y36" s="360"/>
      <c r="Z36" s="360"/>
    </row>
    <row r="37" spans="1:26" ht="81" customHeight="1" x14ac:dyDescent="0.2">
      <c r="A37" s="360"/>
      <c r="B37" s="180"/>
      <c r="C37" s="408"/>
      <c r="D37" s="182"/>
      <c r="E37" s="279"/>
      <c r="F37" s="182"/>
      <c r="G37" s="430">
        <v>10</v>
      </c>
      <c r="H37" s="281" t="s">
        <v>657</v>
      </c>
      <c r="I37" s="321"/>
      <c r="J37" s="186"/>
      <c r="K37" s="358"/>
      <c r="L37" s="359"/>
      <c r="M37" s="356"/>
      <c r="N37" s="356"/>
      <c r="O37" s="360"/>
      <c r="P37" s="360"/>
      <c r="Q37" s="360"/>
      <c r="R37" s="360"/>
      <c r="S37" s="360"/>
      <c r="T37" s="360"/>
      <c r="U37" s="360"/>
      <c r="V37" s="360"/>
      <c r="W37" s="360"/>
      <c r="X37" s="360"/>
      <c r="Y37" s="360"/>
      <c r="Z37" s="360"/>
    </row>
    <row r="38" spans="1:26" ht="78.75" x14ac:dyDescent="0.2">
      <c r="A38" s="360"/>
      <c r="B38" s="180"/>
      <c r="C38" s="408"/>
      <c r="D38" s="182"/>
      <c r="E38" s="279"/>
      <c r="F38" s="182"/>
      <c r="G38" s="430">
        <v>11</v>
      </c>
      <c r="H38" s="281" t="s">
        <v>662</v>
      </c>
      <c r="I38" s="321"/>
      <c r="J38" s="186"/>
      <c r="K38" s="358"/>
      <c r="L38" s="359"/>
      <c r="M38" s="356"/>
      <c r="N38" s="356"/>
      <c r="O38" s="360"/>
      <c r="P38" s="360"/>
      <c r="Q38" s="360"/>
      <c r="R38" s="360"/>
      <c r="S38" s="360"/>
      <c r="T38" s="360"/>
      <c r="U38" s="360"/>
      <c r="V38" s="360"/>
      <c r="W38" s="360"/>
      <c r="X38" s="360"/>
      <c r="Y38" s="360"/>
      <c r="Z38" s="360"/>
    </row>
    <row r="39" spans="1:26" ht="95.25" customHeight="1" x14ac:dyDescent="0.2">
      <c r="A39" s="360"/>
      <c r="B39" s="180"/>
      <c r="C39" s="408"/>
      <c r="D39" s="182"/>
      <c r="E39" s="279"/>
      <c r="F39" s="182"/>
      <c r="G39" s="430">
        <v>12</v>
      </c>
      <c r="H39" s="281" t="s">
        <v>679</v>
      </c>
      <c r="I39" s="321"/>
      <c r="J39" s="186"/>
      <c r="K39" s="358"/>
      <c r="L39" s="359"/>
      <c r="M39" s="356"/>
      <c r="N39" s="356"/>
      <c r="O39" s="360"/>
      <c r="P39" s="360"/>
      <c r="Q39" s="360"/>
      <c r="R39" s="360"/>
      <c r="S39" s="360"/>
      <c r="T39" s="360"/>
      <c r="U39" s="360"/>
      <c r="V39" s="360"/>
      <c r="W39" s="360"/>
      <c r="X39" s="360"/>
      <c r="Y39" s="360"/>
      <c r="Z39" s="360"/>
    </row>
    <row r="40" spans="1:26" ht="92.25" customHeight="1" x14ac:dyDescent="0.2">
      <c r="A40" s="360"/>
      <c r="B40" s="180"/>
      <c r="C40" s="408"/>
      <c r="D40" s="182"/>
      <c r="E40" s="279"/>
      <c r="F40" s="182"/>
      <c r="G40" s="430">
        <v>13</v>
      </c>
      <c r="H40" s="281" t="s">
        <v>680</v>
      </c>
      <c r="I40" s="321"/>
      <c r="J40" s="186"/>
      <c r="K40" s="358"/>
      <c r="L40" s="359"/>
      <c r="M40" s="356"/>
      <c r="N40" s="356"/>
      <c r="O40" s="360"/>
      <c r="P40" s="360"/>
      <c r="Q40" s="360"/>
      <c r="R40" s="360"/>
      <c r="S40" s="360"/>
      <c r="T40" s="360"/>
      <c r="U40" s="360"/>
      <c r="V40" s="360"/>
      <c r="W40" s="360"/>
      <c r="X40" s="360"/>
      <c r="Y40" s="360"/>
      <c r="Z40" s="360"/>
    </row>
    <row r="41" spans="1:26" ht="85.5" customHeight="1" x14ac:dyDescent="0.2">
      <c r="A41" s="360"/>
      <c r="B41" s="180"/>
      <c r="C41" s="408"/>
      <c r="D41" s="182"/>
      <c r="E41" s="279"/>
      <c r="F41" s="182"/>
      <c r="G41" s="430">
        <v>14</v>
      </c>
      <c r="H41" s="281" t="s">
        <v>663</v>
      </c>
      <c r="I41" s="321"/>
      <c r="J41" s="186"/>
      <c r="K41" s="358"/>
      <c r="L41" s="359"/>
      <c r="M41" s="356"/>
      <c r="N41" s="356"/>
      <c r="O41" s="360"/>
      <c r="P41" s="360"/>
      <c r="Q41" s="360"/>
      <c r="R41" s="360"/>
      <c r="S41" s="360"/>
      <c r="T41" s="360"/>
      <c r="U41" s="360"/>
      <c r="V41" s="360"/>
      <c r="W41" s="360"/>
      <c r="X41" s="360"/>
      <c r="Y41" s="360"/>
      <c r="Z41" s="360"/>
    </row>
    <row r="42" spans="1:26" ht="141.75" customHeight="1" thickBot="1" x14ac:dyDescent="0.25">
      <c r="A42" s="360"/>
      <c r="B42" s="180"/>
      <c r="C42" s="408"/>
      <c r="D42" s="182"/>
      <c r="E42" s="279"/>
      <c r="F42" s="182"/>
      <c r="G42" s="430">
        <v>15</v>
      </c>
      <c r="H42" s="281" t="s">
        <v>681</v>
      </c>
      <c r="I42" s="478"/>
      <c r="J42" s="186"/>
      <c r="K42" s="358"/>
      <c r="L42" s="359"/>
      <c r="M42" s="356"/>
      <c r="N42" s="356"/>
      <c r="O42" s="360"/>
      <c r="P42" s="360"/>
      <c r="Q42" s="360"/>
      <c r="R42" s="360"/>
      <c r="S42" s="360"/>
      <c r="T42" s="360"/>
      <c r="U42" s="360"/>
      <c r="V42" s="360"/>
      <c r="W42" s="360"/>
      <c r="X42" s="360"/>
      <c r="Y42" s="360"/>
      <c r="Z42" s="360"/>
    </row>
    <row r="43" spans="1:26" ht="12.75" customHeight="1" x14ac:dyDescent="0.2">
      <c r="A43" s="192"/>
      <c r="B43" s="443"/>
      <c r="C43" s="431" t="s">
        <v>743</v>
      </c>
      <c r="D43" s="414" t="s">
        <v>8</v>
      </c>
      <c r="E43" s="414" t="s">
        <v>711</v>
      </c>
      <c r="F43" s="415" t="s">
        <v>726</v>
      </c>
      <c r="G43" s="432" t="s">
        <v>113</v>
      </c>
      <c r="H43" s="473"/>
      <c r="I43" s="474"/>
      <c r="J43" s="415" t="s">
        <v>734</v>
      </c>
      <c r="K43" s="417" t="s">
        <v>123</v>
      </c>
      <c r="L43" s="305"/>
      <c r="M43" s="305"/>
      <c r="N43" s="305"/>
      <c r="O43" s="192"/>
      <c r="P43" s="192"/>
      <c r="Q43" s="192"/>
      <c r="R43" s="192"/>
      <c r="S43" s="192"/>
      <c r="T43" s="192"/>
      <c r="U43" s="192"/>
      <c r="V43" s="192"/>
      <c r="W43" s="192"/>
      <c r="X43" s="192"/>
      <c r="Y43" s="192"/>
      <c r="Z43" s="192"/>
    </row>
    <row r="44" spans="1:26" ht="15" customHeight="1" x14ac:dyDescent="0.2">
      <c r="A44" s="192"/>
      <c r="B44" s="434"/>
      <c r="C44" s="433"/>
      <c r="D44" s="434"/>
      <c r="E44" s="434"/>
      <c r="F44" s="434"/>
      <c r="G44" s="475"/>
      <c r="H44" s="476"/>
      <c r="I44" s="477"/>
      <c r="J44" s="434"/>
      <c r="K44" s="462"/>
      <c r="L44" s="356"/>
      <c r="M44" s="356"/>
      <c r="N44" s="356"/>
      <c r="O44" s="192"/>
      <c r="P44" s="192"/>
      <c r="Q44" s="192"/>
      <c r="R44" s="192"/>
      <c r="S44" s="192"/>
      <c r="T44" s="192"/>
      <c r="U44" s="192"/>
      <c r="V44" s="192"/>
      <c r="W44" s="192"/>
      <c r="X44" s="192"/>
      <c r="Y44" s="192"/>
      <c r="Z44" s="192"/>
    </row>
    <row r="45" spans="1:26" ht="27.75" customHeight="1" x14ac:dyDescent="0.2">
      <c r="A45" s="192"/>
      <c r="B45" s="434"/>
      <c r="C45" s="433"/>
      <c r="D45" s="434"/>
      <c r="E45" s="434"/>
      <c r="F45" s="434"/>
      <c r="G45" s="418" t="s">
        <v>13</v>
      </c>
      <c r="H45" s="414" t="s">
        <v>15</v>
      </c>
      <c r="I45" s="414" t="s">
        <v>115</v>
      </c>
      <c r="J45" s="434"/>
      <c r="K45" s="462"/>
      <c r="L45" s="356"/>
      <c r="M45" s="356"/>
      <c r="N45" s="356"/>
      <c r="O45" s="192"/>
      <c r="P45" s="192"/>
      <c r="Q45" s="192"/>
      <c r="R45" s="192"/>
      <c r="S45" s="192"/>
      <c r="T45" s="192"/>
      <c r="U45" s="192"/>
      <c r="V45" s="192"/>
      <c r="W45" s="192"/>
      <c r="X45" s="192"/>
      <c r="Y45" s="192"/>
      <c r="Z45" s="192"/>
    </row>
    <row r="46" spans="1:26" ht="85.5" customHeight="1" thickBot="1" x14ac:dyDescent="0.25">
      <c r="A46" s="192"/>
      <c r="B46" s="436"/>
      <c r="C46" s="435"/>
      <c r="D46" s="436"/>
      <c r="E46" s="446"/>
      <c r="F46" s="436"/>
      <c r="G46" s="479"/>
      <c r="H46" s="471"/>
      <c r="I46" s="471"/>
      <c r="J46" s="436"/>
      <c r="K46" s="464"/>
      <c r="L46" s="356"/>
      <c r="M46" s="356"/>
      <c r="N46" s="356"/>
      <c r="O46" s="192"/>
      <c r="P46" s="192"/>
      <c r="Q46" s="192"/>
      <c r="R46" s="192"/>
      <c r="S46" s="192"/>
      <c r="T46" s="192"/>
      <c r="U46" s="192"/>
      <c r="V46" s="192"/>
      <c r="W46" s="192"/>
      <c r="X46" s="192"/>
      <c r="Y46" s="192"/>
      <c r="Z46" s="192"/>
    </row>
    <row r="47" spans="1:26" ht="156" customHeight="1" thickBot="1" x14ac:dyDescent="0.25">
      <c r="A47" s="192"/>
      <c r="B47" s="381" t="str">
        <f>+LEFT(C47,4)</f>
        <v>14.1</v>
      </c>
      <c r="C47" s="427" t="s">
        <v>202</v>
      </c>
      <c r="D47" s="261" t="s">
        <v>451</v>
      </c>
      <c r="E47" s="263" t="s">
        <v>504</v>
      </c>
      <c r="F47" s="262">
        <v>3</v>
      </c>
      <c r="G47" s="223">
        <v>1</v>
      </c>
      <c r="H47" s="217" t="s">
        <v>473</v>
      </c>
      <c r="I47" s="410" t="s">
        <v>412</v>
      </c>
      <c r="J47" s="262">
        <v>3</v>
      </c>
      <c r="K47" s="343" t="str">
        <f>+IF(OR(ISBLANK(F47),ISBLANK(J47)),"",IF(OR(AND(F47=1,J47=1),AND(F47=1,J47=2),AND(F47=1,J47=3)),"Deficiencia de control mayor (diseño y ejecución)",IF(OR(AND(F47=2,J47=2),AND(F47=3,J47=1),AND(F47=3,J47=2),AND(F47=2,J47=1)),"Deficiencia de control (diseño o ejecución)",IF(AND(F47=2,J47=3),"Oportunidad de mejora","Mantenimiento del control"))))</f>
        <v>Mantenimiento del control</v>
      </c>
      <c r="L47" s="344">
        <f>+IF(K47="",231,IF(K47="Deficiencia de control mayor (diseño y ejecución)",240,IF(K47="Deficiencia de control (diseño o ejecución)",260,IF(K47="Oportunidad de mejora",280,300))))</f>
        <v>300</v>
      </c>
      <c r="M47" s="345">
        <v>4.8964999999999996</v>
      </c>
      <c r="N47" s="345">
        <f>+L47+M47</f>
        <v>304.8965</v>
      </c>
      <c r="O47" s="192"/>
      <c r="P47" s="192"/>
      <c r="Q47" s="192"/>
      <c r="R47" s="192"/>
      <c r="S47" s="192"/>
      <c r="T47" s="192"/>
      <c r="U47" s="192"/>
      <c r="V47" s="192"/>
      <c r="W47" s="192"/>
      <c r="X47" s="192"/>
      <c r="Y47" s="192"/>
      <c r="Z47" s="192"/>
    </row>
    <row r="48" spans="1:26" ht="156" customHeight="1" thickBot="1" x14ac:dyDescent="0.25">
      <c r="A48" s="192"/>
      <c r="B48" s="381" t="str">
        <f>+LEFT(C48,4)</f>
        <v>14.2</v>
      </c>
      <c r="C48" s="483" t="s">
        <v>204</v>
      </c>
      <c r="D48" s="484" t="s">
        <v>451</v>
      </c>
      <c r="E48" s="485" t="s">
        <v>404</v>
      </c>
      <c r="F48" s="486">
        <v>3</v>
      </c>
      <c r="G48" s="223">
        <v>1</v>
      </c>
      <c r="H48" s="217" t="s">
        <v>700</v>
      </c>
      <c r="I48" s="410" t="s">
        <v>529</v>
      </c>
      <c r="J48" s="262">
        <v>3</v>
      </c>
      <c r="K48" s="343" t="str">
        <f>+IF(OR(ISBLANK(F48),ISBLANK(J48)),"",IF(OR(AND(F48=1,J48=1),AND(F48=1,J48=2),AND(F48=1,J48=3)),"Deficiencia de control mayor (diseño y ejecución)",IF(OR(AND(F48=2,J48=2),AND(F48=3,J48=1),AND(F48=3,J48=2),AND(F48=2,J48=1)),"Deficiencia de control (diseño o ejecución)",IF(AND(F48=2,J48=3),"Oportunidad de mejora","Mantenimiento del control"))))</f>
        <v>Mantenimiento del control</v>
      </c>
      <c r="L48" s="344">
        <f>+IF(K48="",231,IF(K48="Deficiencia de control mayor (diseño y ejecución)",240,IF(K48="Deficiencia de control (diseño o ejecución)",260,IF(K48="Oportunidad de mejora",280,300))))</f>
        <v>300</v>
      </c>
      <c r="M48" s="345">
        <v>4.9854000000000003</v>
      </c>
      <c r="N48" s="345">
        <f>+L48+M48</f>
        <v>304.98540000000003</v>
      </c>
      <c r="O48" s="192"/>
      <c r="P48" s="192"/>
      <c r="Q48" s="192"/>
      <c r="R48" s="192"/>
      <c r="S48" s="192"/>
      <c r="T48" s="192"/>
      <c r="U48" s="192"/>
      <c r="V48" s="192"/>
      <c r="W48" s="192"/>
      <c r="X48" s="192"/>
      <c r="Y48" s="192"/>
      <c r="Z48" s="192"/>
    </row>
    <row r="49" spans="1:26" ht="246.75" customHeight="1" x14ac:dyDescent="0.2">
      <c r="A49" s="192"/>
      <c r="B49" s="212" t="str">
        <f>+LEFT(C49,4)</f>
        <v>14.3</v>
      </c>
      <c r="C49" s="422" t="s">
        <v>205</v>
      </c>
      <c r="D49" s="226" t="s">
        <v>451</v>
      </c>
      <c r="E49" s="247" t="s">
        <v>206</v>
      </c>
      <c r="F49" s="234">
        <v>3</v>
      </c>
      <c r="G49" s="223">
        <v>1</v>
      </c>
      <c r="H49" s="217" t="s">
        <v>701</v>
      </c>
      <c r="I49" s="421" t="s">
        <v>620</v>
      </c>
      <c r="J49" s="219">
        <v>3</v>
      </c>
      <c r="K49" s="220" t="str">
        <f>+IF(OR(ISBLANK(F49),ISBLANK(J49)),"",IF(OR(AND(F49=1,J49=1),AND(F49=1,J49=2),AND(F49=1,J49=3)),"Deficiencia de control mayor (diseño y ejecución)",IF(OR(AND(F49=2,J49=2),AND(F49=3,J49=1),AND(F49=3,J49=2),AND(F49=2,J49=1)),"Deficiencia de control (diseño o ejecución)",IF(AND(F49=2,J49=3),"Oportunidad de mejora","Mantenimiento del control"))))</f>
        <v>Mantenimiento del control</v>
      </c>
      <c r="L49" s="208">
        <f>+IF(K49="",231,IF(K49="Deficiencia de control mayor (diseño y ejecución)",240,IF(K49="Deficiencia de control (diseño o ejecución)",260,IF(K49="Oportunidad de mejora",280,300))))</f>
        <v>300</v>
      </c>
      <c r="M49" s="309">
        <v>5.0122999999999998</v>
      </c>
      <c r="N49" s="309">
        <f>+L49+M49</f>
        <v>305.01229999999998</v>
      </c>
      <c r="O49" s="192"/>
      <c r="P49" s="192"/>
      <c r="Q49" s="192"/>
      <c r="R49" s="192"/>
      <c r="S49" s="192"/>
      <c r="T49" s="192"/>
      <c r="U49" s="192"/>
      <c r="V49" s="192"/>
      <c r="W49" s="192"/>
      <c r="X49" s="192"/>
      <c r="Y49" s="192"/>
      <c r="Z49" s="192"/>
    </row>
    <row r="50" spans="1:26" ht="117.75" customHeight="1" x14ac:dyDescent="0.2">
      <c r="A50" s="360"/>
      <c r="B50" s="200"/>
      <c r="C50" s="422"/>
      <c r="D50" s="226"/>
      <c r="E50" s="247"/>
      <c r="F50" s="234"/>
      <c r="G50" s="423">
        <v>2</v>
      </c>
      <c r="H50" s="281" t="s">
        <v>624</v>
      </c>
      <c r="I50" s="424"/>
      <c r="J50" s="248"/>
      <c r="K50" s="229"/>
      <c r="L50" s="230"/>
      <c r="M50" s="309"/>
      <c r="N50" s="309"/>
      <c r="O50" s="360"/>
      <c r="P50" s="360"/>
      <c r="Q50" s="360"/>
      <c r="R50" s="360"/>
      <c r="S50" s="360"/>
      <c r="T50" s="360"/>
      <c r="U50" s="360"/>
      <c r="V50" s="360"/>
      <c r="W50" s="360"/>
      <c r="X50" s="360"/>
      <c r="Y50" s="360"/>
      <c r="Z50" s="360"/>
    </row>
    <row r="51" spans="1:26" ht="76.5" customHeight="1" x14ac:dyDescent="0.2">
      <c r="A51" s="360"/>
      <c r="B51" s="200"/>
      <c r="C51" s="422"/>
      <c r="D51" s="226"/>
      <c r="E51" s="247"/>
      <c r="F51" s="234"/>
      <c r="G51" s="423">
        <v>3</v>
      </c>
      <c r="H51" s="281" t="s">
        <v>702</v>
      </c>
      <c r="I51" s="424"/>
      <c r="J51" s="248"/>
      <c r="K51" s="229"/>
      <c r="L51" s="230"/>
      <c r="M51" s="309"/>
      <c r="N51" s="309"/>
      <c r="O51" s="360"/>
      <c r="P51" s="360"/>
      <c r="Q51" s="360"/>
      <c r="R51" s="360"/>
      <c r="S51" s="360"/>
      <c r="T51" s="360"/>
      <c r="U51" s="360"/>
      <c r="V51" s="360"/>
      <c r="W51" s="360"/>
      <c r="X51" s="360"/>
      <c r="Y51" s="360"/>
      <c r="Z51" s="360"/>
    </row>
    <row r="52" spans="1:26" ht="83.25" customHeight="1" x14ac:dyDescent="0.2">
      <c r="A52" s="360"/>
      <c r="B52" s="200"/>
      <c r="C52" s="422"/>
      <c r="D52" s="226"/>
      <c r="E52" s="247"/>
      <c r="F52" s="234"/>
      <c r="G52" s="423">
        <v>4</v>
      </c>
      <c r="H52" s="281" t="s">
        <v>678</v>
      </c>
      <c r="I52" s="424"/>
      <c r="J52" s="248"/>
      <c r="K52" s="229"/>
      <c r="L52" s="230"/>
      <c r="M52" s="309"/>
      <c r="N52" s="309"/>
      <c r="O52" s="360"/>
      <c r="P52" s="360"/>
      <c r="Q52" s="360"/>
      <c r="R52" s="360"/>
      <c r="S52" s="360"/>
      <c r="T52" s="360"/>
      <c r="U52" s="360"/>
      <c r="V52" s="360"/>
      <c r="W52" s="360"/>
      <c r="X52" s="360"/>
      <c r="Y52" s="360"/>
      <c r="Z52" s="360"/>
    </row>
    <row r="53" spans="1:26" ht="63" x14ac:dyDescent="0.2">
      <c r="A53" s="360"/>
      <c r="B53" s="200"/>
      <c r="C53" s="422"/>
      <c r="D53" s="226"/>
      <c r="E53" s="247"/>
      <c r="F53" s="234"/>
      <c r="G53" s="423">
        <v>5</v>
      </c>
      <c r="H53" s="281" t="s">
        <v>703</v>
      </c>
      <c r="I53" s="424"/>
      <c r="J53" s="248"/>
      <c r="K53" s="229"/>
      <c r="L53" s="230"/>
      <c r="M53" s="309"/>
      <c r="N53" s="309"/>
      <c r="O53" s="360"/>
      <c r="P53" s="360"/>
      <c r="Q53" s="360"/>
      <c r="R53" s="360"/>
      <c r="S53" s="360"/>
      <c r="T53" s="360"/>
      <c r="U53" s="360"/>
      <c r="V53" s="360"/>
      <c r="W53" s="360"/>
      <c r="X53" s="360"/>
      <c r="Y53" s="360"/>
      <c r="Z53" s="360"/>
    </row>
    <row r="54" spans="1:26" ht="49.5" customHeight="1" x14ac:dyDescent="0.2">
      <c r="A54" s="192"/>
      <c r="B54" s="180"/>
      <c r="C54" s="408"/>
      <c r="D54" s="181"/>
      <c r="E54" s="181"/>
      <c r="F54" s="181"/>
      <c r="G54" s="210">
        <v>6</v>
      </c>
      <c r="H54" s="281" t="s">
        <v>522</v>
      </c>
      <c r="I54" s="424"/>
      <c r="J54" s="357"/>
      <c r="K54" s="358"/>
      <c r="L54" s="359"/>
      <c r="M54" s="356"/>
      <c r="N54" s="356"/>
      <c r="O54" s="192"/>
      <c r="P54" s="192"/>
      <c r="Q54" s="192"/>
      <c r="R54" s="192"/>
      <c r="S54" s="192"/>
      <c r="T54" s="192"/>
      <c r="U54" s="192"/>
      <c r="V54" s="192"/>
      <c r="W54" s="192"/>
      <c r="X54" s="192"/>
      <c r="Y54" s="192"/>
      <c r="Z54" s="192"/>
    </row>
    <row r="55" spans="1:26" ht="39.75" customHeight="1" x14ac:dyDescent="0.2">
      <c r="A55" s="192"/>
      <c r="B55" s="180"/>
      <c r="C55" s="408"/>
      <c r="D55" s="181"/>
      <c r="E55" s="181"/>
      <c r="F55" s="181"/>
      <c r="G55" s="210">
        <v>7</v>
      </c>
      <c r="H55" s="281" t="s">
        <v>413</v>
      </c>
      <c r="I55" s="424"/>
      <c r="J55" s="357"/>
      <c r="K55" s="358"/>
      <c r="L55" s="359"/>
      <c r="M55" s="356"/>
      <c r="N55" s="356"/>
      <c r="O55" s="192"/>
      <c r="P55" s="192"/>
      <c r="Q55" s="192"/>
      <c r="R55" s="192"/>
      <c r="S55" s="192"/>
      <c r="T55" s="192"/>
      <c r="U55" s="192"/>
      <c r="V55" s="192"/>
      <c r="W55" s="192"/>
      <c r="X55" s="192"/>
      <c r="Y55" s="192"/>
      <c r="Z55" s="192"/>
    </row>
    <row r="56" spans="1:26" ht="33" customHeight="1" thickBot="1" x14ac:dyDescent="0.25">
      <c r="A56" s="192"/>
      <c r="B56" s="180"/>
      <c r="C56" s="408"/>
      <c r="D56" s="181"/>
      <c r="E56" s="181"/>
      <c r="F56" s="181"/>
      <c r="G56" s="210">
        <v>8</v>
      </c>
      <c r="H56" s="487" t="s">
        <v>452</v>
      </c>
      <c r="I56" s="424"/>
      <c r="J56" s="357"/>
      <c r="K56" s="358"/>
      <c r="L56" s="359"/>
      <c r="M56" s="356"/>
      <c r="N56" s="356"/>
      <c r="O56" s="192"/>
      <c r="P56" s="192"/>
      <c r="Q56" s="192"/>
      <c r="R56" s="192"/>
      <c r="S56" s="192"/>
      <c r="T56" s="192"/>
      <c r="U56" s="192"/>
      <c r="V56" s="192"/>
      <c r="W56" s="192"/>
      <c r="X56" s="192"/>
      <c r="Y56" s="192"/>
      <c r="Z56" s="192"/>
    </row>
    <row r="57" spans="1:26" ht="134.25" customHeight="1" thickBot="1" x14ac:dyDescent="0.25">
      <c r="A57" s="192"/>
      <c r="B57" s="381" t="str">
        <f>+LEFT(C57,4)</f>
        <v>14.4</v>
      </c>
      <c r="C57" s="427" t="s">
        <v>207</v>
      </c>
      <c r="D57" s="261" t="s">
        <v>451</v>
      </c>
      <c r="E57" s="263" t="s">
        <v>197</v>
      </c>
      <c r="F57" s="262">
        <v>3</v>
      </c>
      <c r="G57" s="439">
        <v>1</v>
      </c>
      <c r="H57" s="281" t="s">
        <v>623</v>
      </c>
      <c r="I57" s="470" t="s">
        <v>529</v>
      </c>
      <c r="J57" s="262">
        <v>3</v>
      </c>
      <c r="K57" s="343" t="str">
        <f>+IF(OR(ISBLANK(F57),ISBLANK(J57)),"",IF(OR(AND(F57=1,J57=1),AND(F57=1,J57=2),AND(F57=1,J57=3)),"Deficiencia de control mayor (diseño y ejecución)",IF(OR(AND(F57=2,J57=2),AND(F57=3,J57=1),AND(F57=3,J57=2),AND(F57=2,J57=1)),"Deficiencia de control (diseño o ejecución)",IF(AND(F57=2,J57=3),"Oportunidad de mejora","Mantenimiento del control"))))</f>
        <v>Mantenimiento del control</v>
      </c>
      <c r="L57" s="344">
        <f>+IF(K57="",231,IF(K57="Deficiencia de control mayor (diseño y ejecución)",240,IF(K57="Deficiencia de control (diseño o ejecución)",260,IF(K57="Oportunidad de mejora",280,300))))</f>
        <v>300</v>
      </c>
      <c r="M57" s="345">
        <v>5.1235999999999997</v>
      </c>
      <c r="N57" s="345">
        <f>+L57+M57</f>
        <v>305.12360000000001</v>
      </c>
      <c r="O57" s="192"/>
      <c r="P57" s="192"/>
      <c r="Q57" s="192"/>
      <c r="R57" s="192"/>
      <c r="S57" s="192"/>
      <c r="T57" s="192"/>
      <c r="U57" s="192"/>
      <c r="V57" s="192"/>
      <c r="W57" s="192"/>
      <c r="X57" s="192"/>
      <c r="Y57" s="192"/>
      <c r="Z57" s="192"/>
    </row>
    <row r="58" spans="1:26" ht="12.75" customHeight="1" x14ac:dyDescent="0.2">
      <c r="A58" s="192"/>
      <c r="B58" s="443"/>
      <c r="C58" s="431" t="s">
        <v>744</v>
      </c>
      <c r="D58" s="440" t="s">
        <v>8</v>
      </c>
      <c r="E58" s="440" t="s">
        <v>711</v>
      </c>
      <c r="F58" s="441" t="s">
        <v>726</v>
      </c>
      <c r="G58" s="432" t="s">
        <v>113</v>
      </c>
      <c r="H58" s="473"/>
      <c r="I58" s="474"/>
      <c r="J58" s="441" t="s">
        <v>734</v>
      </c>
      <c r="K58" s="442" t="s">
        <v>123</v>
      </c>
      <c r="L58" s="305"/>
      <c r="M58" s="305"/>
      <c r="N58" s="305"/>
      <c r="O58" s="192"/>
      <c r="P58" s="192"/>
      <c r="Q58" s="192"/>
      <c r="R58" s="192"/>
      <c r="S58" s="192"/>
      <c r="T58" s="192"/>
      <c r="U58" s="192"/>
      <c r="V58" s="192"/>
      <c r="W58" s="192"/>
      <c r="X58" s="192"/>
      <c r="Y58" s="192"/>
      <c r="Z58" s="192"/>
    </row>
    <row r="59" spans="1:26" ht="15" customHeight="1" x14ac:dyDescent="0.2">
      <c r="A59" s="192"/>
      <c r="B59" s="434"/>
      <c r="C59" s="443"/>
      <c r="D59" s="444"/>
      <c r="E59" s="444"/>
      <c r="F59" s="444"/>
      <c r="G59" s="475"/>
      <c r="H59" s="476"/>
      <c r="I59" s="477"/>
      <c r="J59" s="444"/>
      <c r="K59" s="464"/>
      <c r="L59" s="356"/>
      <c r="M59" s="356"/>
      <c r="N59" s="356"/>
      <c r="O59" s="192"/>
      <c r="P59" s="192"/>
      <c r="Q59" s="192"/>
      <c r="R59" s="192"/>
      <c r="S59" s="192"/>
      <c r="T59" s="192"/>
      <c r="U59" s="192"/>
      <c r="V59" s="192"/>
      <c r="W59" s="192"/>
      <c r="X59" s="192"/>
      <c r="Y59" s="192"/>
      <c r="Z59" s="192"/>
    </row>
    <row r="60" spans="1:26" ht="27.75" customHeight="1" x14ac:dyDescent="0.2">
      <c r="A60" s="192"/>
      <c r="B60" s="434"/>
      <c r="C60" s="443"/>
      <c r="D60" s="444"/>
      <c r="E60" s="444"/>
      <c r="F60" s="444"/>
      <c r="G60" s="418" t="s">
        <v>13</v>
      </c>
      <c r="H60" s="414" t="s">
        <v>15</v>
      </c>
      <c r="I60" s="414" t="s">
        <v>115</v>
      </c>
      <c r="J60" s="444"/>
      <c r="K60" s="464"/>
      <c r="L60" s="356"/>
      <c r="M60" s="356"/>
      <c r="N60" s="356"/>
      <c r="O60" s="192"/>
      <c r="P60" s="192"/>
      <c r="Q60" s="192"/>
      <c r="R60" s="192"/>
      <c r="S60" s="192"/>
      <c r="T60" s="192"/>
      <c r="U60" s="192"/>
      <c r="V60" s="192"/>
      <c r="W60" s="192"/>
      <c r="X60" s="192"/>
      <c r="Y60" s="192"/>
      <c r="Z60" s="192"/>
    </row>
    <row r="61" spans="1:26" ht="72" customHeight="1" thickBot="1" x14ac:dyDescent="0.25">
      <c r="A61" s="192"/>
      <c r="B61" s="436"/>
      <c r="C61" s="445"/>
      <c r="D61" s="446"/>
      <c r="E61" s="446"/>
      <c r="F61" s="446"/>
      <c r="G61" s="479"/>
      <c r="H61" s="471"/>
      <c r="I61" s="471"/>
      <c r="J61" s="446"/>
      <c r="K61" s="467"/>
      <c r="L61" s="356"/>
      <c r="M61" s="356"/>
      <c r="N61" s="356"/>
      <c r="O61" s="192"/>
      <c r="P61" s="192"/>
      <c r="Q61" s="192"/>
      <c r="R61" s="192"/>
      <c r="S61" s="192"/>
      <c r="T61" s="192"/>
      <c r="U61" s="192"/>
      <c r="V61" s="192"/>
      <c r="W61" s="192"/>
      <c r="X61" s="192"/>
      <c r="Y61" s="192"/>
      <c r="Z61" s="192"/>
    </row>
    <row r="62" spans="1:26" ht="116.25" customHeight="1" x14ac:dyDescent="0.2">
      <c r="A62" s="192"/>
      <c r="B62" s="212" t="str">
        <f>+LEFT(C62,4)</f>
        <v>15.1</v>
      </c>
      <c r="C62" s="437" t="s">
        <v>208</v>
      </c>
      <c r="D62" s="213" t="s">
        <v>453</v>
      </c>
      <c r="E62" s="213" t="s">
        <v>474</v>
      </c>
      <c r="F62" s="215">
        <v>3</v>
      </c>
      <c r="G62" s="223">
        <v>1</v>
      </c>
      <c r="H62" s="447" t="s">
        <v>623</v>
      </c>
      <c r="I62" s="312" t="s">
        <v>529</v>
      </c>
      <c r="J62" s="219">
        <v>3</v>
      </c>
      <c r="K62" s="220" t="str">
        <f>+IF(OR(ISBLANK(F62),ISBLANK(J62)),"",IF(OR(AND(F62=1,J62=1),AND(F62=1,J62=2),AND(F62=1,J62=3)),"Deficiencia de control mayor (diseño y ejecución)",IF(OR(AND(F62=2,J62=2),AND(F62=3,J62=1),AND(F62=3,J62=2),AND(F62=2,J62=1)),"Deficiencia de control (diseño o ejecución)",IF(AND(F62=2,J62=3),"Oportunidad de mejora","Mantenimiento del control"))))</f>
        <v>Mantenimiento del control</v>
      </c>
      <c r="L62" s="208">
        <f>+IF(K62="",231,IF(K62="Deficiencia de control mayor (diseño y ejecución)",240,IF(K62="Deficiencia de control (diseño o ejecución)",260,IF(K62="Oportunidad de mejora",280,300))))</f>
        <v>300</v>
      </c>
      <c r="M62" s="309">
        <v>5.2369000000000003</v>
      </c>
      <c r="N62" s="309">
        <f>+L62+M62</f>
        <v>305.23689999999999</v>
      </c>
      <c r="O62" s="192"/>
      <c r="P62" s="192"/>
      <c r="Q62" s="192"/>
      <c r="R62" s="192"/>
      <c r="S62" s="192"/>
      <c r="T62" s="192"/>
      <c r="U62" s="192"/>
      <c r="V62" s="192"/>
      <c r="W62" s="192"/>
      <c r="X62" s="192"/>
      <c r="Y62" s="192"/>
      <c r="Z62" s="192"/>
    </row>
    <row r="63" spans="1:26" ht="63.75" thickBot="1" x14ac:dyDescent="0.25">
      <c r="A63" s="192"/>
      <c r="B63" s="180"/>
      <c r="C63" s="422"/>
      <c r="D63" s="181"/>
      <c r="E63" s="181"/>
      <c r="F63" s="181"/>
      <c r="G63" s="210">
        <v>2</v>
      </c>
      <c r="H63" s="221" t="s">
        <v>704</v>
      </c>
      <c r="I63" s="321"/>
      <c r="J63" s="357"/>
      <c r="K63" s="358"/>
      <c r="L63" s="359"/>
      <c r="M63" s="356"/>
      <c r="N63" s="356"/>
      <c r="O63" s="192"/>
      <c r="P63" s="192"/>
      <c r="Q63" s="192"/>
      <c r="R63" s="192"/>
      <c r="S63" s="192"/>
      <c r="T63" s="192"/>
      <c r="U63" s="192"/>
      <c r="V63" s="192"/>
      <c r="W63" s="192"/>
      <c r="X63" s="192"/>
      <c r="Y63" s="192"/>
      <c r="Z63" s="192"/>
    </row>
    <row r="64" spans="1:26" ht="35.25" customHeight="1" x14ac:dyDescent="0.2">
      <c r="A64" s="192"/>
      <c r="B64" s="212" t="str">
        <f>+LEFT(C64,4)</f>
        <v>15.2</v>
      </c>
      <c r="C64" s="426" t="s">
        <v>209</v>
      </c>
      <c r="D64" s="213" t="s">
        <v>454</v>
      </c>
      <c r="E64" s="242" t="s">
        <v>414</v>
      </c>
      <c r="F64" s="215">
        <v>3</v>
      </c>
      <c r="G64" s="223">
        <v>1</v>
      </c>
      <c r="H64" s="448" t="s">
        <v>203</v>
      </c>
      <c r="I64" s="312" t="s">
        <v>750</v>
      </c>
      <c r="J64" s="219">
        <v>3</v>
      </c>
      <c r="K64" s="220" t="str">
        <f>+IF(OR(ISBLANK(F64),ISBLANK(J64)),"",IF(OR(AND(F64=1,J64=1),AND(F64=1,J64=2),AND(F64=1,J64=3)),"Deficiencia de control mayor (diseño y ejecución)",IF(OR(AND(F64=2,J64=2),AND(F64=3,J64=1),AND(F64=3,J64=2),AND(F64=2,J64=1)),"Deficiencia de control (diseño o ejecución)",IF(AND(F64=2,J64=3),"Oportunidad de mejora","Mantenimiento del control"))))</f>
        <v>Mantenimiento del control</v>
      </c>
      <c r="L64" s="208">
        <f>+IF(K64="",231,IF(K64="Deficiencia de control mayor (diseño y ejecución)",240,IF(K64="Deficiencia de control (diseño o ejecución)",260,IF(K64="Oportunidad de mejora",280,300))))</f>
        <v>300</v>
      </c>
      <c r="M64" s="309">
        <v>5.3654000000000002</v>
      </c>
      <c r="N64" s="309">
        <f>+L64+M64</f>
        <v>305.36540000000002</v>
      </c>
      <c r="O64" s="192"/>
      <c r="P64" s="192"/>
      <c r="Q64" s="192"/>
      <c r="R64" s="192"/>
      <c r="S64" s="192"/>
      <c r="T64" s="192"/>
      <c r="U64" s="192"/>
      <c r="V64" s="192"/>
      <c r="W64" s="192"/>
      <c r="X64" s="192"/>
      <c r="Y64" s="192"/>
      <c r="Z64" s="192"/>
    </row>
    <row r="65" spans="1:26" ht="47.25" x14ac:dyDescent="0.2">
      <c r="A65" s="360"/>
      <c r="B65" s="200"/>
      <c r="C65" s="422"/>
      <c r="D65" s="226"/>
      <c r="E65" s="247"/>
      <c r="F65" s="234"/>
      <c r="G65" s="204">
        <v>2</v>
      </c>
      <c r="H65" s="282" t="s">
        <v>625</v>
      </c>
      <c r="I65" s="321"/>
      <c r="J65" s="248"/>
      <c r="K65" s="229"/>
      <c r="L65" s="230"/>
      <c r="M65" s="309"/>
      <c r="N65" s="309"/>
      <c r="O65" s="360"/>
      <c r="P65" s="360"/>
      <c r="Q65" s="360"/>
      <c r="R65" s="360"/>
      <c r="S65" s="360"/>
      <c r="T65" s="360"/>
      <c r="U65" s="360"/>
      <c r="V65" s="360"/>
      <c r="W65" s="360"/>
      <c r="X65" s="360"/>
      <c r="Y65" s="360"/>
      <c r="Z65" s="360"/>
    </row>
    <row r="66" spans="1:26" ht="63" x14ac:dyDescent="0.2">
      <c r="A66" s="192"/>
      <c r="B66" s="180"/>
      <c r="C66" s="408"/>
      <c r="D66" s="181"/>
      <c r="E66" s="181"/>
      <c r="F66" s="181"/>
      <c r="G66" s="210">
        <v>3</v>
      </c>
      <c r="H66" s="232" t="s">
        <v>592</v>
      </c>
      <c r="I66" s="321"/>
      <c r="J66" s="357"/>
      <c r="K66" s="358"/>
      <c r="L66" s="359"/>
      <c r="M66" s="356"/>
      <c r="N66" s="356"/>
      <c r="O66" s="192"/>
      <c r="P66" s="192"/>
      <c r="Q66" s="192"/>
      <c r="R66" s="192"/>
      <c r="S66" s="192"/>
      <c r="T66" s="192"/>
      <c r="U66" s="192"/>
      <c r="V66" s="192"/>
      <c r="W66" s="192"/>
      <c r="X66" s="192"/>
      <c r="Y66" s="192"/>
      <c r="Z66" s="192"/>
    </row>
    <row r="67" spans="1:26" ht="284.25" thickBot="1" x14ac:dyDescent="0.25">
      <c r="A67" s="192"/>
      <c r="B67" s="180"/>
      <c r="C67" s="408"/>
      <c r="D67" s="181"/>
      <c r="E67" s="181"/>
      <c r="F67" s="181"/>
      <c r="G67" s="210">
        <v>4</v>
      </c>
      <c r="H67" s="282" t="s">
        <v>705</v>
      </c>
      <c r="I67" s="321"/>
      <c r="J67" s="357"/>
      <c r="K67" s="358"/>
      <c r="L67" s="359"/>
      <c r="M67" s="356"/>
      <c r="N67" s="356"/>
      <c r="O67" s="192"/>
      <c r="P67" s="192"/>
      <c r="Q67" s="192"/>
      <c r="R67" s="192"/>
      <c r="S67" s="192"/>
      <c r="T67" s="192"/>
      <c r="U67" s="192"/>
      <c r="V67" s="192"/>
      <c r="W67" s="192"/>
      <c r="X67" s="192"/>
      <c r="Y67" s="192"/>
      <c r="Z67" s="192"/>
    </row>
    <row r="68" spans="1:26" ht="52.5" customHeight="1" x14ac:dyDescent="0.2">
      <c r="A68" s="192"/>
      <c r="B68" s="212" t="str">
        <f>+LEFT(C68,4)</f>
        <v>15.3</v>
      </c>
      <c r="C68" s="426" t="s">
        <v>455</v>
      </c>
      <c r="D68" s="213" t="s">
        <v>490</v>
      </c>
      <c r="E68" s="213" t="s">
        <v>513</v>
      </c>
      <c r="F68" s="438">
        <v>3</v>
      </c>
      <c r="G68" s="265">
        <v>1</v>
      </c>
      <c r="H68" s="340" t="s">
        <v>405</v>
      </c>
      <c r="I68" s="449" t="s">
        <v>530</v>
      </c>
      <c r="J68" s="219">
        <v>3</v>
      </c>
      <c r="K68" s="220" t="str">
        <f>+IF(OR(ISBLANK(F68),ISBLANK(J68)),"",IF(OR(AND(F68=1,J68=1),AND(F68=1,J68=2),AND(F68=1,J68=3)),"Deficiencia de control mayor (diseño y ejecución)",IF(OR(AND(F68=2,J68=2),AND(F68=3,J68=1),AND(F68=3,J68=2),AND(F68=2,J68=1)),"Deficiencia de control (diseño o ejecución)",IF(AND(F68=2,J68=3),"Oportunidad de mejora","Mantenimiento del control"))))</f>
        <v>Mantenimiento del control</v>
      </c>
      <c r="L68" s="208">
        <f>+IF(K68="",231,IF(K68="Deficiencia de control mayor (diseño y ejecución)",240,IF(K68="Deficiencia de control (diseño o ejecución)",260,IF(K68="Oportunidad de mejora",280,300))))</f>
        <v>300</v>
      </c>
      <c r="M68" s="309">
        <v>5.4562999999999997</v>
      </c>
      <c r="N68" s="309">
        <f>+L68+M68</f>
        <v>305.4563</v>
      </c>
      <c r="O68" s="192"/>
      <c r="P68" s="192"/>
      <c r="Q68" s="192"/>
      <c r="R68" s="192"/>
      <c r="S68" s="192"/>
      <c r="T68" s="192"/>
      <c r="U68" s="192"/>
      <c r="V68" s="192"/>
      <c r="W68" s="192"/>
      <c r="X68" s="192"/>
      <c r="Y68" s="192"/>
      <c r="Z68" s="192"/>
    </row>
    <row r="69" spans="1:26" ht="36" customHeight="1" x14ac:dyDescent="0.2">
      <c r="A69" s="192"/>
      <c r="B69" s="180"/>
      <c r="C69" s="408"/>
      <c r="D69" s="181"/>
      <c r="E69" s="181"/>
      <c r="F69" s="181"/>
      <c r="G69" s="425">
        <v>2</v>
      </c>
      <c r="H69" s="450" t="s">
        <v>461</v>
      </c>
      <c r="I69" s="468"/>
      <c r="J69" s="357"/>
      <c r="K69" s="358"/>
      <c r="L69" s="359"/>
      <c r="M69" s="356"/>
      <c r="N69" s="356"/>
      <c r="O69" s="192"/>
      <c r="P69" s="192"/>
      <c r="Q69" s="192"/>
      <c r="R69" s="192"/>
      <c r="S69" s="192"/>
      <c r="T69" s="192"/>
      <c r="U69" s="192"/>
      <c r="V69" s="192"/>
      <c r="W69" s="192"/>
      <c r="X69" s="192"/>
      <c r="Y69" s="192"/>
      <c r="Z69" s="192"/>
    </row>
    <row r="70" spans="1:26" ht="53.25" customHeight="1" x14ac:dyDescent="0.2">
      <c r="A70" s="192"/>
      <c r="B70" s="180"/>
      <c r="C70" s="408"/>
      <c r="D70" s="181"/>
      <c r="E70" s="181"/>
      <c r="F70" s="181"/>
      <c r="G70" s="425">
        <v>3</v>
      </c>
      <c r="H70" s="450" t="s">
        <v>706</v>
      </c>
      <c r="I70" s="468"/>
      <c r="J70" s="357"/>
      <c r="K70" s="358"/>
      <c r="L70" s="359"/>
      <c r="M70" s="356"/>
      <c r="N70" s="356"/>
      <c r="O70" s="192"/>
      <c r="P70" s="192"/>
      <c r="Q70" s="192"/>
      <c r="R70" s="192"/>
      <c r="S70" s="192"/>
      <c r="T70" s="192"/>
      <c r="U70" s="192"/>
      <c r="V70" s="192"/>
      <c r="W70" s="192"/>
      <c r="X70" s="192"/>
      <c r="Y70" s="192"/>
      <c r="Z70" s="192"/>
    </row>
    <row r="71" spans="1:26" ht="76.5" customHeight="1" x14ac:dyDescent="0.2">
      <c r="A71" s="360"/>
      <c r="B71" s="180"/>
      <c r="C71" s="408"/>
      <c r="D71" s="182"/>
      <c r="E71" s="182"/>
      <c r="F71" s="182"/>
      <c r="G71" s="451">
        <v>4</v>
      </c>
      <c r="H71" s="450" t="s">
        <v>626</v>
      </c>
      <c r="I71" s="469"/>
      <c r="J71" s="186"/>
      <c r="K71" s="358"/>
      <c r="L71" s="359"/>
      <c r="M71" s="356"/>
      <c r="N71" s="356"/>
      <c r="O71" s="360"/>
      <c r="P71" s="360"/>
      <c r="Q71" s="360"/>
      <c r="R71" s="360"/>
      <c r="S71" s="360"/>
      <c r="T71" s="360"/>
      <c r="U71" s="360"/>
      <c r="V71" s="360"/>
      <c r="W71" s="360"/>
      <c r="X71" s="360"/>
      <c r="Y71" s="360"/>
      <c r="Z71" s="360"/>
    </row>
    <row r="72" spans="1:26" ht="90.75" customHeight="1" x14ac:dyDescent="0.2">
      <c r="A72" s="360"/>
      <c r="B72" s="180"/>
      <c r="C72" s="408"/>
      <c r="D72" s="182"/>
      <c r="E72" s="182"/>
      <c r="F72" s="182"/>
      <c r="G72" s="451">
        <v>5</v>
      </c>
      <c r="H72" s="450" t="s">
        <v>627</v>
      </c>
      <c r="I72" s="469"/>
      <c r="J72" s="186"/>
      <c r="K72" s="358"/>
      <c r="L72" s="359"/>
      <c r="M72" s="356"/>
      <c r="N72" s="356"/>
      <c r="O72" s="360"/>
      <c r="P72" s="360"/>
      <c r="Q72" s="360"/>
      <c r="R72" s="360"/>
      <c r="S72" s="360"/>
      <c r="T72" s="360"/>
      <c r="U72" s="360"/>
      <c r="V72" s="360"/>
      <c r="W72" s="360"/>
      <c r="X72" s="360"/>
      <c r="Y72" s="360"/>
      <c r="Z72" s="360"/>
    </row>
    <row r="73" spans="1:26" ht="90.75" customHeight="1" x14ac:dyDescent="0.2">
      <c r="A73" s="360"/>
      <c r="B73" s="180"/>
      <c r="C73" s="408"/>
      <c r="D73" s="182"/>
      <c r="E73" s="182"/>
      <c r="F73" s="182"/>
      <c r="G73" s="451">
        <v>6</v>
      </c>
      <c r="H73" s="450" t="s">
        <v>628</v>
      </c>
      <c r="I73" s="469"/>
      <c r="J73" s="186"/>
      <c r="K73" s="358"/>
      <c r="L73" s="359"/>
      <c r="M73" s="356"/>
      <c r="N73" s="356"/>
      <c r="O73" s="360"/>
      <c r="P73" s="360"/>
      <c r="Q73" s="360"/>
      <c r="R73" s="360"/>
      <c r="S73" s="360"/>
      <c r="T73" s="360"/>
      <c r="U73" s="360"/>
      <c r="V73" s="360"/>
      <c r="W73" s="360"/>
      <c r="X73" s="360"/>
      <c r="Y73" s="360"/>
      <c r="Z73" s="360"/>
    </row>
    <row r="74" spans="1:26" ht="90.75" customHeight="1" x14ac:dyDescent="0.2">
      <c r="A74" s="360"/>
      <c r="B74" s="180"/>
      <c r="C74" s="408"/>
      <c r="D74" s="182"/>
      <c r="E74" s="182"/>
      <c r="F74" s="182"/>
      <c r="G74" s="451">
        <v>7</v>
      </c>
      <c r="H74" s="450" t="s">
        <v>629</v>
      </c>
      <c r="I74" s="469"/>
      <c r="J74" s="186"/>
      <c r="K74" s="358"/>
      <c r="L74" s="359"/>
      <c r="M74" s="356"/>
      <c r="N74" s="356"/>
      <c r="O74" s="360"/>
      <c r="P74" s="360"/>
      <c r="Q74" s="360"/>
      <c r="R74" s="360"/>
      <c r="S74" s="360"/>
      <c r="T74" s="360"/>
      <c r="U74" s="360"/>
      <c r="V74" s="360"/>
      <c r="W74" s="360"/>
      <c r="X74" s="360"/>
      <c r="Y74" s="360"/>
      <c r="Z74" s="360"/>
    </row>
    <row r="75" spans="1:26" ht="90.75" customHeight="1" x14ac:dyDescent="0.2">
      <c r="A75" s="360"/>
      <c r="B75" s="180"/>
      <c r="C75" s="408"/>
      <c r="D75" s="182"/>
      <c r="E75" s="182"/>
      <c r="F75" s="182"/>
      <c r="G75" s="451">
        <v>8</v>
      </c>
      <c r="H75" s="450" t="s">
        <v>630</v>
      </c>
      <c r="I75" s="469"/>
      <c r="J75" s="186"/>
      <c r="K75" s="358"/>
      <c r="L75" s="359"/>
      <c r="M75" s="356"/>
      <c r="N75" s="356"/>
      <c r="O75" s="360"/>
      <c r="P75" s="360"/>
      <c r="Q75" s="360"/>
      <c r="R75" s="360"/>
      <c r="S75" s="360"/>
      <c r="T75" s="360"/>
      <c r="U75" s="360"/>
      <c r="V75" s="360"/>
      <c r="W75" s="360"/>
      <c r="X75" s="360"/>
      <c r="Y75" s="360"/>
      <c r="Z75" s="360"/>
    </row>
    <row r="76" spans="1:26" ht="90.75" customHeight="1" x14ac:dyDescent="0.2">
      <c r="A76" s="360"/>
      <c r="B76" s="180"/>
      <c r="C76" s="408"/>
      <c r="D76" s="182"/>
      <c r="E76" s="182"/>
      <c r="F76" s="182"/>
      <c r="G76" s="451">
        <v>9</v>
      </c>
      <c r="H76" s="450" t="s">
        <v>631</v>
      </c>
      <c r="I76" s="469"/>
      <c r="J76" s="186"/>
      <c r="K76" s="358"/>
      <c r="L76" s="359"/>
      <c r="M76" s="356"/>
      <c r="N76" s="356"/>
      <c r="O76" s="360"/>
      <c r="P76" s="360"/>
      <c r="Q76" s="360"/>
      <c r="R76" s="360"/>
      <c r="S76" s="360"/>
      <c r="T76" s="360"/>
      <c r="U76" s="360"/>
      <c r="V76" s="360"/>
      <c r="W76" s="360"/>
      <c r="X76" s="360"/>
      <c r="Y76" s="360"/>
      <c r="Z76" s="360"/>
    </row>
    <row r="77" spans="1:26" ht="52.5" customHeight="1" x14ac:dyDescent="0.2">
      <c r="A77" s="192"/>
      <c r="B77" s="180"/>
      <c r="C77" s="408"/>
      <c r="D77" s="181"/>
      <c r="E77" s="181"/>
      <c r="F77" s="181"/>
      <c r="G77" s="451">
        <v>10</v>
      </c>
      <c r="H77" s="450" t="s">
        <v>632</v>
      </c>
      <c r="I77" s="469"/>
      <c r="J77" s="357"/>
      <c r="K77" s="358"/>
      <c r="L77" s="359"/>
      <c r="M77" s="356"/>
      <c r="N77" s="356"/>
      <c r="O77" s="192"/>
      <c r="P77" s="192"/>
      <c r="Q77" s="192"/>
      <c r="R77" s="192"/>
      <c r="S77" s="192"/>
      <c r="T77" s="192"/>
      <c r="U77" s="192"/>
      <c r="V77" s="192"/>
      <c r="W77" s="192"/>
      <c r="X77" s="192"/>
      <c r="Y77" s="192"/>
      <c r="Z77" s="192"/>
    </row>
    <row r="78" spans="1:26" ht="171.75" customHeight="1" thickBot="1" x14ac:dyDescent="0.25">
      <c r="A78" s="192"/>
      <c r="B78" s="180"/>
      <c r="C78" s="408"/>
      <c r="D78" s="181"/>
      <c r="E78" s="181"/>
      <c r="F78" s="181"/>
      <c r="G78" s="452">
        <v>11</v>
      </c>
      <c r="H78" s="450" t="s">
        <v>633</v>
      </c>
      <c r="I78" s="469"/>
      <c r="J78" s="357"/>
      <c r="K78" s="358"/>
      <c r="L78" s="359"/>
      <c r="M78" s="356"/>
      <c r="N78" s="356"/>
      <c r="O78" s="192"/>
      <c r="P78" s="192"/>
      <c r="Q78" s="192"/>
      <c r="R78" s="192"/>
      <c r="S78" s="192"/>
      <c r="T78" s="192"/>
      <c r="U78" s="192"/>
      <c r="V78" s="192"/>
      <c r="W78" s="192"/>
      <c r="X78" s="192"/>
      <c r="Y78" s="192"/>
      <c r="Z78" s="192"/>
    </row>
    <row r="79" spans="1:26" ht="125.25" customHeight="1" thickBot="1" x14ac:dyDescent="0.25">
      <c r="A79" s="192"/>
      <c r="B79" s="381" t="str">
        <f>+LEFT(C79,4)</f>
        <v>15.4</v>
      </c>
      <c r="C79" s="483" t="s">
        <v>456</v>
      </c>
      <c r="D79" s="261" t="s">
        <v>457</v>
      </c>
      <c r="E79" s="263" t="s">
        <v>484</v>
      </c>
      <c r="F79" s="262">
        <v>3</v>
      </c>
      <c r="G79" s="223">
        <v>1</v>
      </c>
      <c r="H79" s="217" t="s">
        <v>707</v>
      </c>
      <c r="I79" s="410" t="s">
        <v>503</v>
      </c>
      <c r="J79" s="262">
        <v>3</v>
      </c>
      <c r="K79" s="343"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344">
        <f>+IF(K79="",231,IF(K79="Deficiencia de control mayor (diseño y ejecución)",240,IF(K79="Deficiencia de control (diseño o ejecución)",260,IF(K79="Oportunidad de mejora",280,300))))</f>
        <v>300</v>
      </c>
      <c r="M79" s="345">
        <v>5.5632000000000001</v>
      </c>
      <c r="N79" s="345">
        <f>+L79+M79</f>
        <v>305.56319999999999</v>
      </c>
      <c r="O79" s="192"/>
      <c r="P79" s="192"/>
      <c r="Q79" s="192"/>
      <c r="R79" s="192"/>
      <c r="S79" s="192"/>
      <c r="T79" s="192"/>
      <c r="U79" s="192"/>
      <c r="V79" s="192"/>
      <c r="W79" s="192"/>
      <c r="X79" s="192"/>
      <c r="Y79" s="192"/>
      <c r="Z79" s="192"/>
    </row>
    <row r="80" spans="1:26" ht="143.25" customHeight="1" thickBot="1" x14ac:dyDescent="0.25">
      <c r="A80" s="192"/>
      <c r="B80" s="381" t="str">
        <f>+LEFT(C80,4)</f>
        <v>15.5</v>
      </c>
      <c r="C80" s="489" t="s">
        <v>489</v>
      </c>
      <c r="D80" s="261" t="s">
        <v>447</v>
      </c>
      <c r="E80" s="263" t="s">
        <v>483</v>
      </c>
      <c r="F80" s="262">
        <v>3</v>
      </c>
      <c r="G80" s="223">
        <v>1</v>
      </c>
      <c r="H80" s="217" t="s">
        <v>621</v>
      </c>
      <c r="I80" s="410" t="s">
        <v>518</v>
      </c>
      <c r="J80" s="411">
        <v>3</v>
      </c>
      <c r="K80" s="343" t="str">
        <f>+IF(OR(ISBLANK(F80),ISBLANK(J80)),"",IF(OR(AND(F80=1,J80=1),AND(F80=1,J80=2),AND(F80=1,J80=3)),"Deficiencia de control mayor (diseño y ejecución)",IF(OR(AND(F80=2,J80=2),AND(F80=3,J80=1),AND(F80=3,J80=2),AND(F80=2,J80=1)),"Deficiencia de control (diseño o ejecución)",IF(AND(F80=2,J80=3),"Oportunidad de mejora","Mantenimiento del control"))))</f>
        <v>Mantenimiento del control</v>
      </c>
      <c r="L80" s="344">
        <f>+IF(K80="",231,IF(K80="Deficiencia de control mayor (diseño y ejecución)",240,IF(K80="Deficiencia de control (diseño o ejecución)",260,IF(K80="Oportunidad de mejora",280,300))))</f>
        <v>300</v>
      </c>
      <c r="M80" s="345">
        <v>5.6321000000000003</v>
      </c>
      <c r="N80" s="345">
        <f>+L80+M80</f>
        <v>305.63209999999998</v>
      </c>
      <c r="O80" s="192"/>
      <c r="P80" s="192"/>
      <c r="Q80" s="192"/>
      <c r="R80" s="192"/>
      <c r="S80" s="192"/>
      <c r="T80" s="192"/>
      <c r="U80" s="192"/>
      <c r="V80" s="192"/>
      <c r="W80" s="192"/>
      <c r="X80" s="192"/>
      <c r="Y80" s="192"/>
      <c r="Z80" s="192"/>
    </row>
    <row r="81" spans="1:26" ht="31.5" x14ac:dyDescent="0.2">
      <c r="A81" s="192"/>
      <c r="B81" s="490" t="str">
        <f>+LEFT(C81,4)</f>
        <v>15.6</v>
      </c>
      <c r="C81" s="422" t="s">
        <v>448</v>
      </c>
      <c r="D81" s="453" t="s">
        <v>447</v>
      </c>
      <c r="E81" s="242" t="s">
        <v>622</v>
      </c>
      <c r="F81" s="215">
        <v>3</v>
      </c>
      <c r="G81" s="223">
        <v>1</v>
      </c>
      <c r="H81" s="217" t="s">
        <v>708</v>
      </c>
      <c r="I81" s="312" t="s">
        <v>526</v>
      </c>
      <c r="J81" s="219">
        <v>3</v>
      </c>
      <c r="K81" s="220" t="str">
        <f>+IF(OR(ISBLANK(F81),ISBLANK(J81)),"",IF(OR(AND(F81=1,J81=1),AND(F81=1,J81=2),AND(F81=1,J81=3)),"Deficiencia de control mayor (diseño y ejecución)",IF(OR(AND(F81=2,J81=2),AND(F81=3,J81=1),AND(F81=3,J81=2),AND(F81=2,J81=1)),"Deficiencia de control (diseño o ejecución)",IF(AND(F81=2,J81=3),"Oportunidad de mejora","Mantenimiento del control"))))</f>
        <v>Mantenimiento del control</v>
      </c>
      <c r="L81" s="208">
        <f>+IF(K81="",231,IF(K81="Deficiencia de control mayor (diseño y ejecución)",240,IF(K81="Deficiencia de control (diseño o ejecución)",260,IF(K81="Oportunidad de mejora",280,300))))</f>
        <v>300</v>
      </c>
      <c r="M81" s="309">
        <v>5.7896000000000001</v>
      </c>
      <c r="N81" s="309">
        <f>+L81+M81</f>
        <v>305.78960000000001</v>
      </c>
      <c r="O81" s="192"/>
      <c r="P81" s="192"/>
      <c r="Q81" s="192"/>
      <c r="R81" s="192"/>
      <c r="S81" s="192"/>
      <c r="T81" s="192"/>
      <c r="U81" s="192"/>
      <c r="V81" s="192"/>
      <c r="W81" s="192"/>
      <c r="X81" s="192"/>
      <c r="Y81" s="192"/>
      <c r="Z81" s="192"/>
    </row>
    <row r="82" spans="1:26" ht="47.25" x14ac:dyDescent="0.2">
      <c r="A82" s="360"/>
      <c r="B82" s="491"/>
      <c r="C82" s="422"/>
      <c r="D82" s="454"/>
      <c r="E82" s="247"/>
      <c r="F82" s="234"/>
      <c r="G82" s="204">
        <v>2</v>
      </c>
      <c r="H82" s="232" t="s">
        <v>634</v>
      </c>
      <c r="I82" s="321"/>
      <c r="J82" s="248"/>
      <c r="K82" s="229"/>
      <c r="L82" s="230"/>
      <c r="M82" s="309"/>
      <c r="N82" s="309"/>
      <c r="O82" s="360"/>
      <c r="P82" s="360"/>
      <c r="Q82" s="360"/>
      <c r="R82" s="360"/>
      <c r="S82" s="360"/>
      <c r="T82" s="360"/>
      <c r="U82" s="360"/>
      <c r="V82" s="360"/>
      <c r="W82" s="360"/>
      <c r="X82" s="360"/>
      <c r="Y82" s="360"/>
      <c r="Z82" s="360"/>
    </row>
    <row r="83" spans="1:26" ht="70.5" customHeight="1" thickBot="1" x14ac:dyDescent="0.25">
      <c r="A83" s="192"/>
      <c r="B83" s="492"/>
      <c r="C83" s="408"/>
      <c r="D83" s="455"/>
      <c r="E83" s="488"/>
      <c r="F83" s="181"/>
      <c r="G83" s="210">
        <v>3</v>
      </c>
      <c r="H83" s="243" t="s">
        <v>745</v>
      </c>
      <c r="I83" s="465"/>
      <c r="J83" s="357"/>
      <c r="K83" s="358"/>
      <c r="L83" s="359"/>
      <c r="M83" s="356"/>
      <c r="N83" s="356"/>
      <c r="O83" s="192"/>
      <c r="P83" s="192"/>
      <c r="Q83" s="192"/>
      <c r="R83" s="192"/>
      <c r="S83" s="192"/>
      <c r="T83" s="192"/>
      <c r="U83" s="192"/>
      <c r="V83" s="192"/>
      <c r="W83" s="192"/>
      <c r="X83" s="192"/>
      <c r="Y83" s="192"/>
      <c r="Z83" s="192"/>
    </row>
    <row r="84" spans="1:26" ht="32.25" hidden="1" customHeight="1" x14ac:dyDescent="0.2">
      <c r="A84" s="192"/>
      <c r="B84" s="192"/>
      <c r="C84" s="293"/>
      <c r="D84" s="293"/>
      <c r="E84" s="293"/>
      <c r="F84" s="293"/>
      <c r="G84" s="293"/>
      <c r="H84" s="293"/>
      <c r="I84" s="293"/>
      <c r="J84" s="293"/>
      <c r="K84" s="293"/>
      <c r="L84" s="350"/>
      <c r="M84" s="350"/>
      <c r="N84" s="350"/>
      <c r="O84" s="192"/>
      <c r="P84" s="192"/>
      <c r="Q84" s="192"/>
      <c r="R84" s="192"/>
      <c r="S84" s="192"/>
      <c r="T84" s="192"/>
      <c r="U84" s="192"/>
      <c r="V84" s="192"/>
      <c r="W84" s="192"/>
      <c r="X84" s="192"/>
      <c r="Y84" s="192"/>
      <c r="Z84" s="192"/>
    </row>
    <row r="85" spans="1:26" ht="32.25" hidden="1" customHeight="1" x14ac:dyDescent="0.2">
      <c r="A85" s="192"/>
      <c r="B85" s="192"/>
      <c r="C85" s="192"/>
      <c r="D85" s="192"/>
      <c r="E85" s="192"/>
      <c r="F85" s="192"/>
      <c r="G85" s="192"/>
      <c r="H85" s="192"/>
      <c r="I85" s="192"/>
      <c r="J85" s="192"/>
      <c r="K85" s="192"/>
      <c r="L85" s="350"/>
      <c r="M85" s="350"/>
      <c r="N85" s="350"/>
      <c r="O85" s="192"/>
      <c r="P85" s="192"/>
      <c r="Q85" s="192"/>
      <c r="R85" s="192"/>
      <c r="S85" s="192"/>
      <c r="T85" s="192"/>
      <c r="U85" s="192"/>
      <c r="V85" s="192"/>
      <c r="W85" s="192"/>
      <c r="X85" s="192"/>
      <c r="Y85" s="192"/>
      <c r="Z85" s="192"/>
    </row>
    <row r="86" spans="1:26" ht="32.25" hidden="1" customHeight="1" x14ac:dyDescent="0.2">
      <c r="A86" s="192"/>
      <c r="B86" s="192"/>
      <c r="C86" s="192"/>
      <c r="D86" s="192"/>
      <c r="E86" s="192"/>
      <c r="F86" s="192"/>
      <c r="G86" s="192"/>
      <c r="H86" s="192"/>
      <c r="I86" s="192"/>
      <c r="J86" s="192"/>
      <c r="K86" s="192"/>
      <c r="L86" s="350"/>
      <c r="M86" s="350"/>
      <c r="N86" s="350"/>
      <c r="O86" s="192"/>
      <c r="P86" s="192"/>
      <c r="Q86" s="192"/>
      <c r="R86" s="192"/>
      <c r="S86" s="192"/>
      <c r="T86" s="192"/>
      <c r="U86" s="192"/>
      <c r="V86" s="192"/>
      <c r="W86" s="192"/>
      <c r="X86" s="192"/>
      <c r="Y86" s="192"/>
      <c r="Z86" s="192"/>
    </row>
    <row r="87" spans="1:26" ht="32.25" hidden="1" customHeight="1" x14ac:dyDescent="0.2">
      <c r="A87" s="192"/>
      <c r="B87" s="192"/>
      <c r="C87" s="192"/>
      <c r="D87" s="192"/>
      <c r="E87" s="192"/>
      <c r="F87" s="192"/>
      <c r="G87" s="192"/>
      <c r="H87" s="192"/>
      <c r="I87" s="192"/>
      <c r="J87" s="192"/>
      <c r="K87" s="192"/>
      <c r="L87" s="350"/>
      <c r="M87" s="350"/>
      <c r="N87" s="350"/>
      <c r="O87" s="192"/>
      <c r="P87" s="192"/>
      <c r="Q87" s="192"/>
      <c r="R87" s="192"/>
      <c r="S87" s="192"/>
      <c r="T87" s="192"/>
      <c r="U87" s="192"/>
      <c r="V87" s="192"/>
      <c r="W87" s="192"/>
      <c r="X87" s="192"/>
      <c r="Y87" s="192"/>
      <c r="Z87" s="192"/>
    </row>
    <row r="88" spans="1:26" ht="32.25" hidden="1" customHeight="1" x14ac:dyDescent="0.2">
      <c r="A88" s="192"/>
      <c r="B88" s="192"/>
      <c r="C88" s="192"/>
      <c r="D88" s="192"/>
      <c r="E88" s="192"/>
      <c r="F88" s="192"/>
      <c r="G88" s="192"/>
      <c r="H88" s="192"/>
      <c r="I88" s="192"/>
      <c r="J88" s="192"/>
      <c r="K88" s="192"/>
      <c r="L88" s="350"/>
      <c r="M88" s="350"/>
      <c r="N88" s="350"/>
      <c r="O88" s="192"/>
      <c r="P88" s="192"/>
      <c r="Q88" s="192"/>
      <c r="R88" s="192"/>
      <c r="S88" s="192"/>
      <c r="T88" s="192"/>
      <c r="U88" s="192"/>
      <c r="V88" s="192"/>
      <c r="W88" s="192"/>
      <c r="X88" s="192"/>
      <c r="Y88" s="192"/>
      <c r="Z88" s="192"/>
    </row>
    <row r="89" spans="1:26" ht="32.25" hidden="1" customHeight="1" x14ac:dyDescent="0.2">
      <c r="A89" s="192"/>
      <c r="B89" s="192"/>
      <c r="C89" s="192"/>
      <c r="D89" s="192"/>
      <c r="E89" s="192"/>
      <c r="F89" s="192"/>
      <c r="G89" s="192"/>
      <c r="H89" s="192"/>
      <c r="I89" s="192"/>
      <c r="J89" s="192"/>
      <c r="K89" s="192"/>
      <c r="L89" s="350"/>
      <c r="M89" s="350"/>
      <c r="N89" s="350"/>
      <c r="O89" s="192"/>
      <c r="P89" s="192"/>
      <c r="Q89" s="192"/>
      <c r="R89" s="192"/>
      <c r="S89" s="192"/>
      <c r="T89" s="192"/>
      <c r="U89" s="192"/>
      <c r="V89" s="192"/>
      <c r="W89" s="192"/>
      <c r="X89" s="192"/>
      <c r="Y89" s="192"/>
      <c r="Z89" s="192"/>
    </row>
    <row r="90" spans="1:26" ht="32.25" hidden="1" customHeight="1" x14ac:dyDescent="0.2">
      <c r="A90" s="192"/>
      <c r="B90" s="192"/>
      <c r="C90" s="192"/>
      <c r="D90" s="192"/>
      <c r="E90" s="192"/>
      <c r="F90" s="192"/>
      <c r="G90" s="192"/>
      <c r="H90" s="192"/>
      <c r="I90" s="192"/>
      <c r="J90" s="192"/>
      <c r="K90" s="192"/>
      <c r="L90" s="350"/>
      <c r="M90" s="350"/>
      <c r="N90" s="350"/>
      <c r="O90" s="192"/>
      <c r="P90" s="192"/>
      <c r="Q90" s="192"/>
      <c r="R90" s="192"/>
      <c r="S90" s="192"/>
      <c r="T90" s="192"/>
      <c r="U90" s="192"/>
      <c r="V90" s="192"/>
      <c r="W90" s="192"/>
      <c r="X90" s="192"/>
      <c r="Y90" s="192"/>
      <c r="Z90" s="192"/>
    </row>
    <row r="91" spans="1:26" ht="32.25" hidden="1" customHeight="1" x14ac:dyDescent="0.2">
      <c r="A91" s="192"/>
      <c r="B91" s="192"/>
      <c r="C91" s="192"/>
      <c r="D91" s="192"/>
      <c r="E91" s="192"/>
      <c r="F91" s="192"/>
      <c r="G91" s="192"/>
      <c r="H91" s="192"/>
      <c r="I91" s="192"/>
      <c r="J91" s="192"/>
      <c r="K91" s="192"/>
      <c r="L91" s="350"/>
      <c r="M91" s="350"/>
      <c r="N91" s="350"/>
      <c r="O91" s="192"/>
      <c r="P91" s="192"/>
      <c r="Q91" s="192"/>
      <c r="R91" s="192"/>
      <c r="S91" s="192"/>
      <c r="T91" s="192"/>
      <c r="U91" s="192"/>
      <c r="V91" s="192"/>
      <c r="W91" s="192"/>
      <c r="X91" s="192"/>
      <c r="Y91" s="192"/>
      <c r="Z91" s="192"/>
    </row>
    <row r="92" spans="1:26" ht="32.25" hidden="1" customHeight="1" x14ac:dyDescent="0.2">
      <c r="A92" s="192"/>
      <c r="B92" s="192"/>
      <c r="C92" s="192"/>
      <c r="D92" s="192"/>
      <c r="E92" s="192"/>
      <c r="F92" s="192"/>
      <c r="G92" s="192"/>
      <c r="H92" s="192"/>
      <c r="I92" s="192"/>
      <c r="J92" s="192"/>
      <c r="K92" s="192"/>
      <c r="L92" s="350"/>
      <c r="M92" s="350"/>
      <c r="N92" s="350"/>
      <c r="O92" s="192"/>
      <c r="P92" s="192"/>
      <c r="Q92" s="192"/>
      <c r="R92" s="192"/>
      <c r="S92" s="192"/>
      <c r="T92" s="192"/>
      <c r="U92" s="192"/>
      <c r="V92" s="192"/>
      <c r="W92" s="192"/>
      <c r="X92" s="192"/>
      <c r="Y92" s="192"/>
      <c r="Z92" s="192"/>
    </row>
    <row r="93" spans="1:26" ht="32.25" hidden="1" customHeight="1" x14ac:dyDescent="0.2">
      <c r="A93" s="192"/>
      <c r="B93" s="192"/>
      <c r="C93" s="192"/>
      <c r="D93" s="192"/>
      <c r="E93" s="192"/>
      <c r="F93" s="192"/>
      <c r="G93" s="192"/>
      <c r="H93" s="192"/>
      <c r="I93" s="192"/>
      <c r="J93" s="192"/>
      <c r="K93" s="192"/>
      <c r="L93" s="350"/>
      <c r="M93" s="350"/>
      <c r="N93" s="350"/>
      <c r="O93" s="192"/>
      <c r="P93" s="192"/>
      <c r="Q93" s="192"/>
      <c r="R93" s="192"/>
      <c r="S93" s="192"/>
      <c r="T93" s="192"/>
      <c r="U93" s="192"/>
      <c r="V93" s="192"/>
      <c r="W93" s="192"/>
      <c r="X93" s="192"/>
      <c r="Y93" s="192"/>
      <c r="Z93" s="192"/>
    </row>
    <row r="94" spans="1:26" ht="32.25" hidden="1" customHeight="1" x14ac:dyDescent="0.2">
      <c r="A94" s="192"/>
      <c r="B94" s="192"/>
      <c r="C94" s="192"/>
      <c r="D94" s="192"/>
      <c r="E94" s="192"/>
      <c r="F94" s="192"/>
      <c r="G94" s="192"/>
      <c r="H94" s="192"/>
      <c r="I94" s="192"/>
      <c r="J94" s="192"/>
      <c r="K94" s="192"/>
      <c r="L94" s="350"/>
      <c r="M94" s="350"/>
      <c r="N94" s="350"/>
      <c r="O94" s="192"/>
      <c r="P94" s="192"/>
      <c r="Q94" s="192"/>
      <c r="R94" s="192"/>
      <c r="S94" s="192"/>
      <c r="T94" s="192"/>
      <c r="U94" s="192"/>
      <c r="V94" s="192"/>
      <c r="W94" s="192"/>
      <c r="X94" s="192"/>
      <c r="Y94" s="192"/>
      <c r="Z94" s="192"/>
    </row>
    <row r="95" spans="1:26" ht="32.25" hidden="1" customHeight="1" x14ac:dyDescent="0.2">
      <c r="A95" s="192"/>
      <c r="B95" s="192"/>
      <c r="C95" s="192"/>
      <c r="D95" s="192"/>
      <c r="E95" s="192"/>
      <c r="F95" s="192"/>
      <c r="G95" s="192"/>
      <c r="H95" s="192"/>
      <c r="I95" s="192"/>
      <c r="J95" s="192"/>
      <c r="K95" s="192"/>
      <c r="L95" s="350"/>
      <c r="M95" s="350"/>
      <c r="N95" s="350"/>
      <c r="O95" s="192"/>
      <c r="P95" s="192"/>
      <c r="Q95" s="192"/>
      <c r="R95" s="192"/>
      <c r="S95" s="192"/>
      <c r="T95" s="192"/>
      <c r="U95" s="192"/>
      <c r="V95" s="192"/>
      <c r="W95" s="192"/>
      <c r="X95" s="192"/>
      <c r="Y95" s="192"/>
      <c r="Z95" s="192"/>
    </row>
    <row r="96" spans="1:26" ht="32.25" hidden="1" customHeight="1" x14ac:dyDescent="0.2">
      <c r="A96" s="192"/>
      <c r="B96" s="192"/>
      <c r="C96" s="192"/>
      <c r="D96" s="192"/>
      <c r="E96" s="192"/>
      <c r="F96" s="192"/>
      <c r="G96" s="192"/>
      <c r="H96" s="192"/>
      <c r="I96" s="192"/>
      <c r="J96" s="192"/>
      <c r="K96" s="192"/>
      <c r="L96" s="350"/>
      <c r="M96" s="350"/>
      <c r="N96" s="350"/>
      <c r="O96" s="192"/>
      <c r="P96" s="192"/>
      <c r="Q96" s="192"/>
      <c r="R96" s="192"/>
      <c r="S96" s="192"/>
      <c r="T96" s="192"/>
      <c r="U96" s="192"/>
      <c r="V96" s="192"/>
      <c r="W96" s="192"/>
      <c r="X96" s="192"/>
      <c r="Y96" s="192"/>
      <c r="Z96" s="192"/>
    </row>
    <row r="97" spans="1:26" ht="32.25" hidden="1" customHeight="1" x14ac:dyDescent="0.2">
      <c r="A97" s="192"/>
      <c r="B97" s="192"/>
      <c r="C97" s="192"/>
      <c r="D97" s="192"/>
      <c r="E97" s="192"/>
      <c r="F97" s="192"/>
      <c r="G97" s="192"/>
      <c r="H97" s="192"/>
      <c r="I97" s="192"/>
      <c r="J97" s="192"/>
      <c r="K97" s="192"/>
      <c r="L97" s="350"/>
      <c r="M97" s="350"/>
      <c r="N97" s="350"/>
      <c r="O97" s="192"/>
      <c r="P97" s="192"/>
      <c r="Q97" s="192"/>
      <c r="R97" s="192"/>
      <c r="S97" s="192"/>
      <c r="T97" s="192"/>
      <c r="U97" s="192"/>
      <c r="V97" s="192"/>
      <c r="W97" s="192"/>
      <c r="X97" s="192"/>
      <c r="Y97" s="192"/>
      <c r="Z97" s="192"/>
    </row>
    <row r="98" spans="1:26" ht="32.25" hidden="1" customHeight="1" x14ac:dyDescent="0.2">
      <c r="A98" s="192"/>
      <c r="B98" s="192"/>
      <c r="C98" s="192"/>
      <c r="D98" s="192"/>
      <c r="E98" s="192"/>
      <c r="F98" s="192"/>
      <c r="G98" s="192"/>
      <c r="H98" s="192"/>
      <c r="I98" s="192"/>
      <c r="J98" s="192"/>
      <c r="K98" s="192"/>
      <c r="L98" s="350"/>
      <c r="M98" s="350"/>
      <c r="N98" s="350"/>
      <c r="O98" s="192"/>
      <c r="P98" s="192"/>
      <c r="Q98" s="192"/>
      <c r="R98" s="192"/>
      <c r="S98" s="192"/>
      <c r="T98" s="192"/>
      <c r="U98" s="192"/>
      <c r="V98" s="192"/>
      <c r="W98" s="192"/>
      <c r="X98" s="192"/>
      <c r="Y98" s="192"/>
      <c r="Z98" s="192"/>
    </row>
    <row r="99" spans="1:26" ht="32.25" hidden="1" customHeight="1" x14ac:dyDescent="0.2">
      <c r="A99" s="192"/>
      <c r="B99" s="192"/>
      <c r="C99" s="192"/>
      <c r="D99" s="192"/>
      <c r="E99" s="192"/>
      <c r="F99" s="192"/>
      <c r="G99" s="192"/>
      <c r="H99" s="192"/>
      <c r="I99" s="192"/>
      <c r="J99" s="192"/>
      <c r="K99" s="192"/>
      <c r="L99" s="350"/>
      <c r="M99" s="350"/>
      <c r="N99" s="350"/>
      <c r="O99" s="192"/>
      <c r="P99" s="192"/>
      <c r="Q99" s="192"/>
      <c r="R99" s="192"/>
      <c r="S99" s="192"/>
      <c r="T99" s="192"/>
      <c r="U99" s="192"/>
      <c r="V99" s="192"/>
      <c r="W99" s="192"/>
      <c r="X99" s="192"/>
      <c r="Y99" s="192"/>
      <c r="Z99" s="192"/>
    </row>
    <row r="100" spans="1:26" ht="32.25" hidden="1" customHeight="1" x14ac:dyDescent="0.2">
      <c r="A100" s="192"/>
      <c r="B100" s="192"/>
      <c r="C100" s="192"/>
      <c r="D100" s="192"/>
      <c r="E100" s="192"/>
      <c r="F100" s="192"/>
      <c r="G100" s="192"/>
      <c r="H100" s="192"/>
      <c r="I100" s="192"/>
      <c r="J100" s="192"/>
      <c r="K100" s="192"/>
      <c r="L100" s="350"/>
      <c r="M100" s="350"/>
      <c r="N100" s="350"/>
      <c r="O100" s="192"/>
      <c r="P100" s="192"/>
      <c r="Q100" s="192"/>
      <c r="R100" s="192"/>
      <c r="S100" s="192"/>
      <c r="T100" s="192"/>
      <c r="U100" s="192"/>
      <c r="V100" s="192"/>
      <c r="W100" s="192"/>
      <c r="X100" s="192"/>
      <c r="Y100" s="192"/>
      <c r="Z100" s="192"/>
    </row>
    <row r="101" spans="1:26" ht="32.25" hidden="1" customHeight="1" x14ac:dyDescent="0.2">
      <c r="A101" s="192"/>
      <c r="B101" s="192"/>
      <c r="C101" s="192"/>
      <c r="D101" s="192"/>
      <c r="E101" s="192"/>
      <c r="F101" s="192"/>
      <c r="G101" s="192"/>
      <c r="H101" s="192"/>
      <c r="I101" s="192"/>
      <c r="J101" s="192"/>
      <c r="K101" s="192"/>
      <c r="L101" s="350"/>
      <c r="M101" s="350"/>
      <c r="N101" s="350"/>
      <c r="O101" s="192"/>
      <c r="P101" s="192"/>
      <c r="Q101" s="192"/>
      <c r="R101" s="192"/>
      <c r="S101" s="192"/>
      <c r="T101" s="192"/>
      <c r="U101" s="192"/>
      <c r="V101" s="192"/>
      <c r="W101" s="192"/>
      <c r="X101" s="192"/>
      <c r="Y101" s="192"/>
      <c r="Z101" s="192"/>
    </row>
    <row r="102" spans="1:26" ht="32.25" hidden="1" customHeight="1" x14ac:dyDescent="0.2">
      <c r="A102" s="192"/>
      <c r="B102" s="192"/>
      <c r="C102" s="192"/>
      <c r="D102" s="192"/>
      <c r="E102" s="192"/>
      <c r="F102" s="192"/>
      <c r="G102" s="192"/>
      <c r="H102" s="192"/>
      <c r="I102" s="192"/>
      <c r="J102" s="192"/>
      <c r="K102" s="192"/>
      <c r="L102" s="350"/>
      <c r="M102" s="350"/>
      <c r="N102" s="350"/>
      <c r="O102" s="192"/>
      <c r="P102" s="192"/>
      <c r="Q102" s="192"/>
      <c r="R102" s="192"/>
      <c r="S102" s="192"/>
      <c r="T102" s="192"/>
      <c r="U102" s="192"/>
      <c r="V102" s="192"/>
      <c r="W102" s="192"/>
      <c r="X102" s="192"/>
      <c r="Y102" s="192"/>
      <c r="Z102" s="192"/>
    </row>
    <row r="103" spans="1:26" ht="32.25" hidden="1" customHeight="1" x14ac:dyDescent="0.2">
      <c r="A103" s="192"/>
      <c r="B103" s="192"/>
      <c r="C103" s="192"/>
      <c r="D103" s="192"/>
      <c r="E103" s="192"/>
      <c r="F103" s="192"/>
      <c r="G103" s="192"/>
      <c r="H103" s="192"/>
      <c r="I103" s="192"/>
      <c r="J103" s="192"/>
      <c r="K103" s="192"/>
      <c r="L103" s="350"/>
      <c r="M103" s="350"/>
      <c r="N103" s="350"/>
      <c r="O103" s="192"/>
      <c r="P103" s="192"/>
      <c r="Q103" s="192"/>
      <c r="R103" s="192"/>
      <c r="S103" s="192"/>
      <c r="T103" s="192"/>
      <c r="U103" s="192"/>
      <c r="V103" s="192"/>
      <c r="W103" s="192"/>
      <c r="X103" s="192"/>
      <c r="Y103" s="192"/>
      <c r="Z103" s="192"/>
    </row>
    <row r="104" spans="1:26" ht="32.25" hidden="1" customHeight="1" x14ac:dyDescent="0.2">
      <c r="A104" s="192"/>
      <c r="B104" s="192"/>
      <c r="C104" s="192"/>
      <c r="D104" s="192"/>
      <c r="E104" s="192"/>
      <c r="F104" s="192"/>
      <c r="G104" s="192"/>
      <c r="H104" s="192"/>
      <c r="I104" s="192"/>
      <c r="J104" s="192"/>
      <c r="K104" s="192"/>
      <c r="L104" s="350"/>
      <c r="M104" s="350"/>
      <c r="N104" s="350"/>
      <c r="O104" s="192"/>
      <c r="P104" s="192"/>
      <c r="Q104" s="192"/>
      <c r="R104" s="192"/>
      <c r="S104" s="192"/>
      <c r="T104" s="192"/>
      <c r="U104" s="192"/>
      <c r="V104" s="192"/>
      <c r="W104" s="192"/>
      <c r="X104" s="192"/>
      <c r="Y104" s="192"/>
      <c r="Z104" s="192"/>
    </row>
    <row r="105" spans="1:26" ht="32.25" hidden="1" customHeight="1" x14ac:dyDescent="0.2">
      <c r="A105" s="192"/>
      <c r="B105" s="192"/>
      <c r="C105" s="192"/>
      <c r="D105" s="192"/>
      <c r="E105" s="192"/>
      <c r="F105" s="192"/>
      <c r="G105" s="192"/>
      <c r="H105" s="192"/>
      <c r="I105" s="192"/>
      <c r="J105" s="192"/>
      <c r="K105" s="192"/>
      <c r="L105" s="350"/>
      <c r="M105" s="350"/>
      <c r="N105" s="350"/>
      <c r="O105" s="192"/>
      <c r="P105" s="192"/>
      <c r="Q105" s="192"/>
      <c r="R105" s="192"/>
      <c r="S105" s="192"/>
      <c r="T105" s="192"/>
      <c r="U105" s="192"/>
      <c r="V105" s="192"/>
      <c r="W105" s="192"/>
      <c r="X105" s="192"/>
      <c r="Y105" s="192"/>
      <c r="Z105" s="192"/>
    </row>
    <row r="106" spans="1:26" ht="32.25" hidden="1" customHeight="1" x14ac:dyDescent="0.2">
      <c r="A106" s="192"/>
      <c r="B106" s="192"/>
      <c r="C106" s="192"/>
      <c r="D106" s="192"/>
      <c r="E106" s="192"/>
      <c r="F106" s="192"/>
      <c r="G106" s="192"/>
      <c r="H106" s="192"/>
      <c r="I106" s="192"/>
      <c r="J106" s="192"/>
      <c r="K106" s="192"/>
      <c r="L106" s="350"/>
      <c r="M106" s="350"/>
      <c r="N106" s="350"/>
      <c r="O106" s="192"/>
      <c r="P106" s="192"/>
      <c r="Q106" s="192"/>
      <c r="R106" s="192"/>
      <c r="S106" s="192"/>
      <c r="T106" s="192"/>
      <c r="U106" s="192"/>
      <c r="V106" s="192"/>
      <c r="W106" s="192"/>
      <c r="X106" s="192"/>
      <c r="Y106" s="192"/>
      <c r="Z106" s="192"/>
    </row>
    <row r="107" spans="1:26" ht="32.25" hidden="1" customHeight="1" x14ac:dyDescent="0.2">
      <c r="A107" s="192"/>
      <c r="B107" s="192"/>
      <c r="C107" s="192"/>
      <c r="D107" s="192"/>
      <c r="E107" s="192"/>
      <c r="F107" s="192"/>
      <c r="G107" s="192"/>
      <c r="H107" s="192"/>
      <c r="I107" s="192"/>
      <c r="J107" s="192"/>
      <c r="K107" s="192"/>
      <c r="L107" s="350"/>
      <c r="M107" s="350"/>
      <c r="N107" s="350"/>
      <c r="O107" s="192"/>
      <c r="P107" s="192"/>
      <c r="Q107" s="192"/>
      <c r="R107" s="192"/>
      <c r="S107" s="192"/>
      <c r="T107" s="192"/>
      <c r="U107" s="192"/>
      <c r="V107" s="192"/>
      <c r="W107" s="192"/>
      <c r="X107" s="192"/>
      <c r="Y107" s="192"/>
      <c r="Z107" s="192"/>
    </row>
    <row r="108" spans="1:26" ht="32.25" hidden="1" customHeight="1" x14ac:dyDescent="0.2">
      <c r="A108" s="192"/>
      <c r="B108" s="192"/>
      <c r="C108" s="192"/>
      <c r="D108" s="192"/>
      <c r="E108" s="192"/>
      <c r="F108" s="192"/>
      <c r="G108" s="192"/>
      <c r="H108" s="192"/>
      <c r="I108" s="192"/>
      <c r="J108" s="192"/>
      <c r="K108" s="192"/>
      <c r="L108" s="350"/>
      <c r="M108" s="350"/>
      <c r="N108" s="350"/>
      <c r="O108" s="192"/>
      <c r="P108" s="192"/>
      <c r="Q108" s="192"/>
      <c r="R108" s="192"/>
      <c r="S108" s="192"/>
      <c r="T108" s="192"/>
      <c r="U108" s="192"/>
      <c r="V108" s="192"/>
      <c r="W108" s="192"/>
      <c r="X108" s="192"/>
      <c r="Y108" s="192"/>
      <c r="Z108" s="192"/>
    </row>
    <row r="109" spans="1:26" ht="32.25" hidden="1" customHeight="1" x14ac:dyDescent="0.2">
      <c r="A109" s="192"/>
      <c r="B109" s="192"/>
      <c r="C109" s="192"/>
      <c r="D109" s="192"/>
      <c r="E109" s="192"/>
      <c r="F109" s="192"/>
      <c r="G109" s="192"/>
      <c r="H109" s="192"/>
      <c r="I109" s="192"/>
      <c r="J109" s="192"/>
      <c r="K109" s="192"/>
      <c r="L109" s="350"/>
      <c r="M109" s="350"/>
      <c r="N109" s="350"/>
      <c r="O109" s="192"/>
      <c r="P109" s="192"/>
      <c r="Q109" s="192"/>
      <c r="R109" s="192"/>
      <c r="S109" s="192"/>
      <c r="T109" s="192"/>
      <c r="U109" s="192"/>
      <c r="V109" s="192"/>
      <c r="W109" s="192"/>
      <c r="X109" s="192"/>
      <c r="Y109" s="192"/>
      <c r="Z109" s="192"/>
    </row>
    <row r="110" spans="1:26" ht="32.25" hidden="1" customHeight="1" x14ac:dyDescent="0.2">
      <c r="A110" s="192"/>
      <c r="B110" s="192"/>
      <c r="C110" s="192"/>
      <c r="D110" s="192"/>
      <c r="E110" s="192"/>
      <c r="F110" s="192"/>
      <c r="G110" s="192"/>
      <c r="H110" s="192"/>
      <c r="I110" s="192"/>
      <c r="J110" s="192"/>
      <c r="K110" s="192"/>
      <c r="L110" s="350"/>
      <c r="M110" s="350"/>
      <c r="N110" s="350"/>
      <c r="O110" s="192"/>
      <c r="P110" s="192"/>
      <c r="Q110" s="192"/>
      <c r="R110" s="192"/>
      <c r="S110" s="192"/>
      <c r="T110" s="192"/>
      <c r="U110" s="192"/>
      <c r="V110" s="192"/>
      <c r="W110" s="192"/>
      <c r="X110" s="192"/>
      <c r="Y110" s="192"/>
      <c r="Z110" s="192"/>
    </row>
    <row r="111" spans="1:26" ht="32.25" hidden="1" customHeight="1" x14ac:dyDescent="0.2">
      <c r="A111" s="192"/>
      <c r="B111" s="192"/>
      <c r="C111" s="192"/>
      <c r="D111" s="192"/>
      <c r="E111" s="192"/>
      <c r="F111" s="192"/>
      <c r="G111" s="192"/>
      <c r="H111" s="192"/>
      <c r="I111" s="192"/>
      <c r="J111" s="192"/>
      <c r="K111" s="192"/>
      <c r="L111" s="350"/>
      <c r="M111" s="350"/>
      <c r="N111" s="350"/>
      <c r="O111" s="192"/>
      <c r="P111" s="192"/>
      <c r="Q111" s="192"/>
      <c r="R111" s="192"/>
      <c r="S111" s="192"/>
      <c r="T111" s="192"/>
      <c r="U111" s="192"/>
      <c r="V111" s="192"/>
      <c r="W111" s="192"/>
      <c r="X111" s="192"/>
      <c r="Y111" s="192"/>
      <c r="Z111" s="192"/>
    </row>
    <row r="112" spans="1:26" ht="32.25" hidden="1" customHeight="1" x14ac:dyDescent="0.2">
      <c r="A112" s="192"/>
      <c r="B112" s="192"/>
      <c r="C112" s="192"/>
      <c r="D112" s="192"/>
      <c r="E112" s="192"/>
      <c r="F112" s="192"/>
      <c r="G112" s="192"/>
      <c r="H112" s="192"/>
      <c r="I112" s="192"/>
      <c r="J112" s="192"/>
      <c r="K112" s="192"/>
      <c r="L112" s="350"/>
      <c r="M112" s="350"/>
      <c r="N112" s="350"/>
      <c r="O112" s="192"/>
      <c r="P112" s="192"/>
      <c r="Q112" s="192"/>
      <c r="R112" s="192"/>
      <c r="S112" s="192"/>
      <c r="T112" s="192"/>
      <c r="U112" s="192"/>
      <c r="V112" s="192"/>
      <c r="W112" s="192"/>
      <c r="X112" s="192"/>
      <c r="Y112" s="192"/>
      <c r="Z112" s="192"/>
    </row>
    <row r="113" spans="1:26" ht="32.25" hidden="1" customHeight="1" x14ac:dyDescent="0.2">
      <c r="A113" s="192"/>
      <c r="B113" s="192"/>
      <c r="C113" s="192"/>
      <c r="D113" s="192"/>
      <c r="E113" s="192"/>
      <c r="F113" s="192"/>
      <c r="G113" s="192"/>
      <c r="H113" s="192"/>
      <c r="I113" s="192"/>
      <c r="J113" s="192"/>
      <c r="K113" s="192"/>
      <c r="L113" s="350"/>
      <c r="M113" s="350"/>
      <c r="N113" s="350"/>
      <c r="O113" s="192"/>
      <c r="P113" s="192"/>
      <c r="Q113" s="192"/>
      <c r="R113" s="192"/>
      <c r="S113" s="192"/>
      <c r="T113" s="192"/>
      <c r="U113" s="192"/>
      <c r="V113" s="192"/>
      <c r="W113" s="192"/>
      <c r="X113" s="192"/>
      <c r="Y113" s="192"/>
      <c r="Z113" s="192"/>
    </row>
    <row r="114" spans="1:26" ht="32.25" hidden="1" customHeight="1" x14ac:dyDescent="0.2">
      <c r="A114" s="192"/>
      <c r="B114" s="192"/>
      <c r="C114" s="192"/>
      <c r="D114" s="192"/>
      <c r="E114" s="192"/>
      <c r="F114" s="192"/>
      <c r="G114" s="192"/>
      <c r="H114" s="192"/>
      <c r="I114" s="192"/>
      <c r="J114" s="192"/>
      <c r="K114" s="192"/>
      <c r="L114" s="350"/>
      <c r="M114" s="350"/>
      <c r="N114" s="350"/>
      <c r="O114" s="192"/>
      <c r="P114" s="192"/>
      <c r="Q114" s="192"/>
      <c r="R114" s="192"/>
      <c r="S114" s="192"/>
      <c r="T114" s="192"/>
      <c r="U114" s="192"/>
      <c r="V114" s="192"/>
      <c r="W114" s="192"/>
      <c r="X114" s="192"/>
      <c r="Y114" s="192"/>
      <c r="Z114" s="192"/>
    </row>
    <row r="115" spans="1:26" ht="32.25" hidden="1" customHeight="1" x14ac:dyDescent="0.2">
      <c r="A115" s="192"/>
      <c r="B115" s="192"/>
      <c r="C115" s="192"/>
      <c r="D115" s="192"/>
      <c r="E115" s="192"/>
      <c r="F115" s="192"/>
      <c r="G115" s="192"/>
      <c r="H115" s="192"/>
      <c r="I115" s="192"/>
      <c r="J115" s="192"/>
      <c r="K115" s="192"/>
      <c r="L115" s="350"/>
      <c r="M115" s="350"/>
      <c r="N115" s="350"/>
      <c r="O115" s="192"/>
      <c r="P115" s="192"/>
      <c r="Q115" s="192"/>
      <c r="R115" s="192"/>
      <c r="S115" s="192"/>
      <c r="T115" s="192"/>
      <c r="U115" s="192"/>
      <c r="V115" s="192"/>
      <c r="W115" s="192"/>
      <c r="X115" s="192"/>
      <c r="Y115" s="192"/>
      <c r="Z115" s="192"/>
    </row>
    <row r="116" spans="1:26" ht="32.25" hidden="1" customHeight="1" x14ac:dyDescent="0.2">
      <c r="A116" s="192"/>
      <c r="B116" s="192"/>
      <c r="C116" s="192"/>
      <c r="D116" s="192"/>
      <c r="E116" s="192"/>
      <c r="F116" s="192"/>
      <c r="G116" s="192"/>
      <c r="H116" s="192"/>
      <c r="I116" s="192"/>
      <c r="J116" s="192"/>
      <c r="K116" s="192"/>
      <c r="L116" s="350"/>
      <c r="M116" s="350"/>
      <c r="N116" s="350"/>
      <c r="O116" s="192"/>
      <c r="P116" s="192"/>
      <c r="Q116" s="192"/>
      <c r="R116" s="192"/>
      <c r="S116" s="192"/>
      <c r="T116" s="192"/>
      <c r="U116" s="192"/>
      <c r="V116" s="192"/>
      <c r="W116" s="192"/>
      <c r="X116" s="192"/>
      <c r="Y116" s="192"/>
      <c r="Z116" s="192"/>
    </row>
    <row r="117" spans="1:26" ht="32.25" hidden="1" customHeight="1" x14ac:dyDescent="0.2">
      <c r="A117" s="192"/>
      <c r="B117" s="192"/>
      <c r="C117" s="192"/>
      <c r="D117" s="192"/>
      <c r="E117" s="192"/>
      <c r="F117" s="192"/>
      <c r="G117" s="192"/>
      <c r="H117" s="192"/>
      <c r="I117" s="192"/>
      <c r="J117" s="192"/>
      <c r="K117" s="192"/>
      <c r="L117" s="350"/>
      <c r="M117" s="350"/>
      <c r="N117" s="350"/>
      <c r="O117" s="192"/>
      <c r="P117" s="192"/>
      <c r="Q117" s="192"/>
      <c r="R117" s="192"/>
      <c r="S117" s="192"/>
      <c r="T117" s="192"/>
      <c r="U117" s="192"/>
      <c r="V117" s="192"/>
      <c r="W117" s="192"/>
      <c r="X117" s="192"/>
      <c r="Y117" s="192"/>
      <c r="Z117" s="192"/>
    </row>
    <row r="118" spans="1:26" ht="32.25" hidden="1" customHeight="1" x14ac:dyDescent="0.2">
      <c r="A118" s="192"/>
      <c r="B118" s="192"/>
      <c r="C118" s="192"/>
      <c r="D118" s="192"/>
      <c r="E118" s="192"/>
      <c r="F118" s="192"/>
      <c r="G118" s="192"/>
      <c r="H118" s="192"/>
      <c r="I118" s="192"/>
      <c r="J118" s="192"/>
      <c r="K118" s="192"/>
      <c r="L118" s="350"/>
      <c r="M118" s="350"/>
      <c r="N118" s="350"/>
      <c r="O118" s="192"/>
      <c r="P118" s="192"/>
      <c r="Q118" s="192"/>
      <c r="R118" s="192"/>
      <c r="S118" s="192"/>
      <c r="T118" s="192"/>
      <c r="U118" s="192"/>
      <c r="V118" s="192"/>
      <c r="W118" s="192"/>
      <c r="X118" s="192"/>
      <c r="Y118" s="192"/>
      <c r="Z118" s="192"/>
    </row>
    <row r="119" spans="1:26" ht="32.25" hidden="1" customHeight="1" x14ac:dyDescent="0.2">
      <c r="A119" s="192"/>
      <c r="B119" s="192"/>
      <c r="C119" s="192"/>
      <c r="D119" s="192"/>
      <c r="E119" s="192"/>
      <c r="F119" s="192"/>
      <c r="G119" s="192"/>
      <c r="H119" s="192"/>
      <c r="I119" s="192"/>
      <c r="J119" s="192"/>
      <c r="K119" s="192"/>
      <c r="L119" s="350"/>
      <c r="M119" s="350"/>
      <c r="N119" s="350"/>
      <c r="O119" s="192"/>
      <c r="P119" s="192"/>
      <c r="Q119" s="192"/>
      <c r="R119" s="192"/>
      <c r="S119" s="192"/>
      <c r="T119" s="192"/>
      <c r="U119" s="192"/>
      <c r="V119" s="192"/>
      <c r="W119" s="192"/>
      <c r="X119" s="192"/>
      <c r="Y119" s="192"/>
      <c r="Z119" s="192"/>
    </row>
    <row r="120" spans="1:26" ht="32.25" hidden="1" customHeight="1" x14ac:dyDescent="0.2">
      <c r="A120" s="192"/>
      <c r="B120" s="192"/>
      <c r="C120" s="192"/>
      <c r="D120" s="192"/>
      <c r="E120" s="192"/>
      <c r="F120" s="192"/>
      <c r="G120" s="192"/>
      <c r="H120" s="192"/>
      <c r="I120" s="192"/>
      <c r="J120" s="192"/>
      <c r="K120" s="192"/>
      <c r="L120" s="350"/>
      <c r="M120" s="350"/>
      <c r="N120" s="350"/>
      <c r="O120" s="192"/>
      <c r="P120" s="192"/>
      <c r="Q120" s="192"/>
      <c r="R120" s="192"/>
      <c r="S120" s="192"/>
      <c r="T120" s="192"/>
      <c r="U120" s="192"/>
      <c r="V120" s="192"/>
      <c r="W120" s="192"/>
      <c r="X120" s="192"/>
      <c r="Y120" s="192"/>
      <c r="Z120" s="192"/>
    </row>
    <row r="121" spans="1:26" ht="32.25" hidden="1" customHeight="1" x14ac:dyDescent="0.2">
      <c r="A121" s="192"/>
      <c r="B121" s="192"/>
      <c r="C121" s="192"/>
      <c r="D121" s="192"/>
      <c r="E121" s="192"/>
      <c r="F121" s="192"/>
      <c r="G121" s="192"/>
      <c r="H121" s="192"/>
      <c r="I121" s="192"/>
      <c r="J121" s="192"/>
      <c r="K121" s="192"/>
      <c r="L121" s="350"/>
      <c r="M121" s="350"/>
      <c r="N121" s="350"/>
      <c r="O121" s="192"/>
      <c r="P121" s="192"/>
      <c r="Q121" s="192"/>
      <c r="R121" s="192"/>
      <c r="S121" s="192"/>
      <c r="T121" s="192"/>
      <c r="U121" s="192"/>
      <c r="V121" s="192"/>
      <c r="W121" s="192"/>
      <c r="X121" s="192"/>
      <c r="Y121" s="192"/>
      <c r="Z121" s="192"/>
    </row>
    <row r="122" spans="1:26" ht="32.25" hidden="1" customHeight="1" x14ac:dyDescent="0.2">
      <c r="A122" s="192"/>
      <c r="B122" s="192"/>
      <c r="C122" s="192"/>
      <c r="D122" s="192"/>
      <c r="E122" s="192"/>
      <c r="F122" s="192"/>
      <c r="G122" s="192"/>
      <c r="H122" s="192"/>
      <c r="I122" s="192"/>
      <c r="J122" s="192"/>
      <c r="K122" s="192"/>
      <c r="L122" s="350"/>
      <c r="M122" s="350"/>
      <c r="N122" s="350"/>
      <c r="O122" s="192"/>
      <c r="P122" s="192"/>
      <c r="Q122" s="192"/>
      <c r="R122" s="192"/>
      <c r="S122" s="192"/>
      <c r="T122" s="192"/>
      <c r="U122" s="192"/>
      <c r="V122" s="192"/>
      <c r="W122" s="192"/>
      <c r="X122" s="192"/>
      <c r="Y122" s="192"/>
      <c r="Z122" s="192"/>
    </row>
    <row r="123" spans="1:26" ht="32.25" hidden="1" customHeight="1" x14ac:dyDescent="0.2">
      <c r="A123" s="192"/>
      <c r="B123" s="192"/>
      <c r="C123" s="192"/>
      <c r="D123" s="192"/>
      <c r="E123" s="192"/>
      <c r="F123" s="192"/>
      <c r="G123" s="192"/>
      <c r="H123" s="192"/>
      <c r="I123" s="192"/>
      <c r="J123" s="192"/>
      <c r="K123" s="192"/>
      <c r="L123" s="350"/>
      <c r="M123" s="350"/>
      <c r="N123" s="350"/>
      <c r="O123" s="192"/>
      <c r="P123" s="192"/>
      <c r="Q123" s="192"/>
      <c r="R123" s="192"/>
      <c r="S123" s="192"/>
      <c r="T123" s="192"/>
      <c r="U123" s="192"/>
      <c r="V123" s="192"/>
      <c r="W123" s="192"/>
      <c r="X123" s="192"/>
      <c r="Y123" s="192"/>
      <c r="Z123" s="192"/>
    </row>
    <row r="124" spans="1:26" ht="32.25" hidden="1" customHeight="1" x14ac:dyDescent="0.2">
      <c r="A124" s="192"/>
      <c r="B124" s="192"/>
      <c r="C124" s="192"/>
      <c r="D124" s="192"/>
      <c r="E124" s="192"/>
      <c r="F124" s="192"/>
      <c r="G124" s="192"/>
      <c r="H124" s="192"/>
      <c r="I124" s="192"/>
      <c r="J124" s="192"/>
      <c r="K124" s="192"/>
      <c r="L124" s="350"/>
      <c r="M124" s="350"/>
      <c r="N124" s="350"/>
      <c r="O124" s="192"/>
      <c r="P124" s="192"/>
      <c r="Q124" s="192"/>
      <c r="R124" s="192"/>
      <c r="S124" s="192"/>
      <c r="T124" s="192"/>
      <c r="U124" s="192"/>
      <c r="V124" s="192"/>
      <c r="W124" s="192"/>
      <c r="X124" s="192"/>
      <c r="Y124" s="192"/>
      <c r="Z124" s="192"/>
    </row>
    <row r="125" spans="1:26" ht="32.25" hidden="1" customHeight="1" x14ac:dyDescent="0.2">
      <c r="A125" s="192"/>
      <c r="B125" s="192"/>
      <c r="C125" s="192"/>
      <c r="D125" s="192"/>
      <c r="E125" s="192"/>
      <c r="F125" s="192"/>
      <c r="G125" s="192"/>
      <c r="H125" s="192"/>
      <c r="I125" s="192"/>
      <c r="J125" s="192"/>
      <c r="K125" s="192"/>
      <c r="L125" s="350"/>
      <c r="M125" s="350"/>
      <c r="N125" s="350"/>
      <c r="O125" s="192"/>
      <c r="P125" s="192"/>
      <c r="Q125" s="192"/>
      <c r="R125" s="192"/>
      <c r="S125" s="192"/>
      <c r="T125" s="192"/>
      <c r="U125" s="192"/>
      <c r="V125" s="192"/>
      <c r="W125" s="192"/>
      <c r="X125" s="192"/>
      <c r="Y125" s="192"/>
      <c r="Z125" s="192"/>
    </row>
    <row r="126" spans="1:26" ht="32.25" hidden="1" customHeight="1" x14ac:dyDescent="0.2">
      <c r="A126" s="192"/>
      <c r="B126" s="192"/>
      <c r="C126" s="192"/>
      <c r="D126" s="192"/>
      <c r="E126" s="192"/>
      <c r="F126" s="192"/>
      <c r="G126" s="192"/>
      <c r="H126" s="192"/>
      <c r="I126" s="192"/>
      <c r="J126" s="192"/>
      <c r="K126" s="192"/>
      <c r="L126" s="350"/>
      <c r="M126" s="350"/>
      <c r="N126" s="350"/>
      <c r="O126" s="192"/>
      <c r="P126" s="192"/>
      <c r="Q126" s="192"/>
      <c r="R126" s="192"/>
      <c r="S126" s="192"/>
      <c r="T126" s="192"/>
      <c r="U126" s="192"/>
      <c r="V126" s="192"/>
      <c r="W126" s="192"/>
      <c r="X126" s="192"/>
      <c r="Y126" s="192"/>
      <c r="Z126" s="192"/>
    </row>
    <row r="127" spans="1:26" ht="32.25" hidden="1" customHeight="1" x14ac:dyDescent="0.2">
      <c r="A127" s="192"/>
      <c r="B127" s="192"/>
      <c r="C127" s="192"/>
      <c r="D127" s="192"/>
      <c r="E127" s="192"/>
      <c r="F127" s="192"/>
      <c r="G127" s="192"/>
      <c r="H127" s="192"/>
      <c r="I127" s="192"/>
      <c r="J127" s="192"/>
      <c r="K127" s="192"/>
      <c r="L127" s="350"/>
      <c r="M127" s="350"/>
      <c r="N127" s="350"/>
      <c r="O127" s="192"/>
      <c r="P127" s="192"/>
      <c r="Q127" s="192"/>
      <c r="R127" s="192"/>
      <c r="S127" s="192"/>
      <c r="T127" s="192"/>
      <c r="U127" s="192"/>
      <c r="V127" s="192"/>
      <c r="W127" s="192"/>
      <c r="X127" s="192"/>
      <c r="Y127" s="192"/>
      <c r="Z127" s="192"/>
    </row>
    <row r="128" spans="1:26" ht="32.25" hidden="1" customHeight="1" x14ac:dyDescent="0.2">
      <c r="A128" s="192"/>
      <c r="B128" s="192"/>
      <c r="C128" s="192"/>
      <c r="D128" s="192"/>
      <c r="E128" s="192"/>
      <c r="F128" s="192"/>
      <c r="G128" s="192"/>
      <c r="H128" s="192"/>
      <c r="I128" s="192"/>
      <c r="J128" s="192"/>
      <c r="K128" s="192"/>
      <c r="L128" s="350"/>
      <c r="M128" s="350"/>
      <c r="N128" s="350"/>
      <c r="O128" s="192"/>
      <c r="P128" s="192"/>
      <c r="Q128" s="192"/>
      <c r="R128" s="192"/>
      <c r="S128" s="192"/>
      <c r="T128" s="192"/>
      <c r="U128" s="192"/>
      <c r="V128" s="192"/>
      <c r="W128" s="192"/>
      <c r="X128" s="192"/>
      <c r="Y128" s="192"/>
      <c r="Z128" s="192"/>
    </row>
    <row r="129" spans="1:26" ht="32.25" hidden="1" customHeight="1" x14ac:dyDescent="0.2">
      <c r="A129" s="192"/>
      <c r="B129" s="192"/>
      <c r="C129" s="192"/>
      <c r="D129" s="192"/>
      <c r="E129" s="192"/>
      <c r="F129" s="192"/>
      <c r="G129" s="192"/>
      <c r="H129" s="192"/>
      <c r="I129" s="192"/>
      <c r="J129" s="192"/>
      <c r="K129" s="192"/>
      <c r="L129" s="350"/>
      <c r="M129" s="350"/>
      <c r="N129" s="350"/>
      <c r="O129" s="192"/>
      <c r="P129" s="192"/>
      <c r="Q129" s="192"/>
      <c r="R129" s="192"/>
      <c r="S129" s="192"/>
      <c r="T129" s="192"/>
      <c r="U129" s="192"/>
      <c r="V129" s="192"/>
      <c r="W129" s="192"/>
      <c r="X129" s="192"/>
      <c r="Y129" s="192"/>
      <c r="Z129" s="192"/>
    </row>
    <row r="130" spans="1:26" ht="32.25" hidden="1" customHeight="1" x14ac:dyDescent="0.2">
      <c r="A130" s="192"/>
      <c r="B130" s="192"/>
      <c r="C130" s="192"/>
      <c r="D130" s="192"/>
      <c r="E130" s="192"/>
      <c r="F130" s="192"/>
      <c r="G130" s="192"/>
      <c r="H130" s="192"/>
      <c r="I130" s="192"/>
      <c r="J130" s="192"/>
      <c r="K130" s="192"/>
      <c r="L130" s="350"/>
      <c r="M130" s="350"/>
      <c r="N130" s="350"/>
      <c r="O130" s="192"/>
      <c r="P130" s="192"/>
      <c r="Q130" s="192"/>
      <c r="R130" s="192"/>
      <c r="S130" s="192"/>
      <c r="T130" s="192"/>
      <c r="U130" s="192"/>
      <c r="V130" s="192"/>
      <c r="W130" s="192"/>
      <c r="X130" s="192"/>
      <c r="Y130" s="192"/>
      <c r="Z130" s="192"/>
    </row>
    <row r="131" spans="1:26" ht="32.25" hidden="1" customHeight="1" x14ac:dyDescent="0.2">
      <c r="A131" s="192"/>
      <c r="B131" s="192"/>
      <c r="C131" s="192"/>
      <c r="D131" s="192"/>
      <c r="E131" s="192"/>
      <c r="F131" s="192"/>
      <c r="G131" s="192"/>
      <c r="H131" s="192"/>
      <c r="I131" s="192"/>
      <c r="J131" s="192"/>
      <c r="K131" s="192"/>
      <c r="L131" s="350"/>
      <c r="M131" s="350"/>
      <c r="N131" s="350"/>
      <c r="O131" s="192"/>
      <c r="P131" s="192"/>
      <c r="Q131" s="192"/>
      <c r="R131" s="192"/>
      <c r="S131" s="192"/>
      <c r="T131" s="192"/>
      <c r="U131" s="192"/>
      <c r="V131" s="192"/>
      <c r="W131" s="192"/>
      <c r="X131" s="192"/>
      <c r="Y131" s="192"/>
      <c r="Z131" s="192"/>
    </row>
    <row r="132" spans="1:26" ht="32.25" hidden="1" customHeight="1" x14ac:dyDescent="0.2">
      <c r="A132" s="192"/>
      <c r="B132" s="192"/>
      <c r="C132" s="192"/>
      <c r="D132" s="192"/>
      <c r="E132" s="192"/>
      <c r="F132" s="192"/>
      <c r="G132" s="192"/>
      <c r="H132" s="192"/>
      <c r="I132" s="192"/>
      <c r="J132" s="192"/>
      <c r="K132" s="192"/>
      <c r="L132" s="350"/>
      <c r="M132" s="350"/>
      <c r="N132" s="350"/>
      <c r="O132" s="192"/>
      <c r="P132" s="192"/>
      <c r="Q132" s="192"/>
      <c r="R132" s="192"/>
      <c r="S132" s="192"/>
      <c r="T132" s="192"/>
      <c r="U132" s="192"/>
      <c r="V132" s="192"/>
      <c r="W132" s="192"/>
      <c r="X132" s="192"/>
      <c r="Y132" s="192"/>
      <c r="Z132" s="192"/>
    </row>
    <row r="133" spans="1:26" ht="32.25" hidden="1" customHeight="1" x14ac:dyDescent="0.2">
      <c r="A133" s="192"/>
      <c r="B133" s="192"/>
      <c r="C133" s="192"/>
      <c r="D133" s="192"/>
      <c r="E133" s="192"/>
      <c r="F133" s="192"/>
      <c r="G133" s="192"/>
      <c r="H133" s="192"/>
      <c r="I133" s="192"/>
      <c r="J133" s="192"/>
      <c r="K133" s="192"/>
      <c r="L133" s="350"/>
      <c r="M133" s="350"/>
      <c r="N133" s="350"/>
      <c r="O133" s="192"/>
      <c r="P133" s="192"/>
      <c r="Q133" s="192"/>
      <c r="R133" s="192"/>
      <c r="S133" s="192"/>
      <c r="T133" s="192"/>
      <c r="U133" s="192"/>
      <c r="V133" s="192"/>
      <c r="W133" s="192"/>
      <c r="X133" s="192"/>
      <c r="Y133" s="192"/>
      <c r="Z133" s="192"/>
    </row>
    <row r="134" spans="1:26" ht="32.25" hidden="1" customHeight="1" x14ac:dyDescent="0.2">
      <c r="A134" s="192"/>
      <c r="B134" s="192"/>
      <c r="C134" s="192"/>
      <c r="D134" s="192"/>
      <c r="E134" s="192"/>
      <c r="F134" s="192"/>
      <c r="G134" s="192"/>
      <c r="H134" s="192"/>
      <c r="I134" s="192"/>
      <c r="J134" s="192"/>
      <c r="K134" s="192"/>
      <c r="L134" s="350"/>
      <c r="M134" s="350"/>
      <c r="N134" s="350"/>
      <c r="O134" s="192"/>
      <c r="P134" s="192"/>
      <c r="Q134" s="192"/>
      <c r="R134" s="192"/>
      <c r="S134" s="192"/>
      <c r="T134" s="192"/>
      <c r="U134" s="192"/>
      <c r="V134" s="192"/>
      <c r="W134" s="192"/>
      <c r="X134" s="192"/>
      <c r="Y134" s="192"/>
      <c r="Z134" s="192"/>
    </row>
    <row r="135" spans="1:26" ht="32.25" hidden="1" customHeight="1" x14ac:dyDescent="0.2">
      <c r="A135" s="192"/>
      <c r="B135" s="192"/>
      <c r="C135" s="192"/>
      <c r="D135" s="192"/>
      <c r="E135" s="192"/>
      <c r="F135" s="192"/>
      <c r="G135" s="192"/>
      <c r="H135" s="192"/>
      <c r="I135" s="192"/>
      <c r="J135" s="192"/>
      <c r="K135" s="192"/>
      <c r="L135" s="350"/>
      <c r="M135" s="350"/>
      <c r="N135" s="350"/>
      <c r="O135" s="192"/>
      <c r="P135" s="192"/>
      <c r="Q135" s="192"/>
      <c r="R135" s="192"/>
      <c r="S135" s="192"/>
      <c r="T135" s="192"/>
      <c r="U135" s="192"/>
      <c r="V135" s="192"/>
      <c r="W135" s="192"/>
      <c r="X135" s="192"/>
      <c r="Y135" s="192"/>
      <c r="Z135" s="192"/>
    </row>
    <row r="136" spans="1:26" ht="32.25" hidden="1" customHeight="1" x14ac:dyDescent="0.2">
      <c r="A136" s="192"/>
      <c r="B136" s="192"/>
      <c r="C136" s="192"/>
      <c r="D136" s="192"/>
      <c r="E136" s="192"/>
      <c r="F136" s="192"/>
      <c r="G136" s="192"/>
      <c r="H136" s="192"/>
      <c r="I136" s="192"/>
      <c r="J136" s="192"/>
      <c r="K136" s="192"/>
      <c r="L136" s="350"/>
      <c r="M136" s="350"/>
      <c r="N136" s="350"/>
      <c r="O136" s="192"/>
      <c r="P136" s="192"/>
      <c r="Q136" s="192"/>
      <c r="R136" s="192"/>
      <c r="S136" s="192"/>
      <c r="T136" s="192"/>
      <c r="U136" s="192"/>
      <c r="V136" s="192"/>
      <c r="W136" s="192"/>
      <c r="X136" s="192"/>
      <c r="Y136" s="192"/>
      <c r="Z136" s="192"/>
    </row>
    <row r="137" spans="1:26" ht="32.25" hidden="1" customHeight="1" x14ac:dyDescent="0.2">
      <c r="A137" s="192"/>
      <c r="B137" s="192"/>
      <c r="C137" s="192"/>
      <c r="D137" s="192"/>
      <c r="E137" s="192"/>
      <c r="F137" s="192"/>
      <c r="G137" s="192"/>
      <c r="H137" s="192"/>
      <c r="I137" s="192"/>
      <c r="J137" s="192"/>
      <c r="K137" s="192"/>
      <c r="L137" s="350"/>
      <c r="M137" s="350"/>
      <c r="N137" s="350"/>
      <c r="O137" s="192"/>
      <c r="P137" s="192"/>
      <c r="Q137" s="192"/>
      <c r="R137" s="192"/>
      <c r="S137" s="192"/>
      <c r="T137" s="192"/>
      <c r="U137" s="192"/>
      <c r="V137" s="192"/>
      <c r="W137" s="192"/>
      <c r="X137" s="192"/>
      <c r="Y137" s="192"/>
      <c r="Z137" s="192"/>
    </row>
    <row r="138" spans="1:26" ht="32.25" hidden="1" customHeight="1" x14ac:dyDescent="0.2">
      <c r="A138" s="192"/>
      <c r="B138" s="192"/>
      <c r="C138" s="192"/>
      <c r="D138" s="192"/>
      <c r="E138" s="192"/>
      <c r="F138" s="192"/>
      <c r="G138" s="192"/>
      <c r="H138" s="192"/>
      <c r="I138" s="192"/>
      <c r="J138" s="192"/>
      <c r="K138" s="192"/>
      <c r="L138" s="350"/>
      <c r="M138" s="350"/>
      <c r="N138" s="350"/>
      <c r="O138" s="192"/>
      <c r="P138" s="192"/>
      <c r="Q138" s="192"/>
      <c r="R138" s="192"/>
      <c r="S138" s="192"/>
      <c r="T138" s="192"/>
      <c r="U138" s="192"/>
      <c r="V138" s="192"/>
      <c r="W138" s="192"/>
      <c r="X138" s="192"/>
      <c r="Y138" s="192"/>
      <c r="Z138" s="192"/>
    </row>
    <row r="139" spans="1:26" ht="32.25" hidden="1" customHeight="1" x14ac:dyDescent="0.2">
      <c r="A139" s="192"/>
      <c r="B139" s="192"/>
      <c r="C139" s="192"/>
      <c r="D139" s="192"/>
      <c r="E139" s="192"/>
      <c r="F139" s="192"/>
      <c r="G139" s="192"/>
      <c r="H139" s="192"/>
      <c r="I139" s="192"/>
      <c r="J139" s="192"/>
      <c r="K139" s="192"/>
      <c r="L139" s="350"/>
      <c r="M139" s="350"/>
      <c r="N139" s="350"/>
      <c r="O139" s="192"/>
      <c r="P139" s="192"/>
      <c r="Q139" s="192"/>
      <c r="R139" s="192"/>
      <c r="S139" s="192"/>
      <c r="T139" s="192"/>
      <c r="U139" s="192"/>
      <c r="V139" s="192"/>
      <c r="W139" s="192"/>
      <c r="X139" s="192"/>
      <c r="Y139" s="192"/>
      <c r="Z139" s="192"/>
    </row>
    <row r="140" spans="1:26" ht="32.25" hidden="1" customHeight="1" x14ac:dyDescent="0.2">
      <c r="A140" s="192"/>
      <c r="B140" s="192"/>
      <c r="C140" s="192"/>
      <c r="D140" s="192"/>
      <c r="E140" s="192"/>
      <c r="F140" s="192"/>
      <c r="G140" s="192"/>
      <c r="H140" s="192"/>
      <c r="I140" s="192"/>
      <c r="J140" s="192"/>
      <c r="K140" s="192"/>
      <c r="L140" s="350"/>
      <c r="M140" s="350"/>
      <c r="N140" s="350"/>
      <c r="O140" s="192"/>
      <c r="P140" s="192"/>
      <c r="Q140" s="192"/>
      <c r="R140" s="192"/>
      <c r="S140" s="192"/>
      <c r="T140" s="192"/>
      <c r="U140" s="192"/>
      <c r="V140" s="192"/>
      <c r="W140" s="192"/>
      <c r="X140" s="192"/>
      <c r="Y140" s="192"/>
      <c r="Z140" s="192"/>
    </row>
    <row r="141" spans="1:26" ht="32.25" hidden="1" customHeight="1" x14ac:dyDescent="0.2">
      <c r="A141" s="192"/>
      <c r="B141" s="192"/>
      <c r="C141" s="192"/>
      <c r="D141" s="192"/>
      <c r="E141" s="192"/>
      <c r="F141" s="192"/>
      <c r="G141" s="192"/>
      <c r="H141" s="192"/>
      <c r="I141" s="192"/>
      <c r="J141" s="192"/>
      <c r="K141" s="192"/>
      <c r="L141" s="350"/>
      <c r="M141" s="350"/>
      <c r="N141" s="350"/>
      <c r="O141" s="192"/>
      <c r="P141" s="192"/>
      <c r="Q141" s="192"/>
      <c r="R141" s="192"/>
      <c r="S141" s="192"/>
      <c r="T141" s="192"/>
      <c r="U141" s="192"/>
      <c r="V141" s="192"/>
      <c r="W141" s="192"/>
      <c r="X141" s="192"/>
      <c r="Y141" s="192"/>
      <c r="Z141" s="192"/>
    </row>
    <row r="142" spans="1:26" ht="32.25" hidden="1" customHeight="1" x14ac:dyDescent="0.2">
      <c r="A142" s="192"/>
      <c r="B142" s="192"/>
      <c r="C142" s="192"/>
      <c r="D142" s="192"/>
      <c r="E142" s="192"/>
      <c r="F142" s="192"/>
      <c r="G142" s="192"/>
      <c r="H142" s="192"/>
      <c r="I142" s="192"/>
      <c r="J142" s="192"/>
      <c r="K142" s="192"/>
      <c r="L142" s="350"/>
      <c r="M142" s="350"/>
      <c r="N142" s="350"/>
      <c r="O142" s="192"/>
      <c r="P142" s="192"/>
      <c r="Q142" s="192"/>
      <c r="R142" s="192"/>
      <c r="S142" s="192"/>
      <c r="T142" s="192"/>
      <c r="U142" s="192"/>
      <c r="V142" s="192"/>
      <c r="W142" s="192"/>
      <c r="X142" s="192"/>
      <c r="Y142" s="192"/>
      <c r="Z142" s="192"/>
    </row>
    <row r="143" spans="1:26" ht="32.25" hidden="1" customHeight="1" x14ac:dyDescent="0.2">
      <c r="A143" s="192"/>
      <c r="B143" s="192"/>
      <c r="C143" s="192"/>
      <c r="D143" s="192"/>
      <c r="E143" s="192"/>
      <c r="F143" s="192"/>
      <c r="G143" s="192"/>
      <c r="H143" s="192"/>
      <c r="I143" s="192"/>
      <c r="J143" s="192"/>
      <c r="K143" s="192"/>
      <c r="L143" s="350"/>
      <c r="M143" s="350"/>
      <c r="N143" s="350"/>
      <c r="O143" s="192"/>
      <c r="P143" s="192"/>
      <c r="Q143" s="192"/>
      <c r="R143" s="192"/>
      <c r="S143" s="192"/>
      <c r="T143" s="192"/>
      <c r="U143" s="192"/>
      <c r="V143" s="192"/>
      <c r="W143" s="192"/>
      <c r="X143" s="192"/>
      <c r="Y143" s="192"/>
      <c r="Z143" s="192"/>
    </row>
    <row r="144" spans="1:26" ht="32.25" hidden="1" customHeight="1" x14ac:dyDescent="0.2">
      <c r="A144" s="192"/>
      <c r="B144" s="192"/>
      <c r="C144" s="192"/>
      <c r="D144" s="192"/>
      <c r="E144" s="192"/>
      <c r="F144" s="192"/>
      <c r="G144" s="192"/>
      <c r="H144" s="192"/>
      <c r="I144" s="192"/>
      <c r="J144" s="192"/>
      <c r="K144" s="192"/>
      <c r="L144" s="350"/>
      <c r="M144" s="350"/>
      <c r="N144" s="350"/>
      <c r="O144" s="192"/>
      <c r="P144" s="192"/>
      <c r="Q144" s="192"/>
      <c r="R144" s="192"/>
      <c r="S144" s="192"/>
      <c r="T144" s="192"/>
      <c r="U144" s="192"/>
      <c r="V144" s="192"/>
      <c r="W144" s="192"/>
      <c r="X144" s="192"/>
      <c r="Y144" s="192"/>
      <c r="Z144" s="192"/>
    </row>
    <row r="145" spans="1:26" ht="32.25" hidden="1" customHeight="1" x14ac:dyDescent="0.2">
      <c r="A145" s="192"/>
      <c r="B145" s="192"/>
      <c r="C145" s="192"/>
      <c r="D145" s="192"/>
      <c r="E145" s="192"/>
      <c r="F145" s="192"/>
      <c r="G145" s="192"/>
      <c r="H145" s="192"/>
      <c r="I145" s="192"/>
      <c r="J145" s="192"/>
      <c r="K145" s="192"/>
      <c r="L145" s="350"/>
      <c r="M145" s="350"/>
      <c r="N145" s="350"/>
      <c r="O145" s="192"/>
      <c r="P145" s="192"/>
      <c r="Q145" s="192"/>
      <c r="R145" s="192"/>
      <c r="S145" s="192"/>
      <c r="T145" s="192"/>
      <c r="U145" s="192"/>
      <c r="V145" s="192"/>
      <c r="W145" s="192"/>
      <c r="X145" s="192"/>
      <c r="Y145" s="192"/>
      <c r="Z145" s="192"/>
    </row>
    <row r="146" spans="1:26" ht="32.25" hidden="1" customHeight="1" x14ac:dyDescent="0.2">
      <c r="A146" s="192"/>
      <c r="B146" s="192"/>
      <c r="C146" s="192"/>
      <c r="D146" s="192"/>
      <c r="E146" s="192"/>
      <c r="F146" s="192"/>
      <c r="G146" s="192"/>
      <c r="H146" s="192"/>
      <c r="I146" s="192"/>
      <c r="J146" s="192"/>
      <c r="K146" s="192"/>
      <c r="L146" s="350"/>
      <c r="M146" s="350"/>
      <c r="N146" s="350"/>
      <c r="O146" s="192"/>
      <c r="P146" s="192"/>
      <c r="Q146" s="192"/>
      <c r="R146" s="192"/>
      <c r="S146" s="192"/>
      <c r="T146" s="192"/>
      <c r="U146" s="192"/>
      <c r="V146" s="192"/>
      <c r="W146" s="192"/>
      <c r="X146" s="192"/>
      <c r="Y146" s="192"/>
      <c r="Z146" s="192"/>
    </row>
    <row r="147" spans="1:26" ht="32.25" hidden="1" customHeight="1" x14ac:dyDescent="0.2">
      <c r="A147" s="192"/>
      <c r="B147" s="192"/>
      <c r="C147" s="192"/>
      <c r="D147" s="192"/>
      <c r="E147" s="192"/>
      <c r="F147" s="192"/>
      <c r="G147" s="192"/>
      <c r="H147" s="192"/>
      <c r="I147" s="192"/>
      <c r="J147" s="192"/>
      <c r="K147" s="192"/>
      <c r="L147" s="350"/>
      <c r="M147" s="350"/>
      <c r="N147" s="350"/>
      <c r="O147" s="192"/>
      <c r="P147" s="192"/>
      <c r="Q147" s="192"/>
      <c r="R147" s="192"/>
      <c r="S147" s="192"/>
      <c r="T147" s="192"/>
      <c r="U147" s="192"/>
      <c r="V147" s="192"/>
      <c r="W147" s="192"/>
      <c r="X147" s="192"/>
      <c r="Y147" s="192"/>
      <c r="Z147" s="192"/>
    </row>
    <row r="148" spans="1:26" ht="32.25" hidden="1" customHeight="1" x14ac:dyDescent="0.2">
      <c r="A148" s="192"/>
      <c r="B148" s="192"/>
      <c r="C148" s="192"/>
      <c r="D148" s="192"/>
      <c r="E148" s="192"/>
      <c r="F148" s="192"/>
      <c r="G148" s="192"/>
      <c r="H148" s="192"/>
      <c r="I148" s="192"/>
      <c r="J148" s="192"/>
      <c r="K148" s="192"/>
      <c r="L148" s="350"/>
      <c r="M148" s="350"/>
      <c r="N148" s="350"/>
      <c r="O148" s="192"/>
      <c r="P148" s="192"/>
      <c r="Q148" s="192"/>
      <c r="R148" s="192"/>
      <c r="S148" s="192"/>
      <c r="T148" s="192"/>
      <c r="U148" s="192"/>
      <c r="V148" s="192"/>
      <c r="W148" s="192"/>
      <c r="X148" s="192"/>
      <c r="Y148" s="192"/>
      <c r="Z148" s="192"/>
    </row>
    <row r="149" spans="1:26" ht="32.25" hidden="1" customHeight="1" x14ac:dyDescent="0.2">
      <c r="A149" s="192"/>
      <c r="B149" s="192"/>
      <c r="C149" s="192"/>
      <c r="D149" s="192"/>
      <c r="E149" s="192"/>
      <c r="F149" s="192"/>
      <c r="G149" s="192"/>
      <c r="H149" s="192"/>
      <c r="I149" s="192"/>
      <c r="J149" s="192"/>
      <c r="K149" s="192"/>
      <c r="L149" s="350"/>
      <c r="M149" s="350"/>
      <c r="N149" s="350"/>
      <c r="O149" s="192"/>
      <c r="P149" s="192"/>
      <c r="Q149" s="192"/>
      <c r="R149" s="192"/>
      <c r="S149" s="192"/>
      <c r="T149" s="192"/>
      <c r="U149" s="192"/>
      <c r="V149" s="192"/>
      <c r="W149" s="192"/>
      <c r="X149" s="192"/>
      <c r="Y149" s="192"/>
      <c r="Z149" s="192"/>
    </row>
    <row r="150" spans="1:26" ht="32.25" hidden="1" customHeight="1" x14ac:dyDescent="0.2">
      <c r="A150" s="192"/>
      <c r="B150" s="192"/>
      <c r="C150" s="192"/>
      <c r="D150" s="192"/>
      <c r="E150" s="192"/>
      <c r="F150" s="192"/>
      <c r="G150" s="192"/>
      <c r="H150" s="192"/>
      <c r="I150" s="192"/>
      <c r="J150" s="192"/>
      <c r="K150" s="192"/>
      <c r="L150" s="350"/>
      <c r="M150" s="350"/>
      <c r="N150" s="350"/>
      <c r="O150" s="192"/>
      <c r="P150" s="192"/>
      <c r="Q150" s="192"/>
      <c r="R150" s="192"/>
      <c r="S150" s="192"/>
      <c r="T150" s="192"/>
      <c r="U150" s="192"/>
      <c r="V150" s="192"/>
      <c r="W150" s="192"/>
      <c r="X150" s="192"/>
      <c r="Y150" s="192"/>
      <c r="Z150" s="192"/>
    </row>
    <row r="151" spans="1:26" ht="32.25" hidden="1" customHeight="1" x14ac:dyDescent="0.2">
      <c r="A151" s="192"/>
      <c r="B151" s="192"/>
      <c r="C151" s="192"/>
      <c r="D151" s="192"/>
      <c r="E151" s="192"/>
      <c r="F151" s="192"/>
      <c r="G151" s="192"/>
      <c r="H151" s="192"/>
      <c r="I151" s="192"/>
      <c r="J151" s="192"/>
      <c r="K151" s="192"/>
      <c r="L151" s="350"/>
      <c r="M151" s="350"/>
      <c r="N151" s="350"/>
      <c r="O151" s="192"/>
      <c r="P151" s="192"/>
      <c r="Q151" s="192"/>
      <c r="R151" s="192"/>
      <c r="S151" s="192"/>
      <c r="T151" s="192"/>
      <c r="U151" s="192"/>
      <c r="V151" s="192"/>
      <c r="W151" s="192"/>
      <c r="X151" s="192"/>
      <c r="Y151" s="192"/>
      <c r="Z151" s="192"/>
    </row>
    <row r="152" spans="1:26" ht="32.25" hidden="1" customHeight="1" x14ac:dyDescent="0.2">
      <c r="A152" s="192"/>
      <c r="B152" s="192"/>
      <c r="C152" s="192"/>
      <c r="D152" s="192"/>
      <c r="E152" s="192"/>
      <c r="F152" s="192"/>
      <c r="G152" s="192"/>
      <c r="H152" s="192"/>
      <c r="I152" s="192"/>
      <c r="J152" s="192"/>
      <c r="K152" s="192"/>
      <c r="L152" s="350"/>
      <c r="M152" s="350"/>
      <c r="N152" s="350"/>
      <c r="O152" s="192"/>
      <c r="P152" s="192"/>
      <c r="Q152" s="192"/>
      <c r="R152" s="192"/>
      <c r="S152" s="192"/>
      <c r="T152" s="192"/>
      <c r="U152" s="192"/>
      <c r="V152" s="192"/>
      <c r="W152" s="192"/>
      <c r="X152" s="192"/>
      <c r="Y152" s="192"/>
      <c r="Z152" s="192"/>
    </row>
    <row r="153" spans="1:26" ht="32.25" hidden="1" customHeight="1" x14ac:dyDescent="0.2">
      <c r="A153" s="192"/>
      <c r="B153" s="192"/>
      <c r="C153" s="192"/>
      <c r="D153" s="192"/>
      <c r="E153" s="192"/>
      <c r="F153" s="192"/>
      <c r="G153" s="192"/>
      <c r="H153" s="192"/>
      <c r="I153" s="192"/>
      <c r="J153" s="192"/>
      <c r="K153" s="192"/>
      <c r="L153" s="350"/>
      <c r="M153" s="350"/>
      <c r="N153" s="350"/>
      <c r="O153" s="192"/>
      <c r="P153" s="192"/>
      <c r="Q153" s="192"/>
      <c r="R153" s="192"/>
      <c r="S153" s="192"/>
      <c r="T153" s="192"/>
      <c r="U153" s="192"/>
      <c r="V153" s="192"/>
      <c r="W153" s="192"/>
      <c r="X153" s="192"/>
      <c r="Y153" s="192"/>
      <c r="Z153" s="192"/>
    </row>
    <row r="154" spans="1:26" ht="32.25" hidden="1" customHeight="1" x14ac:dyDescent="0.2">
      <c r="A154" s="192"/>
      <c r="B154" s="192"/>
      <c r="C154" s="192"/>
      <c r="D154" s="192"/>
      <c r="E154" s="192"/>
      <c r="F154" s="192"/>
      <c r="G154" s="192"/>
      <c r="H154" s="192"/>
      <c r="I154" s="192"/>
      <c r="J154" s="192"/>
      <c r="K154" s="192"/>
      <c r="L154" s="350"/>
      <c r="M154" s="350"/>
      <c r="N154" s="350"/>
      <c r="O154" s="192"/>
      <c r="P154" s="192"/>
      <c r="Q154" s="192"/>
      <c r="R154" s="192"/>
      <c r="S154" s="192"/>
      <c r="T154" s="192"/>
      <c r="U154" s="192"/>
      <c r="V154" s="192"/>
      <c r="W154" s="192"/>
      <c r="X154" s="192"/>
      <c r="Y154" s="192"/>
      <c r="Z154" s="192"/>
    </row>
    <row r="155" spans="1:26" ht="32.25" hidden="1" customHeight="1" x14ac:dyDescent="0.2">
      <c r="A155" s="192"/>
      <c r="B155" s="192"/>
      <c r="C155" s="192"/>
      <c r="D155" s="192"/>
      <c r="E155" s="192"/>
      <c r="F155" s="192"/>
      <c r="G155" s="192"/>
      <c r="H155" s="192"/>
      <c r="I155" s="192"/>
      <c r="J155" s="192"/>
      <c r="K155" s="192"/>
      <c r="L155" s="350"/>
      <c r="M155" s="350"/>
      <c r="N155" s="350"/>
      <c r="O155" s="192"/>
      <c r="P155" s="192"/>
      <c r="Q155" s="192"/>
      <c r="R155" s="192"/>
      <c r="S155" s="192"/>
      <c r="T155" s="192"/>
      <c r="U155" s="192"/>
      <c r="V155" s="192"/>
      <c r="W155" s="192"/>
      <c r="X155" s="192"/>
      <c r="Y155" s="192"/>
      <c r="Z155" s="192"/>
    </row>
    <row r="156" spans="1:26" ht="32.25" hidden="1" customHeight="1" x14ac:dyDescent="0.2">
      <c r="A156" s="192"/>
      <c r="B156" s="192"/>
      <c r="C156" s="192"/>
      <c r="D156" s="192"/>
      <c r="E156" s="192"/>
      <c r="F156" s="192"/>
      <c r="G156" s="192"/>
      <c r="H156" s="192"/>
      <c r="I156" s="192"/>
      <c r="J156" s="192"/>
      <c r="K156" s="192"/>
      <c r="L156" s="350"/>
      <c r="M156" s="350"/>
      <c r="N156" s="350"/>
      <c r="O156" s="192"/>
      <c r="P156" s="192"/>
      <c r="Q156" s="192"/>
      <c r="R156" s="192"/>
      <c r="S156" s="192"/>
      <c r="T156" s="192"/>
      <c r="U156" s="192"/>
      <c r="V156" s="192"/>
      <c r="W156" s="192"/>
      <c r="X156" s="192"/>
      <c r="Y156" s="192"/>
      <c r="Z156" s="192"/>
    </row>
    <row r="157" spans="1:26" ht="32.25" hidden="1" customHeight="1" x14ac:dyDescent="0.2">
      <c r="A157" s="192"/>
      <c r="B157" s="192"/>
      <c r="C157" s="192"/>
      <c r="D157" s="192"/>
      <c r="E157" s="192"/>
      <c r="F157" s="192"/>
      <c r="G157" s="192"/>
      <c r="H157" s="192"/>
      <c r="I157" s="192"/>
      <c r="J157" s="192"/>
      <c r="K157" s="192"/>
      <c r="L157" s="350"/>
      <c r="M157" s="350"/>
      <c r="N157" s="350"/>
      <c r="O157" s="192"/>
      <c r="P157" s="192"/>
      <c r="Q157" s="192"/>
      <c r="R157" s="192"/>
      <c r="S157" s="192"/>
      <c r="T157" s="192"/>
      <c r="U157" s="192"/>
      <c r="V157" s="192"/>
      <c r="W157" s="192"/>
      <c r="X157" s="192"/>
      <c r="Y157" s="192"/>
      <c r="Z157" s="192"/>
    </row>
    <row r="158" spans="1:26" ht="32.25" hidden="1" customHeight="1" x14ac:dyDescent="0.2">
      <c r="A158" s="192"/>
      <c r="B158" s="192"/>
      <c r="C158" s="192"/>
      <c r="D158" s="192"/>
      <c r="E158" s="192"/>
      <c r="F158" s="192"/>
      <c r="G158" s="192"/>
      <c r="H158" s="192"/>
      <c r="I158" s="192"/>
      <c r="J158" s="192"/>
      <c r="K158" s="192"/>
      <c r="L158" s="350"/>
      <c r="M158" s="350"/>
      <c r="N158" s="350"/>
      <c r="O158" s="192"/>
      <c r="P158" s="192"/>
      <c r="Q158" s="192"/>
      <c r="R158" s="192"/>
      <c r="S158" s="192"/>
      <c r="T158" s="192"/>
      <c r="U158" s="192"/>
      <c r="V158" s="192"/>
      <c r="W158" s="192"/>
      <c r="X158" s="192"/>
      <c r="Y158" s="192"/>
      <c r="Z158" s="192"/>
    </row>
    <row r="159" spans="1:26" ht="32.25" hidden="1" customHeight="1" x14ac:dyDescent="0.2">
      <c r="A159" s="192"/>
      <c r="B159" s="192"/>
      <c r="C159" s="192"/>
      <c r="D159" s="192"/>
      <c r="E159" s="192"/>
      <c r="F159" s="192"/>
      <c r="G159" s="192"/>
      <c r="H159" s="192"/>
      <c r="I159" s="192"/>
      <c r="J159" s="192"/>
      <c r="K159" s="192"/>
      <c r="L159" s="350"/>
      <c r="M159" s="350"/>
      <c r="N159" s="350"/>
      <c r="O159" s="192"/>
      <c r="P159" s="192"/>
      <c r="Q159" s="192"/>
      <c r="R159" s="192"/>
      <c r="S159" s="192"/>
      <c r="T159" s="192"/>
      <c r="U159" s="192"/>
      <c r="V159" s="192"/>
      <c r="W159" s="192"/>
      <c r="X159" s="192"/>
      <c r="Y159" s="192"/>
      <c r="Z159" s="192"/>
    </row>
    <row r="160" spans="1:26" ht="32.25" hidden="1" customHeight="1" x14ac:dyDescent="0.2">
      <c r="A160" s="192"/>
      <c r="B160" s="192"/>
      <c r="C160" s="192"/>
      <c r="D160" s="192"/>
      <c r="E160" s="192"/>
      <c r="F160" s="192"/>
      <c r="G160" s="192"/>
      <c r="H160" s="192"/>
      <c r="I160" s="192"/>
      <c r="J160" s="192"/>
      <c r="K160" s="192"/>
      <c r="L160" s="350"/>
      <c r="M160" s="350"/>
      <c r="N160" s="350"/>
      <c r="O160" s="192"/>
      <c r="P160" s="192"/>
      <c r="Q160" s="192"/>
      <c r="R160" s="192"/>
      <c r="S160" s="192"/>
      <c r="T160" s="192"/>
      <c r="U160" s="192"/>
      <c r="V160" s="192"/>
      <c r="W160" s="192"/>
      <c r="X160" s="192"/>
      <c r="Y160" s="192"/>
      <c r="Z160" s="192"/>
    </row>
    <row r="161" spans="1:26" ht="32.25" hidden="1" customHeight="1" x14ac:dyDescent="0.2">
      <c r="A161" s="192"/>
      <c r="B161" s="192"/>
      <c r="C161" s="192"/>
      <c r="D161" s="192"/>
      <c r="E161" s="192"/>
      <c r="F161" s="192"/>
      <c r="G161" s="192"/>
      <c r="H161" s="192"/>
      <c r="I161" s="192"/>
      <c r="J161" s="192"/>
      <c r="K161" s="192"/>
      <c r="L161" s="350"/>
      <c r="M161" s="350"/>
      <c r="N161" s="350"/>
      <c r="O161" s="192"/>
      <c r="P161" s="192"/>
      <c r="Q161" s="192"/>
      <c r="R161" s="192"/>
      <c r="S161" s="192"/>
      <c r="T161" s="192"/>
      <c r="U161" s="192"/>
      <c r="V161" s="192"/>
      <c r="W161" s="192"/>
      <c r="X161" s="192"/>
      <c r="Y161" s="192"/>
      <c r="Z161" s="192"/>
    </row>
    <row r="162" spans="1:26" ht="32.25" hidden="1" customHeight="1" x14ac:dyDescent="0.2">
      <c r="A162" s="192"/>
      <c r="B162" s="192"/>
      <c r="C162" s="192"/>
      <c r="D162" s="192"/>
      <c r="E162" s="192"/>
      <c r="F162" s="192"/>
      <c r="G162" s="192"/>
      <c r="H162" s="192"/>
      <c r="I162" s="192"/>
      <c r="J162" s="192"/>
      <c r="K162" s="192"/>
      <c r="L162" s="350"/>
      <c r="M162" s="350"/>
      <c r="N162" s="350"/>
      <c r="O162" s="192"/>
      <c r="P162" s="192"/>
      <c r="Q162" s="192"/>
      <c r="R162" s="192"/>
      <c r="S162" s="192"/>
      <c r="T162" s="192"/>
      <c r="U162" s="192"/>
      <c r="V162" s="192"/>
      <c r="W162" s="192"/>
      <c r="X162" s="192"/>
      <c r="Y162" s="192"/>
      <c r="Z162" s="192"/>
    </row>
    <row r="163" spans="1:26" ht="32.25" hidden="1" customHeight="1" x14ac:dyDescent="0.2">
      <c r="A163" s="192"/>
      <c r="B163" s="192"/>
      <c r="C163" s="192"/>
      <c r="D163" s="192"/>
      <c r="E163" s="192"/>
      <c r="F163" s="192"/>
      <c r="G163" s="192"/>
      <c r="H163" s="192"/>
      <c r="I163" s="192"/>
      <c r="J163" s="192"/>
      <c r="K163" s="192"/>
      <c r="L163" s="350"/>
      <c r="M163" s="350"/>
      <c r="N163" s="350"/>
      <c r="O163" s="192"/>
      <c r="P163" s="192"/>
      <c r="Q163" s="192"/>
      <c r="R163" s="192"/>
      <c r="S163" s="192"/>
      <c r="T163" s="192"/>
      <c r="U163" s="192"/>
      <c r="V163" s="192"/>
      <c r="W163" s="192"/>
      <c r="X163" s="192"/>
      <c r="Y163" s="192"/>
      <c r="Z163" s="192"/>
    </row>
    <row r="164" spans="1:26" ht="32.25" hidden="1" customHeight="1" x14ac:dyDescent="0.2">
      <c r="A164" s="192"/>
      <c r="B164" s="192"/>
      <c r="C164" s="192"/>
      <c r="D164" s="192"/>
      <c r="E164" s="192"/>
      <c r="F164" s="192"/>
      <c r="G164" s="192"/>
      <c r="H164" s="192"/>
      <c r="I164" s="192"/>
      <c r="J164" s="192"/>
      <c r="K164" s="192"/>
      <c r="L164" s="350"/>
      <c r="M164" s="350"/>
      <c r="N164" s="350"/>
      <c r="O164" s="192"/>
      <c r="P164" s="192"/>
      <c r="Q164" s="192"/>
      <c r="R164" s="192"/>
      <c r="S164" s="192"/>
      <c r="T164" s="192"/>
      <c r="U164" s="192"/>
      <c r="V164" s="192"/>
      <c r="W164" s="192"/>
      <c r="X164" s="192"/>
      <c r="Y164" s="192"/>
      <c r="Z164" s="192"/>
    </row>
    <row r="165" spans="1:26" ht="32.25" hidden="1" customHeight="1" x14ac:dyDescent="0.2">
      <c r="A165" s="192"/>
      <c r="B165" s="192"/>
      <c r="C165" s="192"/>
      <c r="D165" s="192"/>
      <c r="E165" s="192"/>
      <c r="F165" s="192"/>
      <c r="G165" s="192"/>
      <c r="H165" s="192"/>
      <c r="I165" s="192"/>
      <c r="J165" s="192"/>
      <c r="K165" s="192"/>
      <c r="L165" s="350"/>
      <c r="M165" s="350"/>
      <c r="N165" s="350"/>
      <c r="O165" s="192"/>
      <c r="P165" s="192"/>
      <c r="Q165" s="192"/>
      <c r="R165" s="192"/>
      <c r="S165" s="192"/>
      <c r="T165" s="192"/>
      <c r="U165" s="192"/>
      <c r="V165" s="192"/>
      <c r="W165" s="192"/>
      <c r="X165" s="192"/>
      <c r="Y165" s="192"/>
      <c r="Z165" s="192"/>
    </row>
    <row r="166" spans="1:26" ht="32.25" hidden="1" customHeight="1" x14ac:dyDescent="0.2">
      <c r="A166" s="192"/>
      <c r="B166" s="192"/>
      <c r="C166" s="192"/>
      <c r="D166" s="192"/>
      <c r="E166" s="192"/>
      <c r="F166" s="192"/>
      <c r="G166" s="192"/>
      <c r="H166" s="192"/>
      <c r="I166" s="192"/>
      <c r="J166" s="192"/>
      <c r="K166" s="192"/>
      <c r="L166" s="350"/>
      <c r="M166" s="350"/>
      <c r="N166" s="350"/>
      <c r="O166" s="192"/>
      <c r="P166" s="192"/>
      <c r="Q166" s="192"/>
      <c r="R166" s="192"/>
      <c r="S166" s="192"/>
      <c r="T166" s="192"/>
      <c r="U166" s="192"/>
      <c r="V166" s="192"/>
      <c r="W166" s="192"/>
      <c r="X166" s="192"/>
      <c r="Y166" s="192"/>
      <c r="Z166" s="192"/>
    </row>
    <row r="167" spans="1:26" ht="32.25" hidden="1" customHeight="1" x14ac:dyDescent="0.2">
      <c r="A167" s="192"/>
      <c r="B167" s="192"/>
      <c r="C167" s="192"/>
      <c r="D167" s="192"/>
      <c r="E167" s="192"/>
      <c r="F167" s="192"/>
      <c r="G167" s="192"/>
      <c r="H167" s="192"/>
      <c r="I167" s="192"/>
      <c r="J167" s="192"/>
      <c r="K167" s="192"/>
      <c r="L167" s="350"/>
      <c r="M167" s="350"/>
      <c r="N167" s="350"/>
      <c r="O167" s="192"/>
      <c r="P167" s="192"/>
      <c r="Q167" s="192"/>
      <c r="R167" s="192"/>
      <c r="S167" s="192"/>
      <c r="T167" s="192"/>
      <c r="U167" s="192"/>
      <c r="V167" s="192"/>
      <c r="W167" s="192"/>
      <c r="X167" s="192"/>
      <c r="Y167" s="192"/>
      <c r="Z167" s="192"/>
    </row>
    <row r="168" spans="1:26" ht="32.25" hidden="1" customHeight="1" x14ac:dyDescent="0.2">
      <c r="A168" s="192"/>
      <c r="B168" s="192"/>
      <c r="C168" s="192"/>
      <c r="D168" s="192"/>
      <c r="E168" s="192"/>
      <c r="F168" s="192"/>
      <c r="G168" s="192"/>
      <c r="H168" s="192"/>
      <c r="I168" s="192"/>
      <c r="J168" s="192"/>
      <c r="K168" s="192"/>
      <c r="L168" s="350"/>
      <c r="M168" s="350"/>
      <c r="N168" s="350"/>
      <c r="O168" s="192"/>
      <c r="P168" s="192"/>
      <c r="Q168" s="192"/>
      <c r="R168" s="192"/>
      <c r="S168" s="192"/>
      <c r="T168" s="192"/>
      <c r="U168" s="192"/>
      <c r="V168" s="192"/>
      <c r="W168" s="192"/>
      <c r="X168" s="192"/>
      <c r="Y168" s="192"/>
      <c r="Z168" s="192"/>
    </row>
    <row r="169" spans="1:26" ht="32.25" hidden="1" customHeight="1" x14ac:dyDescent="0.2">
      <c r="A169" s="192"/>
      <c r="B169" s="192"/>
      <c r="C169" s="192"/>
      <c r="D169" s="192"/>
      <c r="E169" s="192"/>
      <c r="F169" s="192"/>
      <c r="G169" s="192"/>
      <c r="H169" s="192"/>
      <c r="I169" s="192"/>
      <c r="J169" s="192"/>
      <c r="K169" s="192"/>
      <c r="L169" s="350"/>
      <c r="M169" s="350"/>
      <c r="N169" s="350"/>
      <c r="O169" s="192"/>
      <c r="P169" s="192"/>
      <c r="Q169" s="192"/>
      <c r="R169" s="192"/>
      <c r="S169" s="192"/>
      <c r="T169" s="192"/>
      <c r="U169" s="192"/>
      <c r="V169" s="192"/>
      <c r="W169" s="192"/>
      <c r="X169" s="192"/>
      <c r="Y169" s="192"/>
      <c r="Z169" s="192"/>
    </row>
    <row r="170" spans="1:26" ht="32.25" hidden="1" customHeight="1" x14ac:dyDescent="0.2">
      <c r="A170" s="192"/>
      <c r="B170" s="192"/>
      <c r="C170" s="192"/>
      <c r="D170" s="192"/>
      <c r="E170" s="192"/>
      <c r="F170" s="192"/>
      <c r="G170" s="192"/>
      <c r="H170" s="192"/>
      <c r="I170" s="192"/>
      <c r="J170" s="192"/>
      <c r="K170" s="192"/>
      <c r="L170" s="350"/>
      <c r="M170" s="350"/>
      <c r="N170" s="350"/>
      <c r="O170" s="192"/>
      <c r="P170" s="192"/>
      <c r="Q170" s="192"/>
      <c r="R170" s="192"/>
      <c r="S170" s="192"/>
      <c r="T170" s="192"/>
      <c r="U170" s="192"/>
      <c r="V170" s="192"/>
      <c r="W170" s="192"/>
      <c r="X170" s="192"/>
      <c r="Y170" s="192"/>
      <c r="Z170" s="192"/>
    </row>
    <row r="171" spans="1:26" ht="32.25" hidden="1" customHeight="1" x14ac:dyDescent="0.2">
      <c r="A171" s="192"/>
      <c r="B171" s="192"/>
      <c r="C171" s="192"/>
      <c r="D171" s="192"/>
      <c r="E171" s="192"/>
      <c r="F171" s="192"/>
      <c r="G171" s="192"/>
      <c r="H171" s="192"/>
      <c r="I171" s="192"/>
      <c r="J171" s="192"/>
      <c r="K171" s="192"/>
      <c r="L171" s="350"/>
      <c r="M171" s="350"/>
      <c r="N171" s="350"/>
      <c r="O171" s="192"/>
      <c r="P171" s="192"/>
      <c r="Q171" s="192"/>
      <c r="R171" s="192"/>
      <c r="S171" s="192"/>
      <c r="T171" s="192"/>
      <c r="U171" s="192"/>
      <c r="V171" s="192"/>
      <c r="W171" s="192"/>
      <c r="X171" s="192"/>
      <c r="Y171" s="192"/>
      <c r="Z171" s="192"/>
    </row>
    <row r="172" spans="1:26" ht="32.25" hidden="1" customHeight="1" x14ac:dyDescent="0.2">
      <c r="A172" s="192"/>
      <c r="B172" s="192"/>
      <c r="C172" s="192"/>
      <c r="D172" s="192"/>
      <c r="E172" s="192"/>
      <c r="F172" s="192"/>
      <c r="G172" s="192"/>
      <c r="H172" s="192"/>
      <c r="I172" s="192"/>
      <c r="J172" s="192"/>
      <c r="K172" s="192"/>
      <c r="L172" s="350"/>
      <c r="M172" s="350"/>
      <c r="N172" s="350"/>
      <c r="O172" s="192"/>
      <c r="P172" s="192"/>
      <c r="Q172" s="192"/>
      <c r="R172" s="192"/>
      <c r="S172" s="192"/>
      <c r="T172" s="192"/>
      <c r="U172" s="192"/>
      <c r="V172" s="192"/>
      <c r="W172" s="192"/>
      <c r="X172" s="192"/>
      <c r="Y172" s="192"/>
      <c r="Z172" s="192"/>
    </row>
    <row r="173" spans="1:26" ht="32.25" hidden="1" customHeight="1" x14ac:dyDescent="0.2">
      <c r="A173" s="192"/>
      <c r="B173" s="192"/>
      <c r="C173" s="192"/>
      <c r="D173" s="192"/>
      <c r="E173" s="192"/>
      <c r="F173" s="192"/>
      <c r="G173" s="192"/>
      <c r="H173" s="192"/>
      <c r="I173" s="192"/>
      <c r="J173" s="192"/>
      <c r="K173" s="192"/>
      <c r="L173" s="350"/>
      <c r="M173" s="350"/>
      <c r="N173" s="350"/>
      <c r="O173" s="192"/>
      <c r="P173" s="192"/>
      <c r="Q173" s="192"/>
      <c r="R173" s="192"/>
      <c r="S173" s="192"/>
      <c r="T173" s="192"/>
      <c r="U173" s="192"/>
      <c r="V173" s="192"/>
      <c r="W173" s="192"/>
      <c r="X173" s="192"/>
      <c r="Y173" s="192"/>
      <c r="Z173" s="192"/>
    </row>
    <row r="174" spans="1:26" ht="32.25" hidden="1" customHeight="1" x14ac:dyDescent="0.2">
      <c r="A174" s="192"/>
      <c r="B174" s="192"/>
      <c r="C174" s="192"/>
      <c r="D174" s="192"/>
      <c r="E174" s="192"/>
      <c r="F174" s="192"/>
      <c r="G174" s="192"/>
      <c r="H174" s="192"/>
      <c r="I174" s="192"/>
      <c r="J174" s="192"/>
      <c r="K174" s="192"/>
      <c r="L174" s="350"/>
      <c r="M174" s="350"/>
      <c r="N174" s="350"/>
      <c r="O174" s="192"/>
      <c r="P174" s="192"/>
      <c r="Q174" s="192"/>
      <c r="R174" s="192"/>
      <c r="S174" s="192"/>
      <c r="T174" s="192"/>
      <c r="U174" s="192"/>
      <c r="V174" s="192"/>
      <c r="W174" s="192"/>
      <c r="X174" s="192"/>
      <c r="Y174" s="192"/>
      <c r="Z174" s="192"/>
    </row>
    <row r="175" spans="1:26" ht="32.25" hidden="1" customHeight="1" x14ac:dyDescent="0.2">
      <c r="A175" s="192"/>
      <c r="B175" s="192"/>
      <c r="C175" s="192"/>
      <c r="D175" s="192"/>
      <c r="E175" s="192"/>
      <c r="F175" s="192"/>
      <c r="G175" s="192"/>
      <c r="H175" s="192"/>
      <c r="I175" s="192"/>
      <c r="J175" s="192"/>
      <c r="K175" s="192"/>
      <c r="L175" s="350"/>
      <c r="M175" s="350"/>
      <c r="N175" s="350"/>
      <c r="O175" s="192"/>
      <c r="P175" s="192"/>
      <c r="Q175" s="192"/>
      <c r="R175" s="192"/>
      <c r="S175" s="192"/>
      <c r="T175" s="192"/>
      <c r="U175" s="192"/>
      <c r="V175" s="192"/>
      <c r="W175" s="192"/>
      <c r="X175" s="192"/>
      <c r="Y175" s="192"/>
      <c r="Z175" s="192"/>
    </row>
    <row r="176" spans="1:26" ht="32.25" hidden="1" customHeight="1" x14ac:dyDescent="0.2">
      <c r="A176" s="192"/>
      <c r="B176" s="192"/>
      <c r="C176" s="192"/>
      <c r="D176" s="192"/>
      <c r="E176" s="192"/>
      <c r="F176" s="192"/>
      <c r="G176" s="192"/>
      <c r="H176" s="192"/>
      <c r="I176" s="192"/>
      <c r="J176" s="192"/>
      <c r="K176" s="192"/>
      <c r="L176" s="350"/>
      <c r="M176" s="350"/>
      <c r="N176" s="350"/>
      <c r="O176" s="192"/>
      <c r="P176" s="192"/>
      <c r="Q176" s="192"/>
      <c r="R176" s="192"/>
      <c r="S176" s="192"/>
      <c r="T176" s="192"/>
      <c r="U176" s="192"/>
      <c r="V176" s="192"/>
      <c r="W176" s="192"/>
      <c r="X176" s="192"/>
      <c r="Y176" s="192"/>
      <c r="Z176" s="192"/>
    </row>
    <row r="177" spans="1:26" ht="32.25" hidden="1" customHeight="1" x14ac:dyDescent="0.2">
      <c r="A177" s="192"/>
      <c r="B177" s="192"/>
      <c r="C177" s="192"/>
      <c r="D177" s="192"/>
      <c r="E177" s="192"/>
      <c r="F177" s="192"/>
      <c r="G177" s="192"/>
      <c r="H177" s="192"/>
      <c r="I177" s="192"/>
      <c r="J177" s="192"/>
      <c r="K177" s="192"/>
      <c r="L177" s="350"/>
      <c r="M177" s="350"/>
      <c r="N177" s="350"/>
      <c r="O177" s="192"/>
      <c r="P177" s="192"/>
      <c r="Q177" s="192"/>
      <c r="R177" s="192"/>
      <c r="S177" s="192"/>
      <c r="T177" s="192"/>
      <c r="U177" s="192"/>
      <c r="V177" s="192"/>
      <c r="W177" s="192"/>
      <c r="X177" s="192"/>
      <c r="Y177" s="192"/>
      <c r="Z177" s="192"/>
    </row>
    <row r="178" spans="1:26" ht="32.25" hidden="1" customHeight="1" x14ac:dyDescent="0.2">
      <c r="A178" s="192"/>
      <c r="B178" s="192"/>
      <c r="C178" s="192"/>
      <c r="D178" s="192"/>
      <c r="E178" s="192"/>
      <c r="F178" s="192"/>
      <c r="G178" s="192"/>
      <c r="H178" s="192"/>
      <c r="I178" s="192"/>
      <c r="J178" s="192"/>
      <c r="K178" s="192"/>
      <c r="L178" s="350"/>
      <c r="M178" s="350"/>
      <c r="N178" s="350"/>
      <c r="O178" s="192"/>
      <c r="P178" s="192"/>
      <c r="Q178" s="192"/>
      <c r="R178" s="192"/>
      <c r="S178" s="192"/>
      <c r="T178" s="192"/>
      <c r="U178" s="192"/>
      <c r="V178" s="192"/>
      <c r="W178" s="192"/>
      <c r="X178" s="192"/>
      <c r="Y178" s="192"/>
      <c r="Z178" s="192"/>
    </row>
    <row r="179" spans="1:26" ht="32.25" hidden="1" customHeight="1" x14ac:dyDescent="0.2">
      <c r="A179" s="192"/>
      <c r="B179" s="192"/>
      <c r="C179" s="192"/>
      <c r="D179" s="192"/>
      <c r="E179" s="192"/>
      <c r="F179" s="192"/>
      <c r="G179" s="192"/>
      <c r="H179" s="192"/>
      <c r="I179" s="192"/>
      <c r="J179" s="192"/>
      <c r="K179" s="192"/>
      <c r="L179" s="350"/>
      <c r="M179" s="350"/>
      <c r="N179" s="350"/>
      <c r="O179" s="192"/>
      <c r="P179" s="192"/>
      <c r="Q179" s="192"/>
      <c r="R179" s="192"/>
      <c r="S179" s="192"/>
      <c r="T179" s="192"/>
      <c r="U179" s="192"/>
      <c r="V179" s="192"/>
      <c r="W179" s="192"/>
      <c r="X179" s="192"/>
      <c r="Y179" s="192"/>
      <c r="Z179" s="192"/>
    </row>
    <row r="180" spans="1:26" ht="32.25" hidden="1" customHeight="1" x14ac:dyDescent="0.2">
      <c r="A180" s="192"/>
      <c r="B180" s="192"/>
      <c r="C180" s="192"/>
      <c r="D180" s="192"/>
      <c r="E180" s="192"/>
      <c r="F180" s="192"/>
      <c r="G180" s="192"/>
      <c r="H180" s="192"/>
      <c r="I180" s="192"/>
      <c r="J180" s="192"/>
      <c r="K180" s="192"/>
      <c r="L180" s="350"/>
      <c r="M180" s="350"/>
      <c r="N180" s="350"/>
      <c r="O180" s="192"/>
      <c r="P180" s="192"/>
      <c r="Q180" s="192"/>
      <c r="R180" s="192"/>
      <c r="S180" s="192"/>
      <c r="T180" s="192"/>
      <c r="U180" s="192"/>
      <c r="V180" s="192"/>
      <c r="W180" s="192"/>
      <c r="X180" s="192"/>
      <c r="Y180" s="192"/>
      <c r="Z180" s="192"/>
    </row>
    <row r="181" spans="1:26" ht="32.25" hidden="1" customHeight="1" x14ac:dyDescent="0.2">
      <c r="A181" s="192"/>
      <c r="B181" s="192"/>
      <c r="C181" s="192"/>
      <c r="D181" s="192"/>
      <c r="E181" s="192"/>
      <c r="F181" s="192"/>
      <c r="G181" s="192"/>
      <c r="H181" s="192"/>
      <c r="I181" s="192"/>
      <c r="J181" s="192"/>
      <c r="K181" s="192"/>
      <c r="L181" s="350"/>
      <c r="M181" s="350"/>
      <c r="N181" s="350"/>
      <c r="O181" s="192"/>
      <c r="P181" s="192"/>
      <c r="Q181" s="192"/>
      <c r="R181" s="192"/>
      <c r="S181" s="192"/>
      <c r="T181" s="192"/>
      <c r="U181" s="192"/>
      <c r="V181" s="192"/>
      <c r="W181" s="192"/>
      <c r="X181" s="192"/>
      <c r="Y181" s="192"/>
      <c r="Z181" s="192"/>
    </row>
    <row r="182" spans="1:26" ht="32.25" hidden="1" customHeight="1" x14ac:dyDescent="0.2">
      <c r="A182" s="192"/>
      <c r="B182" s="192"/>
      <c r="C182" s="192"/>
      <c r="D182" s="192"/>
      <c r="E182" s="192"/>
      <c r="F182" s="192"/>
      <c r="G182" s="192"/>
      <c r="H182" s="192"/>
      <c r="I182" s="192"/>
      <c r="J182" s="192"/>
      <c r="K182" s="192"/>
      <c r="L182" s="350"/>
      <c r="M182" s="350"/>
      <c r="N182" s="350"/>
      <c r="O182" s="192"/>
      <c r="P182" s="192"/>
      <c r="Q182" s="192"/>
      <c r="R182" s="192"/>
      <c r="S182" s="192"/>
      <c r="T182" s="192"/>
      <c r="U182" s="192"/>
      <c r="V182" s="192"/>
      <c r="W182" s="192"/>
      <c r="X182" s="192"/>
      <c r="Y182" s="192"/>
      <c r="Z182" s="192"/>
    </row>
    <row r="183" spans="1:26" ht="32.25" hidden="1" customHeight="1" x14ac:dyDescent="0.2">
      <c r="A183" s="192"/>
      <c r="B183" s="192"/>
      <c r="C183" s="192"/>
      <c r="D183" s="192"/>
      <c r="E183" s="192"/>
      <c r="F183" s="192"/>
      <c r="G183" s="192"/>
      <c r="H183" s="192"/>
      <c r="I183" s="192"/>
      <c r="J183" s="192"/>
      <c r="K183" s="192"/>
      <c r="L183" s="350"/>
      <c r="M183" s="350"/>
      <c r="N183" s="350"/>
      <c r="O183" s="192"/>
      <c r="P183" s="192"/>
      <c r="Q183" s="192"/>
      <c r="R183" s="192"/>
      <c r="S183" s="192"/>
      <c r="T183" s="192"/>
      <c r="U183" s="192"/>
      <c r="V183" s="192"/>
      <c r="W183" s="192"/>
      <c r="X183" s="192"/>
      <c r="Y183" s="192"/>
      <c r="Z183" s="192"/>
    </row>
    <row r="184" spans="1:26" ht="32.25" hidden="1" customHeight="1" x14ac:dyDescent="0.2">
      <c r="A184" s="192"/>
      <c r="B184" s="192"/>
      <c r="C184" s="192"/>
      <c r="D184" s="192"/>
      <c r="E184" s="192"/>
      <c r="F184" s="192"/>
      <c r="G184" s="192"/>
      <c r="H184" s="192"/>
      <c r="I184" s="192"/>
      <c r="J184" s="192"/>
      <c r="K184" s="192"/>
      <c r="L184" s="350"/>
      <c r="M184" s="350"/>
      <c r="N184" s="350"/>
      <c r="O184" s="192"/>
      <c r="P184" s="192"/>
      <c r="Q184" s="192"/>
      <c r="R184" s="192"/>
      <c r="S184" s="192"/>
      <c r="T184" s="192"/>
      <c r="U184" s="192"/>
      <c r="V184" s="192"/>
      <c r="W184" s="192"/>
      <c r="X184" s="192"/>
      <c r="Y184" s="192"/>
      <c r="Z184" s="192"/>
    </row>
    <row r="185" spans="1:26" ht="32.25" hidden="1" customHeight="1" x14ac:dyDescent="0.2">
      <c r="A185" s="192"/>
      <c r="B185" s="192"/>
      <c r="C185" s="192"/>
      <c r="D185" s="192"/>
      <c r="E185" s="192"/>
      <c r="F185" s="192"/>
      <c r="G185" s="192"/>
      <c r="H185" s="192"/>
      <c r="I185" s="192"/>
      <c r="J185" s="192"/>
      <c r="K185" s="192"/>
      <c r="L185" s="350"/>
      <c r="M185" s="350"/>
      <c r="N185" s="350"/>
      <c r="O185" s="192"/>
      <c r="P185" s="192"/>
      <c r="Q185" s="192"/>
      <c r="R185" s="192"/>
      <c r="S185" s="192"/>
      <c r="T185" s="192"/>
      <c r="U185" s="192"/>
      <c r="V185" s="192"/>
      <c r="W185" s="192"/>
      <c r="X185" s="192"/>
      <c r="Y185" s="192"/>
      <c r="Z185" s="192"/>
    </row>
    <row r="186" spans="1:26" ht="32.25" hidden="1" customHeight="1" x14ac:dyDescent="0.2">
      <c r="A186" s="192"/>
      <c r="B186" s="192"/>
      <c r="C186" s="192"/>
      <c r="D186" s="192"/>
      <c r="E186" s="192"/>
      <c r="F186" s="192"/>
      <c r="G186" s="192"/>
      <c r="H186" s="192"/>
      <c r="I186" s="192"/>
      <c r="J186" s="192"/>
      <c r="K186" s="192"/>
      <c r="L186" s="350"/>
      <c r="M186" s="350"/>
      <c r="N186" s="350"/>
      <c r="O186" s="192"/>
      <c r="P186" s="192"/>
      <c r="Q186" s="192"/>
      <c r="R186" s="192"/>
      <c r="S186" s="192"/>
      <c r="T186" s="192"/>
      <c r="U186" s="192"/>
      <c r="V186" s="192"/>
      <c r="W186" s="192"/>
      <c r="X186" s="192"/>
      <c r="Y186" s="192"/>
      <c r="Z186" s="192"/>
    </row>
    <row r="187" spans="1:26" ht="32.25" hidden="1" customHeight="1" x14ac:dyDescent="0.2">
      <c r="A187" s="192"/>
      <c r="B187" s="192"/>
      <c r="C187" s="192"/>
      <c r="D187" s="192"/>
      <c r="E187" s="192"/>
      <c r="F187" s="192"/>
      <c r="G187" s="192"/>
      <c r="H187" s="192"/>
      <c r="I187" s="192"/>
      <c r="J187" s="192"/>
      <c r="K187" s="192"/>
      <c r="L187" s="350"/>
      <c r="M187" s="350"/>
      <c r="N187" s="350"/>
      <c r="O187" s="192"/>
      <c r="P187" s="192"/>
      <c r="Q187" s="192"/>
      <c r="R187" s="192"/>
      <c r="S187" s="192"/>
      <c r="T187" s="192"/>
      <c r="U187" s="192"/>
      <c r="V187" s="192"/>
      <c r="W187" s="192"/>
      <c r="X187" s="192"/>
      <c r="Y187" s="192"/>
      <c r="Z187" s="192"/>
    </row>
    <row r="188" spans="1:26" ht="32.25" hidden="1" customHeight="1" x14ac:dyDescent="0.2">
      <c r="A188" s="192"/>
      <c r="B188" s="192"/>
      <c r="C188" s="192"/>
      <c r="D188" s="192"/>
      <c r="E188" s="192"/>
      <c r="F188" s="192"/>
      <c r="G188" s="192"/>
      <c r="H188" s="192"/>
      <c r="I188" s="192"/>
      <c r="J188" s="192"/>
      <c r="K188" s="192"/>
      <c r="L188" s="350"/>
      <c r="M188" s="350"/>
      <c r="N188" s="350"/>
      <c r="O188" s="192"/>
      <c r="P188" s="192"/>
      <c r="Q188" s="192"/>
      <c r="R188" s="192"/>
      <c r="S188" s="192"/>
      <c r="T188" s="192"/>
      <c r="U188" s="192"/>
      <c r="V188" s="192"/>
      <c r="W188" s="192"/>
      <c r="X188" s="192"/>
      <c r="Y188" s="192"/>
      <c r="Z188" s="192"/>
    </row>
    <row r="189" spans="1:26" ht="32.25" hidden="1" customHeight="1" x14ac:dyDescent="0.2">
      <c r="A189" s="192"/>
      <c r="B189" s="192"/>
      <c r="C189" s="192"/>
      <c r="D189" s="192"/>
      <c r="E189" s="192"/>
      <c r="F189" s="192"/>
      <c r="G189" s="192"/>
      <c r="H189" s="192"/>
      <c r="I189" s="192"/>
      <c r="J189" s="192"/>
      <c r="K189" s="192"/>
      <c r="L189" s="350"/>
      <c r="M189" s="350"/>
      <c r="N189" s="350"/>
      <c r="O189" s="192"/>
      <c r="P189" s="192"/>
      <c r="Q189" s="192"/>
      <c r="R189" s="192"/>
      <c r="S189" s="192"/>
      <c r="T189" s="192"/>
      <c r="U189" s="192"/>
      <c r="V189" s="192"/>
      <c r="W189" s="192"/>
      <c r="X189" s="192"/>
      <c r="Y189" s="192"/>
      <c r="Z189" s="192"/>
    </row>
    <row r="190" spans="1:26" ht="32.25" hidden="1" customHeight="1" x14ac:dyDescent="0.2">
      <c r="A190" s="192"/>
      <c r="B190" s="192"/>
      <c r="C190" s="192"/>
      <c r="D190" s="192"/>
      <c r="E190" s="192"/>
      <c r="F190" s="192"/>
      <c r="G190" s="192"/>
      <c r="H190" s="192"/>
      <c r="I190" s="192"/>
      <c r="J190" s="192"/>
      <c r="K190" s="192"/>
      <c r="L190" s="350"/>
      <c r="M190" s="350"/>
      <c r="N190" s="350"/>
      <c r="O190" s="192"/>
      <c r="P190" s="192"/>
      <c r="Q190" s="192"/>
      <c r="R190" s="192"/>
      <c r="S190" s="192"/>
      <c r="T190" s="192"/>
      <c r="U190" s="192"/>
      <c r="V190" s="192"/>
      <c r="W190" s="192"/>
      <c r="X190" s="192"/>
      <c r="Y190" s="192"/>
      <c r="Z190" s="192"/>
    </row>
    <row r="191" spans="1:26" ht="32.25" hidden="1" customHeight="1" x14ac:dyDescent="0.2">
      <c r="A191" s="192"/>
      <c r="B191" s="192"/>
      <c r="C191" s="192"/>
      <c r="D191" s="192"/>
      <c r="E191" s="192"/>
      <c r="F191" s="192"/>
      <c r="G191" s="192"/>
      <c r="H191" s="192"/>
      <c r="I191" s="192"/>
      <c r="J191" s="192"/>
      <c r="K191" s="192"/>
      <c r="L191" s="350"/>
      <c r="M191" s="350"/>
      <c r="N191" s="350"/>
      <c r="O191" s="192"/>
      <c r="P191" s="192"/>
      <c r="Q191" s="192"/>
      <c r="R191" s="192"/>
      <c r="S191" s="192"/>
      <c r="T191" s="192"/>
      <c r="U191" s="192"/>
      <c r="V191" s="192"/>
      <c r="W191" s="192"/>
      <c r="X191" s="192"/>
      <c r="Y191" s="192"/>
      <c r="Z191" s="192"/>
    </row>
    <row r="192" spans="1:26" ht="32.25" hidden="1" customHeight="1" x14ac:dyDescent="0.2">
      <c r="A192" s="192"/>
      <c r="B192" s="192"/>
      <c r="C192" s="192"/>
      <c r="D192" s="192"/>
      <c r="E192" s="192"/>
      <c r="F192" s="192"/>
      <c r="G192" s="192"/>
      <c r="H192" s="192"/>
      <c r="I192" s="192"/>
      <c r="J192" s="192"/>
      <c r="K192" s="192"/>
      <c r="L192" s="350"/>
      <c r="M192" s="350"/>
      <c r="N192" s="350"/>
      <c r="O192" s="192"/>
      <c r="P192" s="192"/>
      <c r="Q192" s="192"/>
      <c r="R192" s="192"/>
      <c r="S192" s="192"/>
      <c r="T192" s="192"/>
      <c r="U192" s="192"/>
      <c r="V192" s="192"/>
      <c r="W192" s="192"/>
      <c r="X192" s="192"/>
      <c r="Y192" s="192"/>
      <c r="Z192" s="192"/>
    </row>
    <row r="193" spans="1:26" ht="32.25" hidden="1" customHeight="1" x14ac:dyDescent="0.2">
      <c r="A193" s="192"/>
      <c r="B193" s="192"/>
      <c r="C193" s="192"/>
      <c r="D193" s="192"/>
      <c r="E193" s="192"/>
      <c r="F193" s="192"/>
      <c r="G193" s="192"/>
      <c r="H193" s="192"/>
      <c r="I193" s="192"/>
      <c r="J193" s="192"/>
      <c r="K193" s="192"/>
      <c r="L193" s="350"/>
      <c r="M193" s="350"/>
      <c r="N193" s="350"/>
      <c r="O193" s="192"/>
      <c r="P193" s="192"/>
      <c r="Q193" s="192"/>
      <c r="R193" s="192"/>
      <c r="S193" s="192"/>
      <c r="T193" s="192"/>
      <c r="U193" s="192"/>
      <c r="V193" s="192"/>
      <c r="W193" s="192"/>
      <c r="X193" s="192"/>
      <c r="Y193" s="192"/>
      <c r="Z193" s="192"/>
    </row>
    <row r="194" spans="1:26" ht="32.25" hidden="1" customHeight="1" x14ac:dyDescent="0.2">
      <c r="A194" s="192"/>
      <c r="B194" s="192"/>
      <c r="C194" s="192"/>
      <c r="D194" s="192"/>
      <c r="E194" s="192"/>
      <c r="F194" s="192"/>
      <c r="G194" s="192"/>
      <c r="H194" s="192"/>
      <c r="I194" s="192"/>
      <c r="J194" s="192"/>
      <c r="K194" s="192"/>
      <c r="L194" s="350"/>
      <c r="M194" s="350"/>
      <c r="N194" s="350"/>
      <c r="O194" s="192"/>
      <c r="P194" s="192"/>
      <c r="Q194" s="192"/>
      <c r="R194" s="192"/>
      <c r="S194" s="192"/>
      <c r="T194" s="192"/>
      <c r="U194" s="192"/>
      <c r="V194" s="192"/>
      <c r="W194" s="192"/>
      <c r="X194" s="192"/>
      <c r="Y194" s="192"/>
      <c r="Z194" s="192"/>
    </row>
    <row r="195" spans="1:26" ht="32.25" hidden="1" customHeight="1" x14ac:dyDescent="0.2">
      <c r="A195" s="192"/>
      <c r="B195" s="192"/>
      <c r="C195" s="192"/>
      <c r="D195" s="192"/>
      <c r="E195" s="192"/>
      <c r="F195" s="192"/>
      <c r="G195" s="192"/>
      <c r="H195" s="192"/>
      <c r="I195" s="192"/>
      <c r="J195" s="192"/>
      <c r="K195" s="192"/>
      <c r="L195" s="350"/>
      <c r="M195" s="350"/>
      <c r="N195" s="350"/>
      <c r="O195" s="192"/>
      <c r="P195" s="192"/>
      <c r="Q195" s="192"/>
      <c r="R195" s="192"/>
      <c r="S195" s="192"/>
      <c r="T195" s="192"/>
      <c r="U195" s="192"/>
      <c r="V195" s="192"/>
      <c r="W195" s="192"/>
      <c r="X195" s="192"/>
      <c r="Y195" s="192"/>
      <c r="Z195" s="192"/>
    </row>
    <row r="196" spans="1:26" ht="32.25" hidden="1" customHeight="1" x14ac:dyDescent="0.2">
      <c r="A196" s="192"/>
      <c r="B196" s="192"/>
      <c r="C196" s="192"/>
      <c r="D196" s="192"/>
      <c r="E196" s="192"/>
      <c r="F196" s="192"/>
      <c r="G196" s="192"/>
      <c r="H196" s="192"/>
      <c r="I196" s="192"/>
      <c r="J196" s="192"/>
      <c r="K196" s="192"/>
      <c r="L196" s="350"/>
      <c r="M196" s="350"/>
      <c r="N196" s="350"/>
      <c r="O196" s="192"/>
      <c r="P196" s="192"/>
      <c r="Q196" s="192"/>
      <c r="R196" s="192"/>
      <c r="S196" s="192"/>
      <c r="T196" s="192"/>
      <c r="U196" s="192"/>
      <c r="V196" s="192"/>
      <c r="W196" s="192"/>
      <c r="X196" s="192"/>
      <c r="Y196" s="192"/>
      <c r="Z196" s="192"/>
    </row>
    <row r="197" spans="1:26" ht="32.25" hidden="1" customHeight="1" x14ac:dyDescent="0.2">
      <c r="A197" s="192"/>
      <c r="B197" s="192"/>
      <c r="C197" s="192"/>
      <c r="D197" s="192"/>
      <c r="E197" s="192"/>
      <c r="F197" s="192"/>
      <c r="G197" s="192"/>
      <c r="H197" s="192"/>
      <c r="I197" s="192"/>
      <c r="J197" s="192"/>
      <c r="K197" s="192"/>
      <c r="L197" s="350"/>
      <c r="M197" s="350"/>
      <c r="N197" s="350"/>
      <c r="O197" s="192"/>
      <c r="P197" s="192"/>
      <c r="Q197" s="192"/>
      <c r="R197" s="192"/>
      <c r="S197" s="192"/>
      <c r="T197" s="192"/>
      <c r="U197" s="192"/>
      <c r="V197" s="192"/>
      <c r="W197" s="192"/>
      <c r="X197" s="192"/>
      <c r="Y197" s="192"/>
      <c r="Z197" s="192"/>
    </row>
    <row r="198" spans="1:26" ht="32.25" hidden="1" customHeight="1" x14ac:dyDescent="0.2">
      <c r="A198" s="192"/>
      <c r="B198" s="192"/>
      <c r="C198" s="192"/>
      <c r="D198" s="192"/>
      <c r="E198" s="192"/>
      <c r="F198" s="192"/>
      <c r="G198" s="192"/>
      <c r="H198" s="192"/>
      <c r="I198" s="192"/>
      <c r="J198" s="192"/>
      <c r="K198" s="192"/>
      <c r="L198" s="350"/>
      <c r="M198" s="350"/>
      <c r="N198" s="350"/>
      <c r="O198" s="192"/>
      <c r="P198" s="192"/>
      <c r="Q198" s="192"/>
      <c r="R198" s="192"/>
      <c r="S198" s="192"/>
      <c r="T198" s="192"/>
      <c r="U198" s="192"/>
      <c r="V198" s="192"/>
      <c r="W198" s="192"/>
      <c r="X198" s="192"/>
      <c r="Y198" s="192"/>
      <c r="Z198" s="192"/>
    </row>
    <row r="199" spans="1:26" ht="32.25" hidden="1" customHeight="1" x14ac:dyDescent="0.2">
      <c r="A199" s="192"/>
      <c r="B199" s="192"/>
      <c r="C199" s="192"/>
      <c r="D199" s="192"/>
      <c r="E199" s="192"/>
      <c r="F199" s="192"/>
      <c r="G199" s="192"/>
      <c r="H199" s="192"/>
      <c r="I199" s="192"/>
      <c r="J199" s="192"/>
      <c r="K199" s="192"/>
      <c r="L199" s="350"/>
      <c r="M199" s="350"/>
      <c r="N199" s="350"/>
      <c r="O199" s="192"/>
      <c r="P199" s="192"/>
      <c r="Q199" s="192"/>
      <c r="R199" s="192"/>
      <c r="S199" s="192"/>
      <c r="T199" s="192"/>
      <c r="U199" s="192"/>
      <c r="V199" s="192"/>
      <c r="W199" s="192"/>
      <c r="X199" s="192"/>
      <c r="Y199" s="192"/>
      <c r="Z199" s="192"/>
    </row>
    <row r="200" spans="1:26" ht="32.25" hidden="1" customHeight="1" x14ac:dyDescent="0.2">
      <c r="A200" s="192"/>
      <c r="B200" s="192"/>
      <c r="C200" s="192"/>
      <c r="D200" s="192"/>
      <c r="E200" s="192"/>
      <c r="F200" s="192"/>
      <c r="G200" s="192"/>
      <c r="H200" s="192"/>
      <c r="I200" s="192"/>
      <c r="J200" s="192"/>
      <c r="K200" s="192"/>
      <c r="L200" s="350"/>
      <c r="M200" s="350"/>
      <c r="N200" s="350"/>
      <c r="O200" s="192"/>
      <c r="P200" s="192"/>
      <c r="Q200" s="192"/>
      <c r="R200" s="192"/>
      <c r="S200" s="192"/>
      <c r="T200" s="192"/>
      <c r="U200" s="192"/>
      <c r="V200" s="192"/>
      <c r="W200" s="192"/>
      <c r="X200" s="192"/>
      <c r="Y200" s="192"/>
      <c r="Z200" s="192"/>
    </row>
    <row r="201" spans="1:26" ht="32.25" hidden="1" customHeight="1" x14ac:dyDescent="0.2">
      <c r="A201" s="192"/>
      <c r="B201" s="192"/>
      <c r="C201" s="192"/>
      <c r="D201" s="192"/>
      <c r="E201" s="192"/>
      <c r="F201" s="192"/>
      <c r="G201" s="192"/>
      <c r="H201" s="192"/>
      <c r="I201" s="192"/>
      <c r="J201" s="192"/>
      <c r="K201" s="192"/>
      <c r="L201" s="350"/>
      <c r="M201" s="350"/>
      <c r="N201" s="350"/>
      <c r="O201" s="192"/>
      <c r="P201" s="192"/>
      <c r="Q201" s="192"/>
      <c r="R201" s="192"/>
      <c r="S201" s="192"/>
      <c r="T201" s="192"/>
      <c r="U201" s="192"/>
      <c r="V201" s="192"/>
      <c r="W201" s="192"/>
      <c r="X201" s="192"/>
      <c r="Y201" s="192"/>
      <c r="Z201" s="192"/>
    </row>
    <row r="202" spans="1:26" ht="32.25" hidden="1" customHeight="1" x14ac:dyDescent="0.2">
      <c r="A202" s="192"/>
      <c r="B202" s="192"/>
      <c r="C202" s="192"/>
      <c r="D202" s="192"/>
      <c r="E202" s="192"/>
      <c r="F202" s="192"/>
      <c r="G202" s="192"/>
      <c r="H202" s="192"/>
      <c r="I202" s="192"/>
      <c r="J202" s="192"/>
      <c r="K202" s="192"/>
      <c r="L202" s="350"/>
      <c r="M202" s="350"/>
      <c r="N202" s="350"/>
      <c r="O202" s="192"/>
      <c r="P202" s="192"/>
      <c r="Q202" s="192"/>
      <c r="R202" s="192"/>
      <c r="S202" s="192"/>
      <c r="T202" s="192"/>
      <c r="U202" s="192"/>
      <c r="V202" s="192"/>
      <c r="W202" s="192"/>
      <c r="X202" s="192"/>
      <c r="Y202" s="192"/>
      <c r="Z202" s="192"/>
    </row>
    <row r="203" spans="1:26" ht="32.25" hidden="1" customHeight="1" x14ac:dyDescent="0.2">
      <c r="A203" s="192"/>
      <c r="B203" s="192"/>
      <c r="C203" s="192"/>
      <c r="D203" s="192"/>
      <c r="E203" s="192"/>
      <c r="F203" s="192"/>
      <c r="G203" s="192"/>
      <c r="H203" s="192"/>
      <c r="I203" s="192"/>
      <c r="J203" s="192"/>
      <c r="K203" s="192"/>
      <c r="L203" s="350"/>
      <c r="M203" s="350"/>
      <c r="N203" s="350"/>
      <c r="O203" s="192"/>
      <c r="P203" s="192"/>
      <c r="Q203" s="192"/>
      <c r="R203" s="192"/>
      <c r="S203" s="192"/>
      <c r="T203" s="192"/>
      <c r="U203" s="192"/>
      <c r="V203" s="192"/>
      <c r="W203" s="192"/>
      <c r="X203" s="192"/>
      <c r="Y203" s="192"/>
      <c r="Z203" s="192"/>
    </row>
    <row r="204" spans="1:26" ht="32.25" hidden="1" customHeight="1" x14ac:dyDescent="0.2">
      <c r="A204" s="192"/>
      <c r="B204" s="192"/>
      <c r="C204" s="192"/>
      <c r="D204" s="192"/>
      <c r="E204" s="192"/>
      <c r="F204" s="192"/>
      <c r="G204" s="192"/>
      <c r="H204" s="192"/>
      <c r="I204" s="192"/>
      <c r="J204" s="192"/>
      <c r="K204" s="192"/>
      <c r="L204" s="350"/>
      <c r="M204" s="350"/>
      <c r="N204" s="350"/>
      <c r="O204" s="192"/>
      <c r="P204" s="192"/>
      <c r="Q204" s="192"/>
      <c r="R204" s="192"/>
      <c r="S204" s="192"/>
      <c r="T204" s="192"/>
      <c r="U204" s="192"/>
      <c r="V204" s="192"/>
      <c r="W204" s="192"/>
      <c r="X204" s="192"/>
      <c r="Y204" s="192"/>
      <c r="Z204" s="192"/>
    </row>
    <row r="205" spans="1:26" ht="32.25" hidden="1" customHeight="1" x14ac:dyDescent="0.2">
      <c r="A205" s="192"/>
      <c r="B205" s="192"/>
      <c r="C205" s="192"/>
      <c r="D205" s="192"/>
      <c r="E205" s="192"/>
      <c r="F205" s="192"/>
      <c r="G205" s="192"/>
      <c r="H205" s="192"/>
      <c r="I205" s="192"/>
      <c r="J205" s="192"/>
      <c r="K205" s="192"/>
      <c r="L205" s="350"/>
      <c r="M205" s="350"/>
      <c r="N205" s="350"/>
      <c r="O205" s="192"/>
      <c r="P205" s="192"/>
      <c r="Q205" s="192"/>
      <c r="R205" s="192"/>
      <c r="S205" s="192"/>
      <c r="T205" s="192"/>
      <c r="U205" s="192"/>
      <c r="V205" s="192"/>
      <c r="W205" s="192"/>
      <c r="X205" s="192"/>
      <c r="Y205" s="192"/>
      <c r="Z205" s="192"/>
    </row>
    <row r="206" spans="1:26" ht="32.25" hidden="1" customHeight="1" x14ac:dyDescent="0.2">
      <c r="A206" s="192"/>
      <c r="B206" s="192"/>
      <c r="C206" s="192"/>
      <c r="D206" s="192"/>
      <c r="E206" s="192"/>
      <c r="F206" s="192"/>
      <c r="G206" s="192"/>
      <c r="H206" s="192"/>
      <c r="I206" s="192"/>
      <c r="J206" s="192"/>
      <c r="K206" s="192"/>
      <c r="L206" s="350"/>
      <c r="M206" s="350"/>
      <c r="N206" s="350"/>
      <c r="O206" s="192"/>
      <c r="P206" s="192"/>
      <c r="Q206" s="192"/>
      <c r="R206" s="192"/>
      <c r="S206" s="192"/>
      <c r="T206" s="192"/>
      <c r="U206" s="192"/>
      <c r="V206" s="192"/>
      <c r="W206" s="192"/>
      <c r="X206" s="192"/>
      <c r="Y206" s="192"/>
      <c r="Z206" s="192"/>
    </row>
    <row r="207" spans="1:26" ht="32.25" hidden="1" customHeight="1" x14ac:dyDescent="0.2">
      <c r="A207" s="192"/>
      <c r="B207" s="192"/>
      <c r="C207" s="192"/>
      <c r="D207" s="192"/>
      <c r="E207" s="192"/>
      <c r="F207" s="192"/>
      <c r="G207" s="192"/>
      <c r="H207" s="192"/>
      <c r="I207" s="192"/>
      <c r="J207" s="192"/>
      <c r="K207" s="192"/>
      <c r="L207" s="350"/>
      <c r="M207" s="350"/>
      <c r="N207" s="350"/>
      <c r="O207" s="192"/>
      <c r="P207" s="192"/>
      <c r="Q207" s="192"/>
      <c r="R207" s="192"/>
      <c r="S207" s="192"/>
      <c r="T207" s="192"/>
      <c r="U207" s="192"/>
      <c r="V207" s="192"/>
      <c r="W207" s="192"/>
      <c r="X207" s="192"/>
      <c r="Y207" s="192"/>
      <c r="Z207" s="192"/>
    </row>
    <row r="208" spans="1:26" ht="32.25" hidden="1" customHeight="1" x14ac:dyDescent="0.2">
      <c r="A208" s="192"/>
      <c r="B208" s="192"/>
      <c r="C208" s="192"/>
      <c r="D208" s="192"/>
      <c r="E208" s="192"/>
      <c r="F208" s="192"/>
      <c r="G208" s="192"/>
      <c r="H208" s="192"/>
      <c r="I208" s="192"/>
      <c r="J208" s="192"/>
      <c r="K208" s="192"/>
      <c r="L208" s="350"/>
      <c r="M208" s="350"/>
      <c r="N208" s="350"/>
      <c r="O208" s="192"/>
      <c r="P208" s="192"/>
      <c r="Q208" s="192"/>
      <c r="R208" s="192"/>
      <c r="S208" s="192"/>
      <c r="T208" s="192"/>
      <c r="U208" s="192"/>
      <c r="V208" s="192"/>
      <c r="W208" s="192"/>
      <c r="X208" s="192"/>
      <c r="Y208" s="192"/>
      <c r="Z208" s="192"/>
    </row>
    <row r="209" spans="1:26" ht="32.25" hidden="1" customHeight="1" x14ac:dyDescent="0.2">
      <c r="A209" s="192"/>
      <c r="B209" s="192"/>
      <c r="C209" s="192"/>
      <c r="D209" s="192"/>
      <c r="E209" s="192"/>
      <c r="F209" s="192"/>
      <c r="G209" s="192"/>
      <c r="H209" s="192"/>
      <c r="I209" s="192"/>
      <c r="J209" s="192"/>
      <c r="K209" s="192"/>
      <c r="L209" s="350"/>
      <c r="M209" s="350"/>
      <c r="N209" s="350"/>
      <c r="O209" s="192"/>
      <c r="P209" s="192"/>
      <c r="Q209" s="192"/>
      <c r="R209" s="192"/>
      <c r="S209" s="192"/>
      <c r="T209" s="192"/>
      <c r="U209" s="192"/>
      <c r="V209" s="192"/>
      <c r="W209" s="192"/>
      <c r="X209" s="192"/>
      <c r="Y209" s="192"/>
      <c r="Z209" s="192"/>
    </row>
    <row r="210" spans="1:26" ht="32.25" hidden="1" customHeight="1" x14ac:dyDescent="0.2">
      <c r="A210" s="192"/>
      <c r="B210" s="192"/>
      <c r="C210" s="192"/>
      <c r="D210" s="192"/>
      <c r="E210" s="192"/>
      <c r="F210" s="192"/>
      <c r="G210" s="192"/>
      <c r="H210" s="192"/>
      <c r="I210" s="192"/>
      <c r="J210" s="192"/>
      <c r="K210" s="192"/>
      <c r="L210" s="350"/>
      <c r="M210" s="350"/>
      <c r="N210" s="350"/>
      <c r="O210" s="192"/>
      <c r="P210" s="192"/>
      <c r="Q210" s="192"/>
      <c r="R210" s="192"/>
      <c r="S210" s="192"/>
      <c r="T210" s="192"/>
      <c r="U210" s="192"/>
      <c r="V210" s="192"/>
      <c r="W210" s="192"/>
      <c r="X210" s="192"/>
      <c r="Y210" s="192"/>
      <c r="Z210" s="192"/>
    </row>
    <row r="211" spans="1:26" ht="32.25" hidden="1" customHeight="1" x14ac:dyDescent="0.2">
      <c r="A211" s="192"/>
      <c r="B211" s="192"/>
      <c r="C211" s="192"/>
      <c r="D211" s="192"/>
      <c r="E211" s="192"/>
      <c r="F211" s="192"/>
      <c r="G211" s="192"/>
      <c r="H211" s="192"/>
      <c r="I211" s="192"/>
      <c r="J211" s="192"/>
      <c r="K211" s="192"/>
      <c r="L211" s="350"/>
      <c r="M211" s="350"/>
      <c r="N211" s="350"/>
      <c r="O211" s="192"/>
      <c r="P211" s="192"/>
      <c r="Q211" s="192"/>
      <c r="R211" s="192"/>
      <c r="S211" s="192"/>
      <c r="T211" s="192"/>
      <c r="U211" s="192"/>
      <c r="V211" s="192"/>
      <c r="W211" s="192"/>
      <c r="X211" s="192"/>
      <c r="Y211" s="192"/>
      <c r="Z211" s="192"/>
    </row>
    <row r="212" spans="1:26" ht="32.25" hidden="1" customHeight="1" x14ac:dyDescent="0.2">
      <c r="A212" s="192"/>
      <c r="B212" s="192"/>
      <c r="C212" s="192"/>
      <c r="D212" s="192"/>
      <c r="E212" s="192"/>
      <c r="F212" s="192"/>
      <c r="G212" s="192"/>
      <c r="H212" s="192"/>
      <c r="I212" s="192"/>
      <c r="J212" s="192"/>
      <c r="K212" s="192"/>
      <c r="L212" s="350"/>
      <c r="M212" s="350"/>
      <c r="N212" s="350"/>
      <c r="O212" s="192"/>
      <c r="P212" s="192"/>
      <c r="Q212" s="192"/>
      <c r="R212" s="192"/>
      <c r="S212" s="192"/>
      <c r="T212" s="192"/>
      <c r="U212" s="192"/>
      <c r="V212" s="192"/>
      <c r="W212" s="192"/>
      <c r="X212" s="192"/>
      <c r="Y212" s="192"/>
      <c r="Z212" s="192"/>
    </row>
    <row r="213" spans="1:26" ht="32.25" hidden="1" customHeight="1" x14ac:dyDescent="0.2">
      <c r="A213" s="192"/>
      <c r="B213" s="192"/>
      <c r="C213" s="192"/>
      <c r="D213" s="192"/>
      <c r="E213" s="192"/>
      <c r="F213" s="192"/>
      <c r="G213" s="192"/>
      <c r="H213" s="192"/>
      <c r="I213" s="192"/>
      <c r="J213" s="192"/>
      <c r="K213" s="192"/>
      <c r="L213" s="350"/>
      <c r="M213" s="350"/>
      <c r="N213" s="350"/>
      <c r="O213" s="192"/>
      <c r="P213" s="192"/>
      <c r="Q213" s="192"/>
      <c r="R213" s="192"/>
      <c r="S213" s="192"/>
      <c r="T213" s="192"/>
      <c r="U213" s="192"/>
      <c r="V213" s="192"/>
      <c r="W213" s="192"/>
      <c r="X213" s="192"/>
      <c r="Y213" s="192"/>
      <c r="Z213" s="192"/>
    </row>
    <row r="214" spans="1:26" ht="32.25" hidden="1" customHeight="1" x14ac:dyDescent="0.2">
      <c r="A214" s="192"/>
      <c r="B214" s="192"/>
      <c r="C214" s="192"/>
      <c r="D214" s="192"/>
      <c r="E214" s="192"/>
      <c r="F214" s="192"/>
      <c r="G214" s="192"/>
      <c r="H214" s="192"/>
      <c r="I214" s="192"/>
      <c r="J214" s="192"/>
      <c r="K214" s="192"/>
      <c r="L214" s="350"/>
      <c r="M214" s="350"/>
      <c r="N214" s="350"/>
      <c r="O214" s="192"/>
      <c r="P214" s="192"/>
      <c r="Q214" s="192"/>
      <c r="R214" s="192"/>
      <c r="S214" s="192"/>
      <c r="T214" s="192"/>
      <c r="U214" s="192"/>
      <c r="V214" s="192"/>
      <c r="W214" s="192"/>
      <c r="X214" s="192"/>
      <c r="Y214" s="192"/>
      <c r="Z214" s="192"/>
    </row>
    <row r="215" spans="1:26" ht="32.25" hidden="1" customHeight="1" x14ac:dyDescent="0.2">
      <c r="A215" s="192"/>
      <c r="B215" s="192"/>
      <c r="C215" s="192"/>
      <c r="D215" s="192"/>
      <c r="E215" s="192"/>
      <c r="F215" s="192"/>
      <c r="G215" s="192"/>
      <c r="H215" s="192"/>
      <c r="I215" s="192"/>
      <c r="J215" s="192"/>
      <c r="K215" s="192"/>
      <c r="L215" s="350"/>
      <c r="M215" s="350"/>
      <c r="N215" s="350"/>
      <c r="O215" s="192"/>
      <c r="P215" s="192"/>
      <c r="Q215" s="192"/>
      <c r="R215" s="192"/>
      <c r="S215" s="192"/>
      <c r="T215" s="192"/>
      <c r="U215" s="192"/>
      <c r="V215" s="192"/>
      <c r="W215" s="192"/>
      <c r="X215" s="192"/>
      <c r="Y215" s="192"/>
      <c r="Z215" s="192"/>
    </row>
    <row r="216" spans="1:26" ht="32.25" hidden="1" customHeight="1" x14ac:dyDescent="0.2">
      <c r="A216" s="192"/>
      <c r="B216" s="192"/>
      <c r="C216" s="192"/>
      <c r="D216" s="192"/>
      <c r="E216" s="192"/>
      <c r="F216" s="192"/>
      <c r="G216" s="192"/>
      <c r="H216" s="192"/>
      <c r="I216" s="192"/>
      <c r="J216" s="192"/>
      <c r="K216" s="192"/>
      <c r="L216" s="350"/>
      <c r="M216" s="350"/>
      <c r="N216" s="350"/>
      <c r="O216" s="192"/>
      <c r="P216" s="192"/>
      <c r="Q216" s="192"/>
      <c r="R216" s="192"/>
      <c r="S216" s="192"/>
      <c r="T216" s="192"/>
      <c r="U216" s="192"/>
      <c r="V216" s="192"/>
      <c r="W216" s="192"/>
      <c r="X216" s="192"/>
      <c r="Y216" s="192"/>
      <c r="Z216" s="192"/>
    </row>
    <row r="217" spans="1:26" ht="32.25" hidden="1" customHeight="1" x14ac:dyDescent="0.2">
      <c r="A217" s="192"/>
      <c r="B217" s="192"/>
      <c r="C217" s="192"/>
      <c r="D217" s="192"/>
      <c r="E217" s="192"/>
      <c r="F217" s="192"/>
      <c r="G217" s="192"/>
      <c r="H217" s="192"/>
      <c r="I217" s="192"/>
      <c r="J217" s="192"/>
      <c r="K217" s="192"/>
      <c r="L217" s="350"/>
      <c r="M217" s="350"/>
      <c r="N217" s="350"/>
      <c r="O217" s="192"/>
      <c r="P217" s="192"/>
      <c r="Q217" s="192"/>
      <c r="R217" s="192"/>
      <c r="S217" s="192"/>
      <c r="T217" s="192"/>
      <c r="U217" s="192"/>
      <c r="V217" s="192"/>
      <c r="W217" s="192"/>
      <c r="X217" s="192"/>
      <c r="Y217" s="192"/>
      <c r="Z217" s="192"/>
    </row>
    <row r="218" spans="1:26" ht="32.25" hidden="1" customHeight="1" x14ac:dyDescent="0.2">
      <c r="A218" s="192"/>
      <c r="B218" s="192"/>
      <c r="C218" s="192"/>
      <c r="D218" s="192"/>
      <c r="E218" s="192"/>
      <c r="F218" s="192"/>
      <c r="G218" s="192"/>
      <c r="H218" s="192"/>
      <c r="I218" s="192"/>
      <c r="J218" s="192"/>
      <c r="K218" s="192"/>
      <c r="L218" s="350"/>
      <c r="M218" s="350"/>
      <c r="N218" s="350"/>
      <c r="O218" s="192"/>
      <c r="P218" s="192"/>
      <c r="Q218" s="192"/>
      <c r="R218" s="192"/>
      <c r="S218" s="192"/>
      <c r="T218" s="192"/>
      <c r="U218" s="192"/>
      <c r="V218" s="192"/>
      <c r="W218" s="192"/>
      <c r="X218" s="192"/>
      <c r="Y218" s="192"/>
      <c r="Z218" s="192"/>
    </row>
    <row r="219" spans="1:26" ht="32.25" hidden="1" customHeight="1" x14ac:dyDescent="0.2">
      <c r="A219" s="192"/>
      <c r="B219" s="192"/>
      <c r="C219" s="192"/>
      <c r="D219" s="192"/>
      <c r="E219" s="192"/>
      <c r="F219" s="192"/>
      <c r="G219" s="192"/>
      <c r="H219" s="192"/>
      <c r="I219" s="192"/>
      <c r="J219" s="192"/>
      <c r="K219" s="192"/>
      <c r="L219" s="350"/>
      <c r="M219" s="350"/>
      <c r="N219" s="350"/>
      <c r="O219" s="192"/>
      <c r="P219" s="192"/>
      <c r="Q219" s="192"/>
      <c r="R219" s="192"/>
      <c r="S219" s="192"/>
      <c r="T219" s="192"/>
      <c r="U219" s="192"/>
      <c r="V219" s="192"/>
      <c r="W219" s="192"/>
      <c r="X219" s="192"/>
      <c r="Y219" s="192"/>
      <c r="Z219" s="192"/>
    </row>
    <row r="220" spans="1:26" ht="32.25" hidden="1" customHeight="1" x14ac:dyDescent="0.2">
      <c r="A220" s="192"/>
      <c r="B220" s="192"/>
      <c r="C220" s="192"/>
      <c r="D220" s="192"/>
      <c r="E220" s="192"/>
      <c r="F220" s="192"/>
      <c r="G220" s="192"/>
      <c r="H220" s="192"/>
      <c r="I220" s="192"/>
      <c r="J220" s="192"/>
      <c r="K220" s="192"/>
      <c r="L220" s="350"/>
      <c r="M220" s="350"/>
      <c r="N220" s="350"/>
      <c r="O220" s="192"/>
      <c r="P220" s="192"/>
      <c r="Q220" s="192"/>
      <c r="R220" s="192"/>
      <c r="S220" s="192"/>
      <c r="T220" s="192"/>
      <c r="U220" s="192"/>
      <c r="V220" s="192"/>
      <c r="W220" s="192"/>
      <c r="X220" s="192"/>
      <c r="Y220" s="192"/>
      <c r="Z220" s="192"/>
    </row>
    <row r="221" spans="1:26" ht="32.25" hidden="1" customHeight="1" x14ac:dyDescent="0.2">
      <c r="A221" s="192"/>
      <c r="B221" s="192"/>
      <c r="C221" s="192"/>
      <c r="D221" s="192"/>
      <c r="E221" s="192"/>
      <c r="F221" s="192"/>
      <c r="G221" s="192"/>
      <c r="H221" s="192"/>
      <c r="I221" s="192"/>
      <c r="J221" s="192"/>
      <c r="K221" s="192"/>
      <c r="L221" s="350"/>
      <c r="M221" s="350"/>
      <c r="N221" s="350"/>
      <c r="O221" s="192"/>
      <c r="P221" s="192"/>
      <c r="Q221" s="192"/>
      <c r="R221" s="192"/>
      <c r="S221" s="192"/>
      <c r="T221" s="192"/>
      <c r="U221" s="192"/>
      <c r="V221" s="192"/>
      <c r="W221" s="192"/>
      <c r="X221" s="192"/>
      <c r="Y221" s="192"/>
      <c r="Z221" s="192"/>
    </row>
    <row r="222" spans="1:26" ht="32.25" hidden="1" customHeight="1" x14ac:dyDescent="0.2">
      <c r="A222" s="192"/>
      <c r="B222" s="192"/>
      <c r="C222" s="192"/>
      <c r="D222" s="192"/>
      <c r="E222" s="192"/>
      <c r="F222" s="192"/>
      <c r="G222" s="192"/>
      <c r="H222" s="192"/>
      <c r="I222" s="192"/>
      <c r="J222" s="192"/>
      <c r="K222" s="192"/>
      <c r="L222" s="350"/>
      <c r="M222" s="350"/>
      <c r="N222" s="350"/>
      <c r="O222" s="192"/>
      <c r="P222" s="192"/>
      <c r="Q222" s="192"/>
      <c r="R222" s="192"/>
      <c r="S222" s="192"/>
      <c r="T222" s="192"/>
      <c r="U222" s="192"/>
      <c r="V222" s="192"/>
      <c r="W222" s="192"/>
      <c r="X222" s="192"/>
      <c r="Y222" s="192"/>
      <c r="Z222" s="192"/>
    </row>
    <row r="223" spans="1:26" ht="32.25" hidden="1" customHeight="1" x14ac:dyDescent="0.2">
      <c r="A223" s="192"/>
      <c r="B223" s="192"/>
      <c r="C223" s="192"/>
      <c r="D223" s="192"/>
      <c r="E223" s="192"/>
      <c r="F223" s="192"/>
      <c r="G223" s="192"/>
      <c r="H223" s="192"/>
      <c r="I223" s="192"/>
      <c r="J223" s="192"/>
      <c r="K223" s="192"/>
      <c r="L223" s="350"/>
      <c r="M223" s="350"/>
      <c r="N223" s="350"/>
      <c r="O223" s="192"/>
      <c r="P223" s="192"/>
      <c r="Q223" s="192"/>
      <c r="R223" s="192"/>
      <c r="S223" s="192"/>
      <c r="T223" s="192"/>
      <c r="U223" s="192"/>
      <c r="V223" s="192"/>
      <c r="W223" s="192"/>
      <c r="X223" s="192"/>
      <c r="Y223" s="192"/>
      <c r="Z223" s="192"/>
    </row>
    <row r="224" spans="1:26" ht="32.25" hidden="1" customHeight="1" x14ac:dyDescent="0.2">
      <c r="A224" s="192"/>
      <c r="B224" s="192"/>
      <c r="C224" s="192"/>
      <c r="D224" s="192"/>
      <c r="E224" s="192"/>
      <c r="F224" s="192"/>
      <c r="G224" s="192"/>
      <c r="H224" s="192"/>
      <c r="I224" s="192"/>
      <c r="J224" s="192"/>
      <c r="K224" s="192"/>
      <c r="L224" s="350"/>
      <c r="M224" s="350"/>
      <c r="N224" s="350"/>
      <c r="O224" s="192"/>
      <c r="P224" s="192"/>
      <c r="Q224" s="192"/>
      <c r="R224" s="192"/>
      <c r="S224" s="192"/>
      <c r="T224" s="192"/>
      <c r="U224" s="192"/>
      <c r="V224" s="192"/>
      <c r="W224" s="192"/>
      <c r="X224" s="192"/>
      <c r="Y224" s="192"/>
      <c r="Z224" s="192"/>
    </row>
    <row r="225" spans="1:26" ht="32.25" hidden="1" customHeight="1" x14ac:dyDescent="0.2">
      <c r="A225" s="192"/>
      <c r="B225" s="192"/>
      <c r="C225" s="192"/>
      <c r="D225" s="192"/>
      <c r="E225" s="192"/>
      <c r="F225" s="192"/>
      <c r="G225" s="192"/>
      <c r="H225" s="192"/>
      <c r="I225" s="192"/>
      <c r="J225" s="192"/>
      <c r="K225" s="192"/>
      <c r="L225" s="350"/>
      <c r="M225" s="350"/>
      <c r="N225" s="350"/>
      <c r="O225" s="192"/>
      <c r="P225" s="192"/>
      <c r="Q225" s="192"/>
      <c r="R225" s="192"/>
      <c r="S225" s="192"/>
      <c r="T225" s="192"/>
      <c r="U225" s="192"/>
      <c r="V225" s="192"/>
      <c r="W225" s="192"/>
      <c r="X225" s="192"/>
      <c r="Y225" s="192"/>
      <c r="Z225" s="192"/>
    </row>
    <row r="226" spans="1:26" ht="32.25" hidden="1" customHeight="1" x14ac:dyDescent="0.2">
      <c r="A226" s="192"/>
      <c r="B226" s="192"/>
      <c r="C226" s="192"/>
      <c r="D226" s="192"/>
      <c r="E226" s="192"/>
      <c r="F226" s="192"/>
      <c r="G226" s="192"/>
      <c r="H226" s="192"/>
      <c r="I226" s="192"/>
      <c r="J226" s="192"/>
      <c r="K226" s="192"/>
      <c r="L226" s="350"/>
      <c r="M226" s="350"/>
      <c r="N226" s="350"/>
      <c r="O226" s="192"/>
      <c r="P226" s="192"/>
      <c r="Q226" s="192"/>
      <c r="R226" s="192"/>
      <c r="S226" s="192"/>
      <c r="T226" s="192"/>
      <c r="U226" s="192"/>
      <c r="V226" s="192"/>
      <c r="W226" s="192"/>
      <c r="X226" s="192"/>
      <c r="Y226" s="192"/>
      <c r="Z226" s="192"/>
    </row>
    <row r="227" spans="1:26" ht="32.25" hidden="1" customHeight="1" x14ac:dyDescent="0.2">
      <c r="A227" s="192"/>
      <c r="B227" s="192"/>
      <c r="C227" s="192"/>
      <c r="D227" s="192"/>
      <c r="E227" s="192"/>
      <c r="F227" s="192"/>
      <c r="G227" s="192"/>
      <c r="H227" s="192"/>
      <c r="I227" s="192"/>
      <c r="J227" s="192"/>
      <c r="K227" s="192"/>
      <c r="L227" s="350"/>
      <c r="M227" s="350"/>
      <c r="N227" s="350"/>
      <c r="O227" s="192"/>
      <c r="P227" s="192"/>
      <c r="Q227" s="192"/>
      <c r="R227" s="192"/>
      <c r="S227" s="192"/>
      <c r="T227" s="192"/>
      <c r="U227" s="192"/>
      <c r="V227" s="192"/>
      <c r="W227" s="192"/>
      <c r="X227" s="192"/>
      <c r="Y227" s="192"/>
      <c r="Z227" s="192"/>
    </row>
    <row r="228" spans="1:26" ht="32.25" hidden="1" customHeight="1" x14ac:dyDescent="0.2">
      <c r="A228" s="192"/>
      <c r="B228" s="192"/>
      <c r="C228" s="192"/>
      <c r="D228" s="192"/>
      <c r="E228" s="192"/>
      <c r="F228" s="192"/>
      <c r="G228" s="192"/>
      <c r="H228" s="192"/>
      <c r="I228" s="192"/>
      <c r="J228" s="192"/>
      <c r="K228" s="192"/>
      <c r="L228" s="350"/>
      <c r="M228" s="350"/>
      <c r="N228" s="350"/>
      <c r="O228" s="192"/>
      <c r="P228" s="192"/>
      <c r="Q228" s="192"/>
      <c r="R228" s="192"/>
      <c r="S228" s="192"/>
      <c r="T228" s="192"/>
      <c r="U228" s="192"/>
      <c r="V228" s="192"/>
      <c r="W228" s="192"/>
      <c r="X228" s="192"/>
      <c r="Y228" s="192"/>
      <c r="Z228" s="192"/>
    </row>
    <row r="229" spans="1:26" ht="32.25" hidden="1" customHeight="1" x14ac:dyDescent="0.2">
      <c r="A229" s="192"/>
      <c r="B229" s="192"/>
      <c r="C229" s="192"/>
      <c r="D229" s="192"/>
      <c r="E229" s="192"/>
      <c r="F229" s="192"/>
      <c r="G229" s="192"/>
      <c r="H229" s="192"/>
      <c r="I229" s="192"/>
      <c r="J229" s="192"/>
      <c r="K229" s="192"/>
      <c r="L229" s="350"/>
      <c r="M229" s="350"/>
      <c r="N229" s="350"/>
      <c r="O229" s="192"/>
      <c r="P229" s="192"/>
      <c r="Q229" s="192"/>
      <c r="R229" s="192"/>
      <c r="S229" s="192"/>
      <c r="T229" s="192"/>
      <c r="U229" s="192"/>
      <c r="V229" s="192"/>
      <c r="W229" s="192"/>
      <c r="X229" s="192"/>
      <c r="Y229" s="192"/>
      <c r="Z229" s="192"/>
    </row>
    <row r="230" spans="1:26" ht="32.25" hidden="1" customHeight="1" x14ac:dyDescent="0.2">
      <c r="A230" s="192"/>
      <c r="B230" s="192"/>
      <c r="C230" s="192"/>
      <c r="D230" s="192"/>
      <c r="E230" s="192"/>
      <c r="F230" s="192"/>
      <c r="G230" s="192"/>
      <c r="H230" s="192"/>
      <c r="I230" s="192"/>
      <c r="J230" s="192"/>
      <c r="K230" s="192"/>
      <c r="L230" s="350"/>
      <c r="M230" s="350"/>
      <c r="N230" s="350"/>
      <c r="O230" s="192"/>
      <c r="P230" s="192"/>
      <c r="Q230" s="192"/>
      <c r="R230" s="192"/>
      <c r="S230" s="192"/>
      <c r="T230" s="192"/>
      <c r="U230" s="192"/>
      <c r="V230" s="192"/>
      <c r="W230" s="192"/>
      <c r="X230" s="192"/>
      <c r="Y230" s="192"/>
      <c r="Z230" s="192"/>
    </row>
    <row r="231" spans="1:26" ht="32.25" hidden="1" customHeight="1" x14ac:dyDescent="0.2">
      <c r="A231" s="192"/>
      <c r="B231" s="192"/>
      <c r="C231" s="192"/>
      <c r="D231" s="192"/>
      <c r="E231" s="192"/>
      <c r="F231" s="192"/>
      <c r="G231" s="192"/>
      <c r="H231" s="192"/>
      <c r="I231" s="192"/>
      <c r="J231" s="192"/>
      <c r="K231" s="192"/>
      <c r="L231" s="350"/>
      <c r="M231" s="350"/>
      <c r="N231" s="350"/>
      <c r="O231" s="192"/>
      <c r="P231" s="192"/>
      <c r="Q231" s="192"/>
      <c r="R231" s="192"/>
      <c r="S231" s="192"/>
      <c r="T231" s="192"/>
      <c r="U231" s="192"/>
      <c r="V231" s="192"/>
      <c r="W231" s="192"/>
      <c r="X231" s="192"/>
      <c r="Y231" s="192"/>
      <c r="Z231" s="192"/>
    </row>
    <row r="232" spans="1:26" ht="32.25" hidden="1" customHeight="1" x14ac:dyDescent="0.2">
      <c r="A232" s="192"/>
      <c r="B232" s="192"/>
      <c r="C232" s="192"/>
      <c r="D232" s="192"/>
      <c r="E232" s="192"/>
      <c r="F232" s="192"/>
      <c r="G232" s="192"/>
      <c r="H232" s="192"/>
      <c r="I232" s="192"/>
      <c r="J232" s="192"/>
      <c r="K232" s="192"/>
      <c r="L232" s="350"/>
      <c r="M232" s="350"/>
      <c r="N232" s="350"/>
      <c r="O232" s="192"/>
      <c r="P232" s="192"/>
      <c r="Q232" s="192"/>
      <c r="R232" s="192"/>
      <c r="S232" s="192"/>
      <c r="T232" s="192"/>
      <c r="U232" s="192"/>
      <c r="V232" s="192"/>
      <c r="W232" s="192"/>
      <c r="X232" s="192"/>
      <c r="Y232" s="192"/>
      <c r="Z232" s="192"/>
    </row>
    <row r="233" spans="1:26" ht="32.25" hidden="1" customHeight="1" x14ac:dyDescent="0.2">
      <c r="A233" s="192"/>
      <c r="B233" s="192"/>
      <c r="C233" s="192"/>
      <c r="D233" s="192"/>
      <c r="E233" s="192"/>
      <c r="F233" s="192"/>
      <c r="G233" s="192"/>
      <c r="H233" s="192"/>
      <c r="I233" s="192"/>
      <c r="J233" s="192"/>
      <c r="K233" s="192"/>
      <c r="L233" s="350"/>
      <c r="M233" s="350"/>
      <c r="N233" s="350"/>
      <c r="O233" s="192"/>
      <c r="P233" s="192"/>
      <c r="Q233" s="192"/>
      <c r="R233" s="192"/>
      <c r="S233" s="192"/>
      <c r="T233" s="192"/>
      <c r="U233" s="192"/>
      <c r="V233" s="192"/>
      <c r="W233" s="192"/>
      <c r="X233" s="192"/>
      <c r="Y233" s="192"/>
      <c r="Z233" s="192"/>
    </row>
    <row r="234" spans="1:26" ht="32.25" hidden="1" customHeight="1" x14ac:dyDescent="0.2">
      <c r="A234" s="192"/>
      <c r="B234" s="192"/>
      <c r="C234" s="192"/>
      <c r="D234" s="192"/>
      <c r="E234" s="192"/>
      <c r="F234" s="192"/>
      <c r="G234" s="192"/>
      <c r="H234" s="192"/>
      <c r="I234" s="192"/>
      <c r="J234" s="192"/>
      <c r="K234" s="192"/>
      <c r="L234" s="350"/>
      <c r="M234" s="350"/>
      <c r="N234" s="350"/>
      <c r="O234" s="192"/>
      <c r="P234" s="192"/>
      <c r="Q234" s="192"/>
      <c r="R234" s="192"/>
      <c r="S234" s="192"/>
      <c r="T234" s="192"/>
      <c r="U234" s="192"/>
      <c r="V234" s="192"/>
      <c r="W234" s="192"/>
      <c r="X234" s="192"/>
      <c r="Y234" s="192"/>
      <c r="Z234" s="192"/>
    </row>
    <row r="235" spans="1:26" ht="32.25" hidden="1" customHeight="1" x14ac:dyDescent="0.2">
      <c r="A235" s="192"/>
      <c r="B235" s="192"/>
      <c r="C235" s="192"/>
      <c r="D235" s="192"/>
      <c r="E235" s="192"/>
      <c r="F235" s="192"/>
      <c r="G235" s="192"/>
      <c r="H235" s="192"/>
      <c r="I235" s="192"/>
      <c r="J235" s="192"/>
      <c r="K235" s="192"/>
      <c r="L235" s="350"/>
      <c r="M235" s="350"/>
      <c r="N235" s="350"/>
      <c r="O235" s="192"/>
      <c r="P235" s="192"/>
      <c r="Q235" s="192"/>
      <c r="R235" s="192"/>
      <c r="S235" s="192"/>
      <c r="T235" s="192"/>
      <c r="U235" s="192"/>
      <c r="V235" s="192"/>
      <c r="W235" s="192"/>
      <c r="X235" s="192"/>
      <c r="Y235" s="192"/>
      <c r="Z235" s="192"/>
    </row>
    <row r="236" spans="1:26" ht="32.25" hidden="1" customHeight="1" x14ac:dyDescent="0.2">
      <c r="A236" s="192"/>
      <c r="B236" s="192"/>
      <c r="C236" s="192"/>
      <c r="D236" s="192"/>
      <c r="E236" s="192"/>
      <c r="F236" s="192"/>
      <c r="G236" s="192"/>
      <c r="H236" s="192"/>
      <c r="I236" s="192"/>
      <c r="J236" s="192"/>
      <c r="K236" s="192"/>
      <c r="L236" s="350"/>
      <c r="M236" s="350"/>
      <c r="N236" s="350"/>
      <c r="O236" s="192"/>
      <c r="P236" s="192"/>
      <c r="Q236" s="192"/>
      <c r="R236" s="192"/>
      <c r="S236" s="192"/>
      <c r="T236" s="192"/>
      <c r="U236" s="192"/>
      <c r="V236" s="192"/>
      <c r="W236" s="192"/>
      <c r="X236" s="192"/>
      <c r="Y236" s="192"/>
      <c r="Z236" s="192"/>
    </row>
    <row r="237" spans="1:26" ht="32.25" hidden="1" customHeight="1" x14ac:dyDescent="0.2">
      <c r="A237" s="192"/>
      <c r="B237" s="192"/>
      <c r="C237" s="192"/>
      <c r="D237" s="192"/>
      <c r="E237" s="192"/>
      <c r="F237" s="192"/>
      <c r="G237" s="192"/>
      <c r="H237" s="192"/>
      <c r="I237" s="192"/>
      <c r="J237" s="192"/>
      <c r="K237" s="192"/>
      <c r="L237" s="350"/>
      <c r="M237" s="350"/>
      <c r="N237" s="350"/>
      <c r="O237" s="192"/>
      <c r="P237" s="192"/>
      <c r="Q237" s="192"/>
      <c r="R237" s="192"/>
      <c r="S237" s="192"/>
      <c r="T237" s="192"/>
      <c r="U237" s="192"/>
      <c r="V237" s="192"/>
      <c r="W237" s="192"/>
      <c r="X237" s="192"/>
      <c r="Y237" s="192"/>
      <c r="Z237" s="192"/>
    </row>
    <row r="238" spans="1:26" ht="32.25" hidden="1" customHeight="1" x14ac:dyDescent="0.2">
      <c r="A238" s="192"/>
      <c r="B238" s="192"/>
      <c r="C238" s="192"/>
      <c r="D238" s="192"/>
      <c r="E238" s="192"/>
      <c r="F238" s="192"/>
      <c r="G238" s="192"/>
      <c r="H238" s="192"/>
      <c r="I238" s="192"/>
      <c r="J238" s="192"/>
      <c r="K238" s="192"/>
      <c r="L238" s="350"/>
      <c r="M238" s="350"/>
      <c r="N238" s="350"/>
      <c r="O238" s="192"/>
      <c r="P238" s="192"/>
      <c r="Q238" s="192"/>
      <c r="R238" s="192"/>
      <c r="S238" s="192"/>
      <c r="T238" s="192"/>
      <c r="U238" s="192"/>
      <c r="V238" s="192"/>
      <c r="W238" s="192"/>
      <c r="X238" s="192"/>
      <c r="Y238" s="192"/>
      <c r="Z238" s="192"/>
    </row>
    <row r="239" spans="1:26" ht="32.25" hidden="1" customHeight="1" x14ac:dyDescent="0.2">
      <c r="A239" s="192"/>
      <c r="B239" s="192"/>
      <c r="C239" s="192"/>
      <c r="D239" s="192"/>
      <c r="E239" s="192"/>
      <c r="F239" s="192"/>
      <c r="G239" s="192"/>
      <c r="H239" s="192"/>
      <c r="I239" s="192"/>
      <c r="J239" s="192"/>
      <c r="K239" s="192"/>
      <c r="L239" s="350"/>
      <c r="M239" s="350"/>
      <c r="N239" s="350"/>
      <c r="O239" s="192"/>
      <c r="P239" s="192"/>
      <c r="Q239" s="192"/>
      <c r="R239" s="192"/>
      <c r="S239" s="192"/>
      <c r="T239" s="192"/>
      <c r="U239" s="192"/>
      <c r="V239" s="192"/>
      <c r="W239" s="192"/>
      <c r="X239" s="192"/>
      <c r="Y239" s="192"/>
      <c r="Z239" s="192"/>
    </row>
    <row r="240" spans="1:26" ht="32.25" hidden="1" customHeight="1" x14ac:dyDescent="0.2">
      <c r="A240" s="192"/>
      <c r="B240" s="192"/>
      <c r="C240" s="192"/>
      <c r="D240" s="192"/>
      <c r="E240" s="192"/>
      <c r="F240" s="192"/>
      <c r="G240" s="192"/>
      <c r="H240" s="192"/>
      <c r="I240" s="192"/>
      <c r="J240" s="192"/>
      <c r="K240" s="192"/>
      <c r="L240" s="350"/>
      <c r="M240" s="350"/>
      <c r="N240" s="350"/>
      <c r="O240" s="192"/>
      <c r="P240" s="192"/>
      <c r="Q240" s="192"/>
      <c r="R240" s="192"/>
      <c r="S240" s="192"/>
      <c r="T240" s="192"/>
      <c r="U240" s="192"/>
      <c r="V240" s="192"/>
      <c r="W240" s="192"/>
      <c r="X240" s="192"/>
      <c r="Y240" s="192"/>
      <c r="Z240" s="192"/>
    </row>
    <row r="241" spans="1:26" ht="32.25" hidden="1" customHeight="1" x14ac:dyDescent="0.2">
      <c r="A241" s="192"/>
      <c r="B241" s="192"/>
      <c r="C241" s="192"/>
      <c r="D241" s="192"/>
      <c r="E241" s="192"/>
      <c r="F241" s="192"/>
      <c r="G241" s="192"/>
      <c r="H241" s="192"/>
      <c r="I241" s="192"/>
      <c r="J241" s="192"/>
      <c r="K241" s="192"/>
      <c r="L241" s="350"/>
      <c r="M241" s="350"/>
      <c r="N241" s="350"/>
      <c r="O241" s="192"/>
      <c r="P241" s="192"/>
      <c r="Q241" s="192"/>
      <c r="R241" s="192"/>
      <c r="S241" s="192"/>
      <c r="T241" s="192"/>
      <c r="U241" s="192"/>
      <c r="V241" s="192"/>
      <c r="W241" s="192"/>
      <c r="X241" s="192"/>
      <c r="Y241" s="192"/>
      <c r="Z241" s="192"/>
    </row>
    <row r="242" spans="1:26" ht="32.25" hidden="1" customHeight="1" x14ac:dyDescent="0.2">
      <c r="A242" s="192"/>
      <c r="B242" s="192"/>
      <c r="C242" s="192"/>
      <c r="D242" s="192"/>
      <c r="E242" s="192"/>
      <c r="F242" s="192"/>
      <c r="G242" s="192"/>
      <c r="H242" s="192"/>
      <c r="I242" s="192"/>
      <c r="J242" s="192"/>
      <c r="K242" s="192"/>
      <c r="L242" s="350"/>
      <c r="M242" s="350"/>
      <c r="N242" s="350"/>
      <c r="O242" s="192"/>
      <c r="P242" s="192"/>
      <c r="Q242" s="192"/>
      <c r="R242" s="192"/>
      <c r="S242" s="192"/>
      <c r="T242" s="192"/>
      <c r="U242" s="192"/>
      <c r="V242" s="192"/>
      <c r="W242" s="192"/>
      <c r="X242" s="192"/>
      <c r="Y242" s="192"/>
      <c r="Z242" s="192"/>
    </row>
    <row r="243" spans="1:26" ht="32.25" hidden="1" customHeight="1" x14ac:dyDescent="0.2">
      <c r="A243" s="192"/>
      <c r="B243" s="192"/>
      <c r="C243" s="192"/>
      <c r="D243" s="192"/>
      <c r="E243" s="192"/>
      <c r="F243" s="192"/>
      <c r="G243" s="192"/>
      <c r="H243" s="192"/>
      <c r="I243" s="192"/>
      <c r="J243" s="192"/>
      <c r="K243" s="192"/>
      <c r="L243" s="350"/>
      <c r="M243" s="350"/>
      <c r="N243" s="350"/>
      <c r="O243" s="192"/>
      <c r="P243" s="192"/>
      <c r="Q243" s="192"/>
      <c r="R243" s="192"/>
      <c r="S243" s="192"/>
      <c r="T243" s="192"/>
      <c r="U243" s="192"/>
      <c r="V243" s="192"/>
      <c r="W243" s="192"/>
      <c r="X243" s="192"/>
      <c r="Y243" s="192"/>
      <c r="Z243" s="192"/>
    </row>
    <row r="244" spans="1:26" ht="32.25" hidden="1" customHeight="1" x14ac:dyDescent="0.2">
      <c r="A244" s="192"/>
      <c r="B244" s="192"/>
      <c r="C244" s="192"/>
      <c r="D244" s="192"/>
      <c r="E244" s="192"/>
      <c r="F244" s="192"/>
      <c r="G244" s="192"/>
      <c r="H244" s="192"/>
      <c r="I244" s="192"/>
      <c r="J244" s="192"/>
      <c r="K244" s="192"/>
      <c r="L244" s="350"/>
      <c r="M244" s="350"/>
      <c r="N244" s="350"/>
      <c r="O244" s="192"/>
      <c r="P244" s="192"/>
      <c r="Q244" s="192"/>
      <c r="R244" s="192"/>
      <c r="S244" s="192"/>
      <c r="T244" s="192"/>
      <c r="U244" s="192"/>
      <c r="V244" s="192"/>
      <c r="W244" s="192"/>
      <c r="X244" s="192"/>
      <c r="Y244" s="192"/>
      <c r="Z244" s="192"/>
    </row>
    <row r="245" spans="1:26" ht="32.25" hidden="1" customHeight="1" x14ac:dyDescent="0.2">
      <c r="A245" s="192"/>
      <c r="B245" s="192"/>
      <c r="C245" s="192"/>
      <c r="D245" s="192"/>
      <c r="E245" s="192"/>
      <c r="F245" s="192"/>
      <c r="G245" s="192"/>
      <c r="H245" s="192"/>
      <c r="I245" s="192"/>
      <c r="J245" s="192"/>
      <c r="K245" s="192"/>
      <c r="L245" s="350"/>
      <c r="M245" s="350"/>
      <c r="N245" s="350"/>
      <c r="O245" s="192"/>
      <c r="P245" s="192"/>
      <c r="Q245" s="192"/>
      <c r="R245" s="192"/>
      <c r="S245" s="192"/>
      <c r="T245" s="192"/>
      <c r="U245" s="192"/>
      <c r="V245" s="192"/>
      <c r="W245" s="192"/>
      <c r="X245" s="192"/>
      <c r="Y245" s="192"/>
      <c r="Z245" s="192"/>
    </row>
    <row r="246" spans="1:26" ht="32.25" hidden="1" customHeight="1" x14ac:dyDescent="0.2">
      <c r="A246" s="192"/>
      <c r="B246" s="192"/>
      <c r="C246" s="192"/>
      <c r="D246" s="192"/>
      <c r="E246" s="192"/>
      <c r="F246" s="192"/>
      <c r="G246" s="192"/>
      <c r="H246" s="192"/>
      <c r="I246" s="192"/>
      <c r="J246" s="192"/>
      <c r="K246" s="192"/>
      <c r="L246" s="350"/>
      <c r="M246" s="350"/>
      <c r="N246" s="350"/>
      <c r="O246" s="192"/>
      <c r="P246" s="192"/>
      <c r="Q246" s="192"/>
      <c r="R246" s="192"/>
      <c r="S246" s="192"/>
      <c r="T246" s="192"/>
      <c r="U246" s="192"/>
      <c r="V246" s="192"/>
      <c r="W246" s="192"/>
      <c r="X246" s="192"/>
      <c r="Y246" s="192"/>
      <c r="Z246" s="192"/>
    </row>
    <row r="247" spans="1:26" ht="32.25" hidden="1" customHeight="1" x14ac:dyDescent="0.2">
      <c r="A247" s="192"/>
      <c r="B247" s="192"/>
      <c r="C247" s="192"/>
      <c r="D247" s="192"/>
      <c r="E247" s="192"/>
      <c r="F247" s="192"/>
      <c r="G247" s="192"/>
      <c r="H247" s="192"/>
      <c r="I247" s="192"/>
      <c r="J247" s="192"/>
      <c r="K247" s="192"/>
      <c r="L247" s="350"/>
      <c r="M247" s="350"/>
      <c r="N247" s="350"/>
      <c r="O247" s="192"/>
      <c r="P247" s="192"/>
      <c r="Q247" s="192"/>
      <c r="R247" s="192"/>
      <c r="S247" s="192"/>
      <c r="T247" s="192"/>
      <c r="U247" s="192"/>
      <c r="V247" s="192"/>
      <c r="W247" s="192"/>
      <c r="X247" s="192"/>
      <c r="Y247" s="192"/>
      <c r="Z247" s="192"/>
    </row>
    <row r="248" spans="1:26" ht="32.25" hidden="1" customHeight="1" x14ac:dyDescent="0.2">
      <c r="A248" s="192"/>
      <c r="B248" s="192"/>
      <c r="C248" s="192"/>
      <c r="D248" s="192"/>
      <c r="E248" s="192"/>
      <c r="F248" s="192"/>
      <c r="G248" s="192"/>
      <c r="H248" s="192"/>
      <c r="I248" s="192"/>
      <c r="J248" s="192"/>
      <c r="K248" s="192"/>
      <c r="L248" s="350"/>
      <c r="M248" s="350"/>
      <c r="N248" s="350"/>
      <c r="O248" s="192"/>
      <c r="P248" s="192"/>
      <c r="Q248" s="192"/>
      <c r="R248" s="192"/>
      <c r="S248" s="192"/>
      <c r="T248" s="192"/>
      <c r="U248" s="192"/>
      <c r="V248" s="192"/>
      <c r="W248" s="192"/>
      <c r="X248" s="192"/>
      <c r="Y248" s="192"/>
      <c r="Z248" s="192"/>
    </row>
    <row r="249" spans="1:26" ht="32.25" hidden="1" customHeight="1" x14ac:dyDescent="0.2">
      <c r="A249" s="192"/>
      <c r="B249" s="192"/>
      <c r="C249" s="192"/>
      <c r="D249" s="192"/>
      <c r="E249" s="192"/>
      <c r="F249" s="192"/>
      <c r="G249" s="192"/>
      <c r="H249" s="192"/>
      <c r="I249" s="192"/>
      <c r="J249" s="192"/>
      <c r="K249" s="192"/>
      <c r="L249" s="350"/>
      <c r="M249" s="350"/>
      <c r="N249" s="350"/>
      <c r="O249" s="192"/>
      <c r="P249" s="192"/>
      <c r="Q249" s="192"/>
      <c r="R249" s="192"/>
      <c r="S249" s="192"/>
      <c r="T249" s="192"/>
      <c r="U249" s="192"/>
      <c r="V249" s="192"/>
      <c r="W249" s="192"/>
      <c r="X249" s="192"/>
      <c r="Y249" s="192"/>
      <c r="Z249" s="192"/>
    </row>
    <row r="250" spans="1:26" ht="32.25" hidden="1" customHeight="1" x14ac:dyDescent="0.2">
      <c r="A250" s="192"/>
      <c r="B250" s="192"/>
      <c r="C250" s="192"/>
      <c r="D250" s="192"/>
      <c r="E250" s="192"/>
      <c r="F250" s="192"/>
      <c r="G250" s="192"/>
      <c r="H250" s="192"/>
      <c r="I250" s="192"/>
      <c r="J250" s="192"/>
      <c r="K250" s="192"/>
      <c r="L250" s="350"/>
      <c r="M250" s="350"/>
      <c r="N250" s="350"/>
      <c r="O250" s="192"/>
      <c r="P250" s="192"/>
      <c r="Q250" s="192"/>
      <c r="R250" s="192"/>
      <c r="S250" s="192"/>
      <c r="T250" s="192"/>
      <c r="U250" s="192"/>
      <c r="V250" s="192"/>
      <c r="W250" s="192"/>
      <c r="X250" s="192"/>
      <c r="Y250" s="192"/>
      <c r="Z250" s="192"/>
    </row>
    <row r="251" spans="1:26" ht="32.25" hidden="1" customHeight="1" x14ac:dyDescent="0.2">
      <c r="A251" s="192"/>
      <c r="B251" s="192"/>
      <c r="C251" s="192"/>
      <c r="D251" s="192"/>
      <c r="E251" s="192"/>
      <c r="F251" s="192"/>
      <c r="G251" s="192"/>
      <c r="H251" s="192"/>
      <c r="I251" s="192"/>
      <c r="J251" s="192"/>
      <c r="K251" s="192"/>
      <c r="L251" s="350"/>
      <c r="M251" s="350"/>
      <c r="N251" s="350"/>
      <c r="O251" s="192"/>
      <c r="P251" s="192"/>
      <c r="Q251" s="192"/>
      <c r="R251" s="192"/>
      <c r="S251" s="192"/>
      <c r="T251" s="192"/>
      <c r="U251" s="192"/>
      <c r="V251" s="192"/>
      <c r="W251" s="192"/>
      <c r="X251" s="192"/>
      <c r="Y251" s="192"/>
      <c r="Z251" s="192"/>
    </row>
    <row r="252" spans="1:26" ht="32.25" hidden="1" customHeight="1" x14ac:dyDescent="0.2">
      <c r="A252" s="192"/>
      <c r="B252" s="192"/>
      <c r="C252" s="192"/>
      <c r="D252" s="192"/>
      <c r="E252" s="192"/>
      <c r="F252" s="192"/>
      <c r="G252" s="192"/>
      <c r="H252" s="192"/>
      <c r="I252" s="192"/>
      <c r="J252" s="192"/>
      <c r="K252" s="192"/>
      <c r="L252" s="350"/>
      <c r="M252" s="350"/>
      <c r="N252" s="350"/>
      <c r="O252" s="192"/>
      <c r="P252" s="192"/>
      <c r="Q252" s="192"/>
      <c r="R252" s="192"/>
      <c r="S252" s="192"/>
      <c r="T252" s="192"/>
      <c r="U252" s="192"/>
      <c r="V252" s="192"/>
      <c r="W252" s="192"/>
      <c r="X252" s="192"/>
      <c r="Y252" s="192"/>
      <c r="Z252" s="192"/>
    </row>
    <row r="253" spans="1:26" ht="32.25" hidden="1" customHeight="1" x14ac:dyDescent="0.2">
      <c r="A253" s="192"/>
      <c r="B253" s="192"/>
      <c r="C253" s="192"/>
      <c r="D253" s="192"/>
      <c r="E253" s="192"/>
      <c r="F253" s="192"/>
      <c r="G253" s="192"/>
      <c r="H253" s="192"/>
      <c r="I253" s="192"/>
      <c r="J253" s="192"/>
      <c r="K253" s="192"/>
      <c r="L253" s="350"/>
      <c r="M253" s="350"/>
      <c r="N253" s="350"/>
      <c r="O253" s="192"/>
      <c r="P253" s="192"/>
      <c r="Q253" s="192"/>
      <c r="R253" s="192"/>
      <c r="S253" s="192"/>
      <c r="T253" s="192"/>
      <c r="U253" s="192"/>
      <c r="V253" s="192"/>
      <c r="W253" s="192"/>
      <c r="X253" s="192"/>
      <c r="Y253" s="192"/>
      <c r="Z253" s="192"/>
    </row>
    <row r="254" spans="1:26" ht="32.25" hidden="1" customHeight="1" x14ac:dyDescent="0.2">
      <c r="A254" s="192"/>
      <c r="B254" s="192"/>
      <c r="C254" s="192"/>
      <c r="D254" s="192"/>
      <c r="E254" s="192"/>
      <c r="F254" s="192"/>
      <c r="G254" s="192"/>
      <c r="H254" s="192"/>
      <c r="I254" s="192"/>
      <c r="J254" s="192"/>
      <c r="K254" s="192"/>
      <c r="L254" s="350"/>
      <c r="M254" s="350"/>
      <c r="N254" s="350"/>
      <c r="O254" s="192"/>
      <c r="P254" s="192"/>
      <c r="Q254" s="192"/>
      <c r="R254" s="192"/>
      <c r="S254" s="192"/>
      <c r="T254" s="192"/>
      <c r="U254" s="192"/>
      <c r="V254" s="192"/>
      <c r="W254" s="192"/>
      <c r="X254" s="192"/>
      <c r="Y254" s="192"/>
      <c r="Z254" s="192"/>
    </row>
    <row r="255" spans="1:26" ht="32.25" hidden="1" customHeight="1" x14ac:dyDescent="0.2">
      <c r="A255" s="192"/>
      <c r="B255" s="192"/>
      <c r="C255" s="192"/>
      <c r="D255" s="192"/>
      <c r="E255" s="192"/>
      <c r="F255" s="192"/>
      <c r="G255" s="192"/>
      <c r="H255" s="192"/>
      <c r="I255" s="192"/>
      <c r="J255" s="192"/>
      <c r="K255" s="192"/>
      <c r="L255" s="350"/>
      <c r="M255" s="350"/>
      <c r="N255" s="350"/>
      <c r="O255" s="192"/>
      <c r="P255" s="192"/>
      <c r="Q255" s="192"/>
      <c r="R255" s="192"/>
      <c r="S255" s="192"/>
      <c r="T255" s="192"/>
      <c r="U255" s="192"/>
      <c r="V255" s="192"/>
      <c r="W255" s="192"/>
      <c r="X255" s="192"/>
      <c r="Y255" s="192"/>
      <c r="Z255" s="192"/>
    </row>
    <row r="256" spans="1:26" ht="32.25" hidden="1" customHeight="1" x14ac:dyDescent="0.2">
      <c r="A256" s="192"/>
      <c r="B256" s="192"/>
      <c r="C256" s="192"/>
      <c r="D256" s="192"/>
      <c r="E256" s="192"/>
      <c r="F256" s="192"/>
      <c r="G256" s="192"/>
      <c r="H256" s="192"/>
      <c r="I256" s="192"/>
      <c r="J256" s="192"/>
      <c r="K256" s="192"/>
      <c r="L256" s="350"/>
      <c r="M256" s="350"/>
      <c r="N256" s="350"/>
      <c r="O256" s="192"/>
      <c r="P256" s="192"/>
      <c r="Q256" s="192"/>
      <c r="R256" s="192"/>
      <c r="S256" s="192"/>
      <c r="T256" s="192"/>
      <c r="U256" s="192"/>
      <c r="V256" s="192"/>
      <c r="W256" s="192"/>
      <c r="X256" s="192"/>
      <c r="Y256" s="192"/>
      <c r="Z256" s="192"/>
    </row>
    <row r="257" spans="1:26" ht="32.25" hidden="1" customHeight="1" x14ac:dyDescent="0.2">
      <c r="A257" s="192"/>
      <c r="B257" s="192"/>
      <c r="C257" s="192"/>
      <c r="D257" s="192"/>
      <c r="E257" s="192"/>
      <c r="F257" s="192"/>
      <c r="G257" s="192"/>
      <c r="H257" s="192"/>
      <c r="I257" s="192"/>
      <c r="J257" s="192"/>
      <c r="K257" s="192"/>
      <c r="L257" s="350"/>
      <c r="M257" s="350"/>
      <c r="N257" s="350"/>
      <c r="O257" s="192"/>
      <c r="P257" s="192"/>
      <c r="Q257" s="192"/>
      <c r="R257" s="192"/>
      <c r="S257" s="192"/>
      <c r="T257" s="192"/>
      <c r="U257" s="192"/>
      <c r="V257" s="192"/>
      <c r="W257" s="192"/>
      <c r="X257" s="192"/>
      <c r="Y257" s="192"/>
      <c r="Z257" s="192"/>
    </row>
    <row r="258" spans="1:26" ht="32.25" hidden="1" customHeight="1" x14ac:dyDescent="0.2">
      <c r="A258" s="192"/>
      <c r="B258" s="192"/>
      <c r="C258" s="192"/>
      <c r="D258" s="192"/>
      <c r="E258" s="192"/>
      <c r="F258" s="192"/>
      <c r="G258" s="192"/>
      <c r="H258" s="192"/>
      <c r="I258" s="192"/>
      <c r="J258" s="192"/>
      <c r="K258" s="192"/>
      <c r="L258" s="350"/>
      <c r="M258" s="350"/>
      <c r="N258" s="350"/>
      <c r="O258" s="192"/>
      <c r="P258" s="192"/>
      <c r="Q258" s="192"/>
      <c r="R258" s="192"/>
      <c r="S258" s="192"/>
      <c r="T258" s="192"/>
      <c r="U258" s="192"/>
      <c r="V258" s="192"/>
      <c r="W258" s="192"/>
      <c r="X258" s="192"/>
      <c r="Y258" s="192"/>
      <c r="Z258" s="192"/>
    </row>
    <row r="259" spans="1:26" ht="32.25" hidden="1" customHeight="1" x14ac:dyDescent="0.2">
      <c r="A259" s="192"/>
      <c r="B259" s="192"/>
      <c r="C259" s="192"/>
      <c r="D259" s="192"/>
      <c r="E259" s="192"/>
      <c r="F259" s="192"/>
      <c r="G259" s="192"/>
      <c r="H259" s="192"/>
      <c r="I259" s="192"/>
      <c r="J259" s="192"/>
      <c r="K259" s="192"/>
      <c r="L259" s="350"/>
      <c r="M259" s="350"/>
      <c r="N259" s="350"/>
      <c r="O259" s="192"/>
      <c r="P259" s="192"/>
      <c r="Q259" s="192"/>
      <c r="R259" s="192"/>
      <c r="S259" s="192"/>
      <c r="T259" s="192"/>
      <c r="U259" s="192"/>
      <c r="V259" s="192"/>
      <c r="W259" s="192"/>
      <c r="X259" s="192"/>
      <c r="Y259" s="192"/>
      <c r="Z259" s="192"/>
    </row>
    <row r="260" spans="1:26" ht="32.25" hidden="1" customHeight="1" x14ac:dyDescent="0.2">
      <c r="A260" s="192"/>
      <c r="B260" s="192"/>
      <c r="C260" s="192"/>
      <c r="D260" s="192"/>
      <c r="E260" s="192"/>
      <c r="F260" s="192"/>
      <c r="G260" s="192"/>
      <c r="H260" s="192"/>
      <c r="I260" s="192"/>
      <c r="J260" s="192"/>
      <c r="K260" s="192"/>
      <c r="L260" s="350"/>
      <c r="M260" s="350"/>
      <c r="N260" s="350"/>
      <c r="O260" s="192"/>
      <c r="P260" s="192"/>
      <c r="Q260" s="192"/>
      <c r="R260" s="192"/>
      <c r="S260" s="192"/>
      <c r="T260" s="192"/>
      <c r="U260" s="192"/>
      <c r="V260" s="192"/>
      <c r="W260" s="192"/>
      <c r="X260" s="192"/>
      <c r="Y260" s="192"/>
      <c r="Z260" s="192"/>
    </row>
    <row r="261" spans="1:26" ht="32.25" hidden="1" customHeight="1" x14ac:dyDescent="0.2">
      <c r="A261" s="192"/>
      <c r="B261" s="192"/>
      <c r="C261" s="192"/>
      <c r="D261" s="192"/>
      <c r="E261" s="192"/>
      <c r="F261" s="192"/>
      <c r="G261" s="192"/>
      <c r="H261" s="192"/>
      <c r="I261" s="192"/>
      <c r="J261" s="192"/>
      <c r="K261" s="192"/>
      <c r="L261" s="350"/>
      <c r="M261" s="350"/>
      <c r="N261" s="350"/>
      <c r="O261" s="192"/>
      <c r="P261" s="192"/>
      <c r="Q261" s="192"/>
      <c r="R261" s="192"/>
      <c r="S261" s="192"/>
      <c r="T261" s="192"/>
      <c r="U261" s="192"/>
      <c r="V261" s="192"/>
      <c r="W261" s="192"/>
      <c r="X261" s="192"/>
      <c r="Y261" s="192"/>
      <c r="Z261" s="192"/>
    </row>
    <row r="262" spans="1:26" ht="32.25" hidden="1" customHeight="1" x14ac:dyDescent="0.2">
      <c r="A262" s="192"/>
      <c r="B262" s="192"/>
      <c r="C262" s="192"/>
      <c r="D262" s="192"/>
      <c r="E262" s="192"/>
      <c r="F262" s="192"/>
      <c r="G262" s="192"/>
      <c r="H262" s="192"/>
      <c r="I262" s="192"/>
      <c r="J262" s="192"/>
      <c r="K262" s="192"/>
      <c r="L262" s="350"/>
      <c r="M262" s="350"/>
      <c r="N262" s="350"/>
      <c r="O262" s="192"/>
      <c r="P262" s="192"/>
      <c r="Q262" s="192"/>
      <c r="R262" s="192"/>
      <c r="S262" s="192"/>
      <c r="T262" s="192"/>
      <c r="U262" s="192"/>
      <c r="V262" s="192"/>
      <c r="W262" s="192"/>
      <c r="X262" s="192"/>
      <c r="Y262" s="192"/>
      <c r="Z262" s="192"/>
    </row>
    <row r="263" spans="1:26" ht="32.25" hidden="1" customHeight="1" x14ac:dyDescent="0.2">
      <c r="A263" s="192"/>
      <c r="B263" s="192"/>
      <c r="C263" s="192"/>
      <c r="D263" s="192"/>
      <c r="E263" s="192"/>
      <c r="F263" s="192"/>
      <c r="G263" s="192"/>
      <c r="H263" s="192"/>
      <c r="I263" s="192"/>
      <c r="J263" s="192"/>
      <c r="K263" s="192"/>
      <c r="L263" s="350"/>
      <c r="M263" s="350"/>
      <c r="N263" s="350"/>
      <c r="O263" s="192"/>
      <c r="P263" s="192"/>
      <c r="Q263" s="192"/>
      <c r="R263" s="192"/>
      <c r="S263" s="192"/>
      <c r="T263" s="192"/>
      <c r="U263" s="192"/>
      <c r="V263" s="192"/>
      <c r="W263" s="192"/>
      <c r="X263" s="192"/>
      <c r="Y263" s="192"/>
      <c r="Z263" s="192"/>
    </row>
    <row r="264" spans="1:26" ht="32.25" hidden="1" customHeight="1" x14ac:dyDescent="0.2">
      <c r="A264" s="192"/>
      <c r="B264" s="192"/>
      <c r="C264" s="192"/>
      <c r="D264" s="192"/>
      <c r="E264" s="192"/>
      <c r="F264" s="192"/>
      <c r="G264" s="192"/>
      <c r="H264" s="192"/>
      <c r="I264" s="192"/>
      <c r="J264" s="192"/>
      <c r="K264" s="192"/>
      <c r="L264" s="350"/>
      <c r="M264" s="350"/>
      <c r="N264" s="350"/>
      <c r="O264" s="192"/>
      <c r="P264" s="192"/>
      <c r="Q264" s="192"/>
      <c r="R264" s="192"/>
      <c r="S264" s="192"/>
      <c r="T264" s="192"/>
      <c r="U264" s="192"/>
      <c r="V264" s="192"/>
      <c r="W264" s="192"/>
      <c r="X264" s="192"/>
      <c r="Y264" s="192"/>
      <c r="Z264" s="192"/>
    </row>
    <row r="265" spans="1:26" ht="32.25" hidden="1" customHeight="1" x14ac:dyDescent="0.2">
      <c r="A265" s="192"/>
      <c r="B265" s="192"/>
      <c r="C265" s="192"/>
      <c r="D265" s="192"/>
      <c r="E265" s="192"/>
      <c r="F265" s="192"/>
      <c r="G265" s="192"/>
      <c r="H265" s="192"/>
      <c r="I265" s="192"/>
      <c r="J265" s="192"/>
      <c r="K265" s="192"/>
      <c r="L265" s="350"/>
      <c r="M265" s="350"/>
      <c r="N265" s="350"/>
      <c r="O265" s="192"/>
      <c r="P265" s="192"/>
      <c r="Q265" s="192"/>
      <c r="R265" s="192"/>
      <c r="S265" s="192"/>
      <c r="T265" s="192"/>
      <c r="U265" s="192"/>
      <c r="V265" s="192"/>
      <c r="W265" s="192"/>
      <c r="X265" s="192"/>
      <c r="Y265" s="192"/>
      <c r="Z265" s="192"/>
    </row>
    <row r="266" spans="1:26" ht="32.25" hidden="1" customHeight="1" x14ac:dyDescent="0.2">
      <c r="A266" s="192"/>
      <c r="B266" s="192"/>
      <c r="C266" s="192"/>
      <c r="D266" s="192"/>
      <c r="E266" s="192"/>
      <c r="F266" s="192"/>
      <c r="G266" s="192"/>
      <c r="H266" s="192"/>
      <c r="I266" s="192"/>
      <c r="J266" s="192"/>
      <c r="K266" s="192"/>
      <c r="L266" s="350"/>
      <c r="M266" s="350"/>
      <c r="N266" s="350"/>
      <c r="O266" s="192"/>
      <c r="P266" s="192"/>
      <c r="Q266" s="192"/>
      <c r="R266" s="192"/>
      <c r="S266" s="192"/>
      <c r="T266" s="192"/>
      <c r="U266" s="192"/>
      <c r="V266" s="192"/>
      <c r="W266" s="192"/>
      <c r="X266" s="192"/>
      <c r="Y266" s="192"/>
      <c r="Z266" s="192"/>
    </row>
    <row r="267" spans="1:26" ht="32.25" hidden="1" customHeight="1" x14ac:dyDescent="0.2">
      <c r="A267" s="192"/>
      <c r="B267" s="192"/>
      <c r="C267" s="192"/>
      <c r="D267" s="192"/>
      <c r="E267" s="192"/>
      <c r="F267" s="192"/>
      <c r="G267" s="192"/>
      <c r="H267" s="192"/>
      <c r="I267" s="192"/>
      <c r="J267" s="192"/>
      <c r="K267" s="192"/>
      <c r="L267" s="350"/>
      <c r="M267" s="350"/>
      <c r="N267" s="350"/>
      <c r="O267" s="192"/>
      <c r="P267" s="192"/>
      <c r="Q267" s="192"/>
      <c r="R267" s="192"/>
      <c r="S267" s="192"/>
      <c r="T267" s="192"/>
      <c r="U267" s="192"/>
      <c r="V267" s="192"/>
      <c r="W267" s="192"/>
      <c r="X267" s="192"/>
      <c r="Y267" s="192"/>
      <c r="Z267" s="192"/>
    </row>
    <row r="268" spans="1:26" ht="32.25" hidden="1" customHeight="1" x14ac:dyDescent="0.2">
      <c r="A268" s="192"/>
      <c r="B268" s="192"/>
      <c r="C268" s="192"/>
      <c r="D268" s="192"/>
      <c r="E268" s="192"/>
      <c r="F268" s="192"/>
      <c r="G268" s="192"/>
      <c r="H268" s="192"/>
      <c r="I268" s="192"/>
      <c r="J268" s="192"/>
      <c r="K268" s="192"/>
      <c r="L268" s="350"/>
      <c r="M268" s="350"/>
      <c r="N268" s="350"/>
      <c r="O268" s="192"/>
      <c r="P268" s="192"/>
      <c r="Q268" s="192"/>
      <c r="R268" s="192"/>
      <c r="S268" s="192"/>
      <c r="T268" s="192"/>
      <c r="U268" s="192"/>
      <c r="V268" s="192"/>
      <c r="W268" s="192"/>
      <c r="X268" s="192"/>
      <c r="Y268" s="192"/>
      <c r="Z268" s="192"/>
    </row>
    <row r="269" spans="1:26" ht="32.25" hidden="1" customHeight="1" x14ac:dyDescent="0.2">
      <c r="A269" s="192"/>
      <c r="B269" s="192"/>
      <c r="C269" s="192"/>
      <c r="D269" s="192"/>
      <c r="E269" s="192"/>
      <c r="F269" s="192"/>
      <c r="G269" s="192"/>
      <c r="H269" s="192"/>
      <c r="I269" s="192"/>
      <c r="J269" s="192"/>
      <c r="K269" s="192"/>
      <c r="L269" s="350"/>
      <c r="M269" s="350"/>
      <c r="N269" s="350"/>
      <c r="O269" s="192"/>
      <c r="P269" s="192"/>
      <c r="Q269" s="192"/>
      <c r="R269" s="192"/>
      <c r="S269" s="192"/>
      <c r="T269" s="192"/>
      <c r="U269" s="192"/>
      <c r="V269" s="192"/>
      <c r="W269" s="192"/>
      <c r="X269" s="192"/>
      <c r="Y269" s="192"/>
      <c r="Z269" s="192"/>
    </row>
    <row r="270" spans="1:26" ht="32.25" hidden="1" customHeight="1" x14ac:dyDescent="0.2">
      <c r="A270" s="192"/>
      <c r="B270" s="192"/>
      <c r="C270" s="192"/>
      <c r="D270" s="192"/>
      <c r="E270" s="192"/>
      <c r="F270" s="192"/>
      <c r="G270" s="192"/>
      <c r="H270" s="192"/>
      <c r="I270" s="192"/>
      <c r="J270" s="192"/>
      <c r="K270" s="192"/>
      <c r="L270" s="350"/>
      <c r="M270" s="350"/>
      <c r="N270" s="350"/>
      <c r="O270" s="192"/>
      <c r="P270" s="192"/>
      <c r="Q270" s="192"/>
      <c r="R270" s="192"/>
      <c r="S270" s="192"/>
      <c r="T270" s="192"/>
      <c r="U270" s="192"/>
      <c r="V270" s="192"/>
      <c r="W270" s="192"/>
      <c r="X270" s="192"/>
      <c r="Y270" s="192"/>
      <c r="Z270" s="192"/>
    </row>
    <row r="271" spans="1:26" ht="32.25" hidden="1" customHeight="1" x14ac:dyDescent="0.2">
      <c r="A271" s="192"/>
      <c r="B271" s="192"/>
      <c r="C271" s="192"/>
      <c r="D271" s="192"/>
      <c r="E271" s="192"/>
      <c r="F271" s="192"/>
      <c r="G271" s="192"/>
      <c r="H271" s="192"/>
      <c r="I271" s="192"/>
      <c r="J271" s="192"/>
      <c r="K271" s="192"/>
      <c r="L271" s="350"/>
      <c r="M271" s="350"/>
      <c r="N271" s="350"/>
      <c r="O271" s="192"/>
      <c r="P271" s="192"/>
      <c r="Q271" s="192"/>
      <c r="R271" s="192"/>
      <c r="S271" s="192"/>
      <c r="T271" s="192"/>
      <c r="U271" s="192"/>
      <c r="V271" s="192"/>
      <c r="W271" s="192"/>
      <c r="X271" s="192"/>
      <c r="Y271" s="192"/>
      <c r="Z271" s="192"/>
    </row>
    <row r="272" spans="1:26" ht="32.25" hidden="1" customHeight="1" x14ac:dyDescent="0.2">
      <c r="A272" s="192"/>
      <c r="B272" s="192"/>
      <c r="C272" s="192"/>
      <c r="D272" s="192"/>
      <c r="E272" s="192"/>
      <c r="F272" s="192"/>
      <c r="G272" s="192"/>
      <c r="H272" s="192"/>
      <c r="I272" s="192"/>
      <c r="J272" s="192"/>
      <c r="K272" s="192"/>
      <c r="L272" s="350"/>
      <c r="M272" s="350"/>
      <c r="N272" s="350"/>
      <c r="O272" s="192"/>
      <c r="P272" s="192"/>
      <c r="Q272" s="192"/>
      <c r="R272" s="192"/>
      <c r="S272" s="192"/>
      <c r="T272" s="192"/>
      <c r="U272" s="192"/>
      <c r="V272" s="192"/>
      <c r="W272" s="192"/>
      <c r="X272" s="192"/>
      <c r="Y272" s="192"/>
      <c r="Z272" s="192"/>
    </row>
    <row r="273" spans="1:26" ht="32.25" hidden="1" customHeight="1" x14ac:dyDescent="0.2">
      <c r="A273" s="192"/>
      <c r="B273" s="192"/>
      <c r="C273" s="192"/>
      <c r="D273" s="192"/>
      <c r="E273" s="192"/>
      <c r="F273" s="192"/>
      <c r="G273" s="192"/>
      <c r="H273" s="192"/>
      <c r="I273" s="192"/>
      <c r="J273" s="192"/>
      <c r="K273" s="192"/>
      <c r="L273" s="350"/>
      <c r="M273" s="350"/>
      <c r="N273" s="350"/>
      <c r="O273" s="192"/>
      <c r="P273" s="192"/>
      <c r="Q273" s="192"/>
      <c r="R273" s="192"/>
      <c r="S273" s="192"/>
      <c r="T273" s="192"/>
      <c r="U273" s="192"/>
      <c r="V273" s="192"/>
      <c r="W273" s="192"/>
      <c r="X273" s="192"/>
      <c r="Y273" s="192"/>
      <c r="Z273" s="192"/>
    </row>
    <row r="274" spans="1:26" ht="32.25" hidden="1" customHeight="1" x14ac:dyDescent="0.2">
      <c r="A274" s="192"/>
      <c r="B274" s="192"/>
      <c r="C274" s="192"/>
      <c r="D274" s="192"/>
      <c r="E274" s="192"/>
      <c r="F274" s="192"/>
      <c r="G274" s="192"/>
      <c r="H274" s="192"/>
      <c r="I274" s="192"/>
      <c r="J274" s="192"/>
      <c r="K274" s="192"/>
      <c r="L274" s="350"/>
      <c r="M274" s="350"/>
      <c r="N274" s="350"/>
      <c r="O274" s="192"/>
      <c r="P274" s="192"/>
      <c r="Q274" s="192"/>
      <c r="R274" s="192"/>
      <c r="S274" s="192"/>
      <c r="T274" s="192"/>
      <c r="U274" s="192"/>
      <c r="V274" s="192"/>
      <c r="W274" s="192"/>
      <c r="X274" s="192"/>
      <c r="Y274" s="192"/>
      <c r="Z274" s="192"/>
    </row>
    <row r="275" spans="1:26" ht="32.25" hidden="1" customHeight="1" x14ac:dyDescent="0.2">
      <c r="A275" s="192"/>
      <c r="B275" s="192"/>
      <c r="C275" s="192"/>
      <c r="D275" s="192"/>
      <c r="E275" s="192"/>
      <c r="F275" s="192"/>
      <c r="G275" s="192"/>
      <c r="H275" s="192"/>
      <c r="I275" s="192"/>
      <c r="J275" s="192"/>
      <c r="K275" s="192"/>
      <c r="L275" s="350"/>
      <c r="M275" s="350"/>
      <c r="N275" s="350"/>
      <c r="O275" s="192"/>
      <c r="P275" s="192"/>
      <c r="Q275" s="192"/>
      <c r="R275" s="192"/>
      <c r="S275" s="192"/>
      <c r="T275" s="192"/>
      <c r="U275" s="192"/>
      <c r="V275" s="192"/>
      <c r="W275" s="192"/>
      <c r="X275" s="192"/>
      <c r="Y275" s="192"/>
      <c r="Z275" s="192"/>
    </row>
    <row r="276" spans="1:26" ht="32.25" hidden="1" customHeight="1" x14ac:dyDescent="0.2">
      <c r="A276" s="192"/>
      <c r="B276" s="192"/>
      <c r="C276" s="192"/>
      <c r="D276" s="192"/>
      <c r="E276" s="192"/>
      <c r="F276" s="192"/>
      <c r="G276" s="192"/>
      <c r="H276" s="192"/>
      <c r="I276" s="192"/>
      <c r="J276" s="192"/>
      <c r="K276" s="192"/>
      <c r="L276" s="350"/>
      <c r="M276" s="350"/>
      <c r="N276" s="350"/>
      <c r="O276" s="192"/>
      <c r="P276" s="192"/>
      <c r="Q276" s="192"/>
      <c r="R276" s="192"/>
      <c r="S276" s="192"/>
      <c r="T276" s="192"/>
      <c r="U276" s="192"/>
      <c r="V276" s="192"/>
      <c r="W276" s="192"/>
      <c r="X276" s="192"/>
      <c r="Y276" s="192"/>
      <c r="Z276" s="192"/>
    </row>
    <row r="277" spans="1:26" ht="32.25" hidden="1" customHeight="1" x14ac:dyDescent="0.2">
      <c r="A277" s="192"/>
      <c r="B277" s="192"/>
      <c r="C277" s="192"/>
      <c r="D277" s="192"/>
      <c r="E277" s="192"/>
      <c r="F277" s="192"/>
      <c r="G277" s="192"/>
      <c r="H277" s="192"/>
      <c r="I277" s="192"/>
      <c r="J277" s="192"/>
      <c r="K277" s="192"/>
      <c r="L277" s="350"/>
      <c r="M277" s="350"/>
      <c r="N277" s="350"/>
      <c r="O277" s="192"/>
      <c r="P277" s="192"/>
      <c r="Q277" s="192"/>
      <c r="R277" s="192"/>
      <c r="S277" s="192"/>
      <c r="T277" s="192"/>
      <c r="U277" s="192"/>
      <c r="V277" s="192"/>
      <c r="W277" s="192"/>
      <c r="X277" s="192"/>
      <c r="Y277" s="192"/>
      <c r="Z277" s="192"/>
    </row>
    <row r="278" spans="1:26" ht="32.25" hidden="1" customHeight="1" x14ac:dyDescent="0.2">
      <c r="A278" s="192"/>
      <c r="B278" s="192"/>
      <c r="C278" s="192"/>
      <c r="D278" s="192"/>
      <c r="E278" s="192"/>
      <c r="F278" s="192"/>
      <c r="G278" s="192"/>
      <c r="H278" s="192"/>
      <c r="I278" s="192"/>
      <c r="J278" s="192"/>
      <c r="K278" s="192"/>
      <c r="L278" s="350"/>
      <c r="M278" s="350"/>
      <c r="N278" s="350"/>
      <c r="O278" s="192"/>
      <c r="P278" s="192"/>
      <c r="Q278" s="192"/>
      <c r="R278" s="192"/>
      <c r="S278" s="192"/>
      <c r="T278" s="192"/>
      <c r="U278" s="192"/>
      <c r="V278" s="192"/>
      <c r="W278" s="192"/>
      <c r="X278" s="192"/>
      <c r="Y278" s="192"/>
      <c r="Z278" s="192"/>
    </row>
    <row r="279" spans="1:26" ht="32.25" hidden="1" customHeight="1" x14ac:dyDescent="0.2">
      <c r="A279" s="192"/>
      <c r="B279" s="192"/>
      <c r="C279" s="192"/>
      <c r="D279" s="192"/>
      <c r="E279" s="192"/>
      <c r="F279" s="192"/>
      <c r="G279" s="192"/>
      <c r="H279" s="192"/>
      <c r="I279" s="192"/>
      <c r="J279" s="192"/>
      <c r="K279" s="192"/>
      <c r="L279" s="350"/>
      <c r="M279" s="350"/>
      <c r="N279" s="350"/>
      <c r="O279" s="192"/>
      <c r="P279" s="192"/>
      <c r="Q279" s="192"/>
      <c r="R279" s="192"/>
      <c r="S279" s="192"/>
      <c r="T279" s="192"/>
      <c r="U279" s="192"/>
      <c r="V279" s="192"/>
      <c r="W279" s="192"/>
      <c r="X279" s="192"/>
      <c r="Y279" s="192"/>
      <c r="Z279" s="192"/>
    </row>
    <row r="280" spans="1:26" ht="32.25" hidden="1" customHeight="1" x14ac:dyDescent="0.2">
      <c r="A280" s="192"/>
      <c r="B280" s="192"/>
      <c r="C280" s="192"/>
      <c r="D280" s="192"/>
      <c r="E280" s="192"/>
      <c r="F280" s="192"/>
      <c r="G280" s="192"/>
      <c r="H280" s="192"/>
      <c r="I280" s="192"/>
      <c r="J280" s="192"/>
      <c r="K280" s="192"/>
      <c r="L280" s="350"/>
      <c r="M280" s="350"/>
      <c r="N280" s="350"/>
      <c r="O280" s="192"/>
      <c r="P280" s="192"/>
      <c r="Q280" s="192"/>
      <c r="R280" s="192"/>
      <c r="S280" s="192"/>
      <c r="T280" s="192"/>
      <c r="U280" s="192"/>
      <c r="V280" s="192"/>
      <c r="W280" s="192"/>
      <c r="X280" s="192"/>
      <c r="Y280" s="192"/>
      <c r="Z280" s="192"/>
    </row>
    <row r="281" spans="1:26" ht="32.25" hidden="1" customHeight="1" x14ac:dyDescent="0.2">
      <c r="A281" s="192"/>
      <c r="B281" s="192"/>
      <c r="C281" s="192"/>
      <c r="D281" s="192"/>
      <c r="E281" s="192"/>
      <c r="F281" s="192"/>
      <c r="G281" s="192"/>
      <c r="H281" s="192"/>
      <c r="I281" s="192"/>
      <c r="J281" s="192"/>
      <c r="K281" s="192"/>
      <c r="L281" s="350"/>
      <c r="M281" s="350"/>
      <c r="N281" s="350"/>
      <c r="O281" s="192"/>
      <c r="P281" s="192"/>
      <c r="Q281" s="192"/>
      <c r="R281" s="192"/>
      <c r="S281" s="192"/>
      <c r="T281" s="192"/>
      <c r="U281" s="192"/>
      <c r="V281" s="192"/>
      <c r="W281" s="192"/>
      <c r="X281" s="192"/>
      <c r="Y281" s="192"/>
      <c r="Z281" s="192"/>
    </row>
    <row r="282" spans="1:26" ht="32.25" hidden="1" customHeight="1" x14ac:dyDescent="0.2">
      <c r="A282" s="192"/>
      <c r="B282" s="192"/>
      <c r="C282" s="192"/>
      <c r="D282" s="192"/>
      <c r="E282" s="192"/>
      <c r="F282" s="192"/>
      <c r="G282" s="192"/>
      <c r="H282" s="192"/>
      <c r="I282" s="192"/>
      <c r="J282" s="192"/>
      <c r="K282" s="192"/>
      <c r="L282" s="350"/>
      <c r="M282" s="350"/>
      <c r="N282" s="350"/>
      <c r="O282" s="192"/>
      <c r="P282" s="192"/>
      <c r="Q282" s="192"/>
      <c r="R282" s="192"/>
      <c r="S282" s="192"/>
      <c r="T282" s="192"/>
      <c r="U282" s="192"/>
      <c r="V282" s="192"/>
      <c r="W282" s="192"/>
      <c r="X282" s="192"/>
      <c r="Y282" s="192"/>
      <c r="Z282" s="192"/>
    </row>
    <row r="283" spans="1:26" ht="32.25" hidden="1" customHeight="1" x14ac:dyDescent="0.2">
      <c r="A283" s="192"/>
      <c r="B283" s="192"/>
      <c r="C283" s="192"/>
      <c r="D283" s="192"/>
      <c r="E283" s="192"/>
      <c r="F283" s="192"/>
      <c r="G283" s="192"/>
      <c r="H283" s="192"/>
      <c r="I283" s="192"/>
      <c r="J283" s="192"/>
      <c r="K283" s="192"/>
      <c r="L283" s="350"/>
      <c r="M283" s="350"/>
      <c r="N283" s="350"/>
      <c r="O283" s="192"/>
      <c r="P283" s="192"/>
      <c r="Q283" s="192"/>
      <c r="R283" s="192"/>
      <c r="S283" s="192"/>
      <c r="T283" s="192"/>
      <c r="U283" s="192"/>
      <c r="V283" s="192"/>
      <c r="W283" s="192"/>
      <c r="X283" s="192"/>
      <c r="Y283" s="192"/>
      <c r="Z283" s="192"/>
    </row>
    <row r="284" spans="1:26" ht="15.75" hidden="1" customHeight="1" x14ac:dyDescent="0.2"/>
    <row r="285" spans="1:26" ht="15.75" hidden="1" customHeight="1" x14ac:dyDescent="0.2"/>
    <row r="286" spans="1:26" ht="15.75" hidden="1" customHeight="1" x14ac:dyDescent="0.2"/>
    <row r="287" spans="1:26" ht="15.75" hidden="1" customHeight="1" x14ac:dyDescent="0.2"/>
    <row r="288" spans="1:26"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row r="915" ht="15.75" hidden="1" customHeight="1" x14ac:dyDescent="0.2"/>
    <row r="916" ht="15.75" hidden="1" customHeight="1" x14ac:dyDescent="0.2"/>
    <row r="917" ht="15.75" hidden="1" customHeight="1" x14ac:dyDescent="0.2"/>
    <row r="918" ht="15.75" hidden="1" customHeight="1" x14ac:dyDescent="0.2"/>
    <row r="919" ht="15.75" hidden="1" customHeight="1" x14ac:dyDescent="0.2"/>
    <row r="920" ht="15.75" hidden="1" customHeight="1" x14ac:dyDescent="0.2"/>
    <row r="921" ht="15.75" hidden="1" customHeight="1" x14ac:dyDescent="0.2"/>
    <row r="922" ht="15.75" hidden="1" customHeight="1" x14ac:dyDescent="0.2"/>
    <row r="923" ht="15.75" hidden="1" customHeight="1" x14ac:dyDescent="0.2"/>
    <row r="924" ht="15.75" hidden="1" customHeight="1" x14ac:dyDescent="0.2"/>
    <row r="925" ht="15.75" hidden="1" customHeight="1" x14ac:dyDescent="0.2"/>
    <row r="926" ht="15.75" hidden="1" customHeight="1" x14ac:dyDescent="0.2"/>
    <row r="927" ht="15.75" hidden="1" customHeight="1" x14ac:dyDescent="0.2"/>
    <row r="928" ht="15.75" hidden="1" customHeight="1" x14ac:dyDescent="0.2"/>
    <row r="929" ht="15.75" hidden="1" customHeight="1" x14ac:dyDescent="0.2"/>
    <row r="930" ht="15.75" hidden="1" customHeight="1" x14ac:dyDescent="0.2"/>
    <row r="931" ht="15.75" hidden="1" customHeight="1" x14ac:dyDescent="0.2"/>
    <row r="932" ht="15.75" hidden="1" customHeight="1" x14ac:dyDescent="0.2"/>
    <row r="933" ht="15.75" hidden="1" customHeight="1" x14ac:dyDescent="0.2"/>
    <row r="934" ht="15.75" hidden="1" customHeight="1" x14ac:dyDescent="0.2"/>
    <row r="935" ht="15.75" hidden="1" customHeight="1" x14ac:dyDescent="0.2"/>
    <row r="936" ht="15.75" hidden="1" customHeight="1" x14ac:dyDescent="0.2"/>
    <row r="937" ht="15.75" hidden="1" customHeight="1" x14ac:dyDescent="0.2"/>
    <row r="938" ht="15.75" hidden="1" customHeight="1" x14ac:dyDescent="0.2"/>
    <row r="939" ht="15.75" hidden="1" customHeight="1" x14ac:dyDescent="0.2"/>
    <row r="940" ht="15.75" hidden="1" customHeight="1" x14ac:dyDescent="0.2"/>
    <row r="941" ht="15.75" hidden="1" customHeight="1" x14ac:dyDescent="0.2"/>
    <row r="942" ht="15.75" hidden="1" customHeight="1" x14ac:dyDescent="0.2"/>
    <row r="943" ht="15.75" hidden="1" customHeight="1" x14ac:dyDescent="0.2"/>
    <row r="944" ht="15.75" hidden="1" customHeight="1" x14ac:dyDescent="0.2"/>
    <row r="945" ht="15.75" hidden="1" customHeight="1" x14ac:dyDescent="0.2"/>
  </sheetData>
  <autoFilter ref="C1:C83"/>
  <mergeCells count="130">
    <mergeCell ref="L15:L18"/>
    <mergeCell ref="M15:M18"/>
    <mergeCell ref="N15:N18"/>
    <mergeCell ref="B15:B18"/>
    <mergeCell ref="D15:D18"/>
    <mergeCell ref="E15:E18"/>
    <mergeCell ref="F15:F18"/>
    <mergeCell ref="G15:I16"/>
    <mergeCell ref="J15:J18"/>
    <mergeCell ref="K15:K18"/>
    <mergeCell ref="I17:I18"/>
    <mergeCell ref="G17:G18"/>
    <mergeCell ref="H17:H18"/>
    <mergeCell ref="J19:J24"/>
    <mergeCell ref="K19:K24"/>
    <mergeCell ref="L19:L24"/>
    <mergeCell ref="M19:M24"/>
    <mergeCell ref="N19:N24"/>
    <mergeCell ref="E25:E26"/>
    <mergeCell ref="F25:F26"/>
    <mergeCell ref="I19:I24"/>
    <mergeCell ref="I25:I26"/>
    <mergeCell ref="J25:J26"/>
    <mergeCell ref="K25:K26"/>
    <mergeCell ref="L25:L26"/>
    <mergeCell ref="M25:M26"/>
    <mergeCell ref="N25:N26"/>
    <mergeCell ref="B19:B24"/>
    <mergeCell ref="E19:E24"/>
    <mergeCell ref="F19:F24"/>
    <mergeCell ref="B25:B26"/>
    <mergeCell ref="G45:G46"/>
    <mergeCell ref="H45:H46"/>
    <mergeCell ref="D28:D42"/>
    <mergeCell ref="D43:D46"/>
    <mergeCell ref="C15:C18"/>
    <mergeCell ref="D19:D24"/>
    <mergeCell ref="D25:D26"/>
    <mergeCell ref="C25:C26"/>
    <mergeCell ref="C19:C24"/>
    <mergeCell ref="L58:L61"/>
    <mergeCell ref="M58:M61"/>
    <mergeCell ref="N58:N61"/>
    <mergeCell ref="I49:I56"/>
    <mergeCell ref="J49:J56"/>
    <mergeCell ref="K49:K56"/>
    <mergeCell ref="L49:L56"/>
    <mergeCell ref="M49:M56"/>
    <mergeCell ref="N49:N56"/>
    <mergeCell ref="G58:I59"/>
    <mergeCell ref="J58:J61"/>
    <mergeCell ref="K58:K61"/>
    <mergeCell ref="I64:I67"/>
    <mergeCell ref="J64:J67"/>
    <mergeCell ref="K64:K67"/>
    <mergeCell ref="L64:L67"/>
    <mergeCell ref="M64:M67"/>
    <mergeCell ref="N64:N67"/>
    <mergeCell ref="I68:I78"/>
    <mergeCell ref="N68:N78"/>
    <mergeCell ref="L68:L78"/>
    <mergeCell ref="M68:M78"/>
    <mergeCell ref="I81:I83"/>
    <mergeCell ref="J81:J83"/>
    <mergeCell ref="K81:K83"/>
    <mergeCell ref="L81:L83"/>
    <mergeCell ref="M81:M83"/>
    <mergeCell ref="N81:N83"/>
    <mergeCell ref="J68:J78"/>
    <mergeCell ref="K68:K78"/>
    <mergeCell ref="J28:J42"/>
    <mergeCell ref="K28:K42"/>
    <mergeCell ref="L28:L42"/>
    <mergeCell ref="M28:M42"/>
    <mergeCell ref="N28:N42"/>
    <mergeCell ref="I28:I42"/>
    <mergeCell ref="G43:I44"/>
    <mergeCell ref="J43:J46"/>
    <mergeCell ref="K43:K46"/>
    <mergeCell ref="L43:L46"/>
    <mergeCell ref="M43:M46"/>
    <mergeCell ref="N43:N46"/>
    <mergeCell ref="I45:I46"/>
    <mergeCell ref="G60:G61"/>
    <mergeCell ref="H60:H61"/>
    <mergeCell ref="I60:I61"/>
    <mergeCell ref="I62:I63"/>
    <mergeCell ref="J62:J63"/>
    <mergeCell ref="K62:K63"/>
    <mergeCell ref="L62:L63"/>
    <mergeCell ref="M62:M63"/>
    <mergeCell ref="N62:N63"/>
    <mergeCell ref="B49:B56"/>
    <mergeCell ref="D49:D56"/>
    <mergeCell ref="E49:E56"/>
    <mergeCell ref="F49:F56"/>
    <mergeCell ref="B58:B61"/>
    <mergeCell ref="B64:B67"/>
    <mergeCell ref="B68:B78"/>
    <mergeCell ref="C58:C61"/>
    <mergeCell ref="C49:C56"/>
    <mergeCell ref="D58:D61"/>
    <mergeCell ref="D68:D78"/>
    <mergeCell ref="E68:E78"/>
    <mergeCell ref="F68:F78"/>
    <mergeCell ref="E58:E61"/>
    <mergeCell ref="F58:F61"/>
    <mergeCell ref="B28:B42"/>
    <mergeCell ref="B43:B46"/>
    <mergeCell ref="C43:C46"/>
    <mergeCell ref="C28:C42"/>
    <mergeCell ref="E28:E42"/>
    <mergeCell ref="F28:F42"/>
    <mergeCell ref="E43:E46"/>
    <mergeCell ref="F43:F46"/>
    <mergeCell ref="B81:B83"/>
    <mergeCell ref="B62:B63"/>
    <mergeCell ref="D62:D63"/>
    <mergeCell ref="E62:E63"/>
    <mergeCell ref="F62:F63"/>
    <mergeCell ref="D64:D67"/>
    <mergeCell ref="E64:E67"/>
    <mergeCell ref="F64:F67"/>
    <mergeCell ref="D81:D83"/>
    <mergeCell ref="E81:E83"/>
    <mergeCell ref="F81:F83"/>
    <mergeCell ref="C62:C63"/>
    <mergeCell ref="C64:C67"/>
    <mergeCell ref="C68:C78"/>
    <mergeCell ref="C81:C83"/>
  </mergeCells>
  <phoneticPr fontId="25" type="noConversion"/>
  <dataValidations count="1">
    <dataValidation type="list" allowBlank="1" showErrorMessage="1" sqref="F25 J25 F27:F28 J27:J28 F47:F53 F57 J47:J53 F62 J62 F64:F65 J64:J65 F68 J68 F79 J57 F80 J80 F81:F82 J81:J82 J79 J19:J23 F19:F23">
      <formula1>"1.0,2.0,3.0"</formula1>
    </dataValidation>
  </dataValidations>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62F13"/>
  </sheetPr>
  <dimension ref="A1:Z914"/>
  <sheetViews>
    <sheetView showGridLines="0" workbookViewId="0"/>
  </sheetViews>
  <sheetFormatPr baseColWidth="10" defaultColWidth="0" defaultRowHeight="15" customHeight="1" zeroHeight="1" x14ac:dyDescent="0.2"/>
  <cols>
    <col min="1" max="1" width="2.5703125" style="294" customWidth="1"/>
    <col min="2" max="2" width="4.5703125" style="294" bestFit="1" customWidth="1"/>
    <col min="3" max="4" width="42.5703125" style="294" customWidth="1"/>
    <col min="5" max="5" width="38" style="294" customWidth="1"/>
    <col min="6" max="6" width="7.42578125" style="294" customWidth="1"/>
    <col min="7" max="7" width="3.5703125" style="294" customWidth="1"/>
    <col min="8" max="8" width="96.7109375" style="294" customWidth="1"/>
    <col min="9" max="9" width="36.28515625" style="294" customWidth="1"/>
    <col min="10" max="10" width="7.42578125" style="294" customWidth="1"/>
    <col min="11" max="11" width="22.5703125" style="294" customWidth="1"/>
    <col min="12" max="12" width="4" style="294" hidden="1"/>
    <col min="13" max="13" width="8.42578125" style="294" hidden="1"/>
    <col min="14" max="14" width="9.5703125" style="294" hidden="1"/>
    <col min="15" max="26" width="3.140625" style="294" hidden="1"/>
    <col min="27" max="16384" width="14.42578125" style="294" hidden="1"/>
  </cols>
  <sheetData>
    <row r="1" spans="1:26" ht="9.75" customHeight="1" x14ac:dyDescent="0.2">
      <c r="A1" s="192"/>
      <c r="B1" s="192"/>
      <c r="C1" s="192"/>
      <c r="D1" s="192"/>
      <c r="E1" s="192"/>
      <c r="F1" s="192"/>
      <c r="G1" s="192"/>
      <c r="H1" s="192"/>
      <c r="I1" s="192"/>
      <c r="J1" s="192"/>
      <c r="K1" s="192"/>
      <c r="L1" s="350"/>
      <c r="M1" s="350"/>
      <c r="N1" s="506"/>
      <c r="O1" s="192"/>
      <c r="P1" s="192"/>
      <c r="Q1" s="192"/>
      <c r="R1" s="192"/>
      <c r="S1" s="192"/>
      <c r="T1" s="192"/>
      <c r="U1" s="192"/>
      <c r="V1" s="192"/>
      <c r="W1" s="192"/>
      <c r="X1" s="192"/>
      <c r="Y1" s="192"/>
      <c r="Z1" s="192"/>
    </row>
    <row r="2" spans="1:26" ht="9.75" customHeight="1" x14ac:dyDescent="0.2">
      <c r="A2" s="192"/>
      <c r="B2" s="192"/>
      <c r="C2" s="192"/>
      <c r="D2" s="192"/>
      <c r="E2" s="192"/>
      <c r="F2" s="192"/>
      <c r="G2" s="192"/>
      <c r="H2" s="192"/>
      <c r="I2" s="192"/>
      <c r="J2" s="192"/>
      <c r="K2" s="192"/>
      <c r="L2" s="350"/>
      <c r="M2" s="350"/>
      <c r="N2" s="506"/>
      <c r="O2" s="192"/>
      <c r="P2" s="192"/>
      <c r="Q2" s="192"/>
      <c r="R2" s="192"/>
      <c r="S2" s="192"/>
      <c r="T2" s="192"/>
      <c r="U2" s="192"/>
      <c r="V2" s="192"/>
      <c r="W2" s="192"/>
      <c r="X2" s="192"/>
      <c r="Y2" s="192"/>
      <c r="Z2" s="192"/>
    </row>
    <row r="3" spans="1:26" ht="9.75" customHeight="1" x14ac:dyDescent="0.2">
      <c r="A3" s="192"/>
      <c r="B3" s="192"/>
      <c r="C3" s="192"/>
      <c r="D3" s="192"/>
      <c r="E3" s="192"/>
      <c r="F3" s="192"/>
      <c r="G3" s="192"/>
      <c r="H3" s="192"/>
      <c r="I3" s="192"/>
      <c r="J3" s="192"/>
      <c r="K3" s="192"/>
      <c r="L3" s="350"/>
      <c r="M3" s="350"/>
      <c r="N3" s="506"/>
      <c r="O3" s="192"/>
      <c r="P3" s="192"/>
      <c r="Q3" s="192"/>
      <c r="R3" s="192"/>
      <c r="S3" s="192"/>
      <c r="T3" s="192"/>
      <c r="U3" s="192"/>
      <c r="V3" s="192"/>
      <c r="W3" s="192"/>
      <c r="X3" s="192"/>
      <c r="Y3" s="192"/>
      <c r="Z3" s="192"/>
    </row>
    <row r="4" spans="1:26" ht="9.75" customHeight="1" x14ac:dyDescent="0.2">
      <c r="A4" s="192"/>
      <c r="B4" s="192"/>
      <c r="C4" s="192"/>
      <c r="D4" s="192"/>
      <c r="E4" s="192"/>
      <c r="F4" s="192"/>
      <c r="G4" s="192"/>
      <c r="H4" s="192"/>
      <c r="I4" s="192"/>
      <c r="J4" s="192"/>
      <c r="K4" s="192"/>
      <c r="L4" s="350"/>
      <c r="M4" s="350"/>
      <c r="N4" s="506"/>
      <c r="O4" s="192"/>
      <c r="P4" s="192"/>
      <c r="Q4" s="192"/>
      <c r="R4" s="192"/>
      <c r="S4" s="192"/>
      <c r="T4" s="192"/>
      <c r="U4" s="192"/>
      <c r="V4" s="192"/>
      <c r="W4" s="192"/>
      <c r="X4" s="192"/>
      <c r="Y4" s="192"/>
      <c r="Z4" s="192"/>
    </row>
    <row r="5" spans="1:26" ht="9.75" customHeight="1" x14ac:dyDescent="0.2">
      <c r="A5" s="192"/>
      <c r="B5" s="192"/>
      <c r="C5" s="192"/>
      <c r="D5" s="192"/>
      <c r="E5" s="192"/>
      <c r="F5" s="192"/>
      <c r="G5" s="192"/>
      <c r="H5" s="192"/>
      <c r="I5" s="192"/>
      <c r="J5" s="192"/>
      <c r="K5" s="192"/>
      <c r="L5" s="350"/>
      <c r="M5" s="350"/>
      <c r="N5" s="506"/>
      <c r="O5" s="192"/>
      <c r="P5" s="192"/>
      <c r="Q5" s="192"/>
      <c r="R5" s="192"/>
      <c r="S5" s="192"/>
      <c r="T5" s="192"/>
      <c r="U5" s="192"/>
      <c r="V5" s="192"/>
      <c r="W5" s="192"/>
      <c r="X5" s="192"/>
      <c r="Y5" s="192"/>
      <c r="Z5" s="192"/>
    </row>
    <row r="6" spans="1:26" ht="9.75" customHeight="1" x14ac:dyDescent="0.2">
      <c r="A6" s="192"/>
      <c r="B6" s="192"/>
      <c r="C6" s="192"/>
      <c r="D6" s="192"/>
      <c r="E6" s="192"/>
      <c r="F6" s="192"/>
      <c r="G6" s="192"/>
      <c r="H6" s="192"/>
      <c r="I6" s="192"/>
      <c r="J6" s="192"/>
      <c r="K6" s="192"/>
      <c r="L6" s="350"/>
      <c r="M6" s="350"/>
      <c r="N6" s="506"/>
      <c r="O6" s="192"/>
      <c r="P6" s="192"/>
      <c r="Q6" s="192"/>
      <c r="R6" s="192"/>
      <c r="S6" s="192"/>
      <c r="T6" s="192"/>
      <c r="U6" s="192"/>
      <c r="V6" s="192"/>
      <c r="W6" s="192"/>
      <c r="X6" s="192"/>
      <c r="Y6" s="192"/>
      <c r="Z6" s="192"/>
    </row>
    <row r="7" spans="1:26" ht="9.75" customHeight="1" x14ac:dyDescent="0.2">
      <c r="A7" s="192"/>
      <c r="B7" s="192"/>
      <c r="C7" s="192"/>
      <c r="D7" s="192"/>
      <c r="E7" s="192"/>
      <c r="F7" s="192"/>
      <c r="G7" s="192"/>
      <c r="H7" s="192"/>
      <c r="I7" s="192"/>
      <c r="J7" s="192"/>
      <c r="K7" s="192"/>
      <c r="L7" s="350"/>
      <c r="M7" s="350"/>
      <c r="N7" s="506"/>
      <c r="O7" s="192"/>
      <c r="P7" s="192"/>
      <c r="Q7" s="192"/>
      <c r="R7" s="192"/>
      <c r="S7" s="192"/>
      <c r="T7" s="192"/>
      <c r="U7" s="192"/>
      <c r="V7" s="192"/>
      <c r="W7" s="192"/>
      <c r="X7" s="192"/>
      <c r="Y7" s="192"/>
      <c r="Z7" s="192"/>
    </row>
    <row r="8" spans="1:26" ht="9.75" customHeight="1" x14ac:dyDescent="0.2">
      <c r="A8" s="192"/>
      <c r="B8" s="192"/>
      <c r="C8" s="192"/>
      <c r="D8" s="192"/>
      <c r="E8" s="192"/>
      <c r="F8" s="192"/>
      <c r="G8" s="192"/>
      <c r="H8" s="192"/>
      <c r="I8" s="192"/>
      <c r="J8" s="192"/>
      <c r="K8" s="192"/>
      <c r="L8" s="350"/>
      <c r="M8" s="350"/>
      <c r="N8" s="506"/>
      <c r="O8" s="192"/>
      <c r="P8" s="192"/>
      <c r="Q8" s="192"/>
      <c r="R8" s="192"/>
      <c r="S8" s="192"/>
      <c r="T8" s="192"/>
      <c r="U8" s="192"/>
      <c r="V8" s="192"/>
      <c r="W8" s="192"/>
      <c r="X8" s="192"/>
      <c r="Y8" s="192"/>
      <c r="Z8" s="192"/>
    </row>
    <row r="9" spans="1:26" ht="9.75" customHeight="1" x14ac:dyDescent="0.2">
      <c r="A9" s="192"/>
      <c r="B9" s="192"/>
      <c r="C9" s="192"/>
      <c r="D9" s="192"/>
      <c r="E9" s="192"/>
      <c r="F9" s="192"/>
      <c r="G9" s="192"/>
      <c r="H9" s="192"/>
      <c r="I9" s="192"/>
      <c r="J9" s="192"/>
      <c r="K9" s="192"/>
      <c r="L9" s="350"/>
      <c r="M9" s="350"/>
      <c r="N9" s="506"/>
      <c r="O9" s="192"/>
      <c r="P9" s="192"/>
      <c r="Q9" s="192"/>
      <c r="R9" s="192"/>
      <c r="S9" s="192"/>
      <c r="T9" s="192"/>
      <c r="U9" s="192"/>
      <c r="V9" s="192"/>
      <c r="W9" s="192"/>
      <c r="X9" s="192"/>
      <c r="Y9" s="192"/>
      <c r="Z9" s="192"/>
    </row>
    <row r="10" spans="1:26" ht="31.5" customHeight="1" x14ac:dyDescent="0.2">
      <c r="A10" s="192"/>
      <c r="B10" s="192"/>
      <c r="C10" s="192"/>
      <c r="D10" s="192"/>
      <c r="E10" s="192"/>
      <c r="F10" s="192"/>
      <c r="G10" s="192"/>
      <c r="H10" s="192"/>
      <c r="I10" s="192"/>
      <c r="J10" s="192"/>
      <c r="K10" s="192"/>
      <c r="L10" s="350"/>
      <c r="M10" s="350"/>
      <c r="N10" s="506"/>
      <c r="O10" s="192"/>
      <c r="P10" s="192"/>
      <c r="Q10" s="192"/>
      <c r="R10" s="192"/>
      <c r="S10" s="192"/>
      <c r="T10" s="192"/>
      <c r="U10" s="192"/>
      <c r="V10" s="192"/>
      <c r="W10" s="192"/>
      <c r="X10" s="192"/>
      <c r="Y10" s="192"/>
      <c r="Z10" s="192"/>
    </row>
    <row r="11" spans="1:26" ht="24.75" customHeight="1" x14ac:dyDescent="0.2">
      <c r="A11" s="192"/>
      <c r="B11" s="192"/>
      <c r="C11" s="192"/>
      <c r="D11" s="192"/>
      <c r="E11" s="192"/>
      <c r="F11" s="192"/>
      <c r="G11" s="192"/>
      <c r="H11" s="192"/>
      <c r="I11" s="192"/>
      <c r="J11" s="192"/>
      <c r="K11" s="192"/>
      <c r="L11" s="350"/>
      <c r="M11" s="350"/>
      <c r="N11" s="506"/>
      <c r="O11" s="192"/>
      <c r="P11" s="192"/>
      <c r="Q11" s="192"/>
      <c r="R11" s="192"/>
      <c r="S11" s="192"/>
      <c r="T11" s="192"/>
      <c r="U11" s="192"/>
      <c r="V11" s="192"/>
      <c r="W11" s="192"/>
      <c r="X11" s="192"/>
      <c r="Y11" s="192"/>
      <c r="Z11" s="192"/>
    </row>
    <row r="12" spans="1:26" ht="20.25" customHeight="1" x14ac:dyDescent="0.2">
      <c r="A12" s="192"/>
      <c r="B12" s="192"/>
      <c r="C12" s="192"/>
      <c r="D12" s="192"/>
      <c r="E12" s="192"/>
      <c r="F12" s="192"/>
      <c r="G12" s="192"/>
      <c r="H12" s="192"/>
      <c r="I12" s="192"/>
      <c r="J12" s="192"/>
      <c r="K12" s="192"/>
      <c r="L12" s="350"/>
      <c r="M12" s="350"/>
      <c r="N12" s="506"/>
      <c r="O12" s="192"/>
      <c r="P12" s="192"/>
      <c r="Q12" s="192"/>
      <c r="R12" s="192"/>
      <c r="S12" s="192"/>
      <c r="T12" s="192"/>
      <c r="U12" s="192"/>
      <c r="V12" s="192"/>
      <c r="W12" s="192"/>
      <c r="X12" s="192"/>
      <c r="Y12" s="192"/>
      <c r="Z12" s="192"/>
    </row>
    <row r="13" spans="1:26" ht="9.75" customHeight="1" x14ac:dyDescent="0.2">
      <c r="A13" s="192"/>
      <c r="B13" s="192"/>
      <c r="C13" s="192"/>
      <c r="D13" s="192"/>
      <c r="E13" s="192"/>
      <c r="F13" s="192"/>
      <c r="G13" s="192"/>
      <c r="H13" s="192"/>
      <c r="I13" s="192"/>
      <c r="J13" s="192"/>
      <c r="K13" s="192"/>
      <c r="L13" s="350"/>
      <c r="M13" s="350"/>
      <c r="N13" s="506"/>
      <c r="O13" s="192"/>
      <c r="P13" s="192"/>
      <c r="Q13" s="192"/>
      <c r="R13" s="192"/>
      <c r="S13" s="192"/>
      <c r="T13" s="192"/>
      <c r="U13" s="192"/>
      <c r="V13" s="192"/>
      <c r="W13" s="192"/>
      <c r="X13" s="192"/>
      <c r="Y13" s="192"/>
      <c r="Z13" s="192"/>
    </row>
    <row r="14" spans="1:26" ht="19.5" customHeight="1" x14ac:dyDescent="0.2">
      <c r="A14" s="192"/>
      <c r="B14" s="192"/>
      <c r="C14" s="493" t="s">
        <v>210</v>
      </c>
      <c r="D14" s="352"/>
      <c r="E14" s="352"/>
      <c r="F14" s="352"/>
      <c r="G14" s="352"/>
      <c r="H14" s="352"/>
      <c r="I14" s="352"/>
      <c r="J14" s="352"/>
      <c r="K14" s="353"/>
      <c r="L14" s="350"/>
      <c r="M14" s="350"/>
      <c r="N14" s="506"/>
      <c r="O14" s="192"/>
      <c r="P14" s="192"/>
      <c r="Q14" s="192"/>
      <c r="R14" s="192"/>
      <c r="S14" s="192"/>
      <c r="T14" s="192"/>
      <c r="U14" s="192"/>
      <c r="V14" s="192"/>
      <c r="W14" s="192"/>
      <c r="X14" s="192"/>
      <c r="Y14" s="192"/>
      <c r="Z14" s="192"/>
    </row>
    <row r="15" spans="1:26" ht="33" customHeight="1" x14ac:dyDescent="0.2">
      <c r="A15" s="192"/>
      <c r="B15" s="192"/>
      <c r="C15" s="354" t="s">
        <v>211</v>
      </c>
      <c r="D15" s="352"/>
      <c r="E15" s="352"/>
      <c r="F15" s="352"/>
      <c r="G15" s="352"/>
      <c r="H15" s="352"/>
      <c r="I15" s="352"/>
      <c r="J15" s="352"/>
      <c r="K15" s="353"/>
      <c r="L15" s="350"/>
      <c r="M15" s="350"/>
      <c r="N15" s="506"/>
      <c r="O15" s="192"/>
      <c r="P15" s="192"/>
      <c r="Q15" s="192"/>
      <c r="R15" s="192"/>
      <c r="S15" s="192"/>
      <c r="T15" s="192"/>
      <c r="U15" s="192"/>
      <c r="V15" s="192"/>
      <c r="W15" s="192"/>
      <c r="X15" s="192"/>
      <c r="Y15" s="192"/>
      <c r="Z15" s="192"/>
    </row>
    <row r="16" spans="1:26" ht="9.75" customHeight="1" x14ac:dyDescent="0.2">
      <c r="A16" s="192"/>
      <c r="B16" s="192"/>
      <c r="C16" s="195"/>
      <c r="D16" s="195"/>
      <c r="E16" s="192"/>
      <c r="F16" s="196"/>
      <c r="G16" s="192"/>
      <c r="H16" s="192"/>
      <c r="I16" s="192"/>
      <c r="J16" s="192"/>
      <c r="K16" s="192"/>
      <c r="L16" s="350"/>
      <c r="M16" s="350"/>
      <c r="N16" s="506"/>
      <c r="O16" s="192"/>
      <c r="P16" s="192"/>
      <c r="Q16" s="192"/>
      <c r="R16" s="192"/>
      <c r="S16" s="192"/>
      <c r="T16" s="192"/>
      <c r="U16" s="192"/>
      <c r="V16" s="192"/>
      <c r="W16" s="192"/>
      <c r="X16" s="192"/>
      <c r="Y16" s="192"/>
      <c r="Z16" s="192"/>
    </row>
    <row r="17" spans="1:26" ht="36.75" customHeight="1" x14ac:dyDescent="0.2">
      <c r="A17" s="192"/>
      <c r="B17" s="494" t="s">
        <v>111</v>
      </c>
      <c r="C17" s="495" t="s">
        <v>753</v>
      </c>
      <c r="D17" s="496" t="s">
        <v>8</v>
      </c>
      <c r="E17" s="496" t="s">
        <v>754</v>
      </c>
      <c r="F17" s="497" t="s">
        <v>726</v>
      </c>
      <c r="G17" s="498" t="s">
        <v>113</v>
      </c>
      <c r="H17" s="507"/>
      <c r="I17" s="508"/>
      <c r="J17" s="497" t="s">
        <v>734</v>
      </c>
      <c r="K17" s="499" t="s">
        <v>123</v>
      </c>
      <c r="L17" s="305"/>
      <c r="M17" s="305"/>
      <c r="N17" s="500"/>
      <c r="O17" s="192"/>
      <c r="P17" s="192"/>
      <c r="Q17" s="192"/>
      <c r="R17" s="192"/>
      <c r="S17" s="192"/>
      <c r="T17" s="192"/>
      <c r="U17" s="192"/>
      <c r="V17" s="192"/>
      <c r="W17" s="192"/>
      <c r="X17" s="192"/>
      <c r="Y17" s="192"/>
      <c r="Z17" s="192"/>
    </row>
    <row r="18" spans="1:26" ht="29.25" customHeight="1" x14ac:dyDescent="0.2">
      <c r="A18" s="192"/>
      <c r="B18" s="434"/>
      <c r="C18" s="434"/>
      <c r="D18" s="434"/>
      <c r="E18" s="434"/>
      <c r="F18" s="434"/>
      <c r="G18" s="501" t="s">
        <v>13</v>
      </c>
      <c r="H18" s="496" t="s">
        <v>15</v>
      </c>
      <c r="I18" s="496" t="s">
        <v>212</v>
      </c>
      <c r="J18" s="434"/>
      <c r="K18" s="462"/>
      <c r="L18" s="356"/>
      <c r="M18" s="356"/>
      <c r="N18" s="356"/>
      <c r="O18" s="192"/>
      <c r="P18" s="192"/>
      <c r="Q18" s="192"/>
      <c r="R18" s="192"/>
      <c r="S18" s="192"/>
      <c r="T18" s="192"/>
      <c r="U18" s="192"/>
      <c r="V18" s="192"/>
      <c r="W18" s="192"/>
      <c r="X18" s="192"/>
      <c r="Y18" s="192"/>
      <c r="Z18" s="192"/>
    </row>
    <row r="19" spans="1:26" ht="103.5" customHeight="1" thickBot="1" x14ac:dyDescent="0.25">
      <c r="A19" s="192"/>
      <c r="B19" s="436"/>
      <c r="C19" s="436"/>
      <c r="D19" s="436"/>
      <c r="E19" s="446"/>
      <c r="F19" s="436"/>
      <c r="G19" s="436"/>
      <c r="H19" s="436"/>
      <c r="I19" s="436"/>
      <c r="J19" s="436"/>
      <c r="K19" s="464"/>
      <c r="L19" s="356"/>
      <c r="M19" s="356"/>
      <c r="N19" s="356"/>
      <c r="O19" s="192"/>
      <c r="P19" s="192"/>
      <c r="Q19" s="192"/>
      <c r="R19" s="192"/>
      <c r="S19" s="192"/>
      <c r="T19" s="192"/>
      <c r="U19" s="192"/>
      <c r="V19" s="192"/>
      <c r="W19" s="192"/>
      <c r="X19" s="192"/>
      <c r="Y19" s="192"/>
      <c r="Z19" s="192"/>
    </row>
    <row r="20" spans="1:26" ht="44.25" customHeight="1" x14ac:dyDescent="0.2">
      <c r="A20" s="192"/>
      <c r="B20" s="212" t="str">
        <f>+LEFT(C20,4)</f>
        <v>16.1</v>
      </c>
      <c r="C20" s="200" t="s">
        <v>213</v>
      </c>
      <c r="D20" s="213" t="s">
        <v>493</v>
      </c>
      <c r="E20" s="242" t="s">
        <v>686</v>
      </c>
      <c r="F20" s="215">
        <v>3</v>
      </c>
      <c r="G20" s="502">
        <v>1</v>
      </c>
      <c r="H20" s="281" t="s">
        <v>588</v>
      </c>
      <c r="I20" s="312" t="s">
        <v>475</v>
      </c>
      <c r="J20" s="219">
        <v>3</v>
      </c>
      <c r="K20" s="220"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208">
        <f>+IF(K20="",312,IF(K20="Deficiencia de control mayor (diseño y ejecución)",320,IF(K20="Deficiencia de control (diseño o ejecución)",340,IF(K20="Oportunidad de mejora",360,380))))</f>
        <v>380</v>
      </c>
      <c r="M20" s="309">
        <v>5.8745000000000003</v>
      </c>
      <c r="N20" s="503">
        <f>+L20+M20</f>
        <v>385.87450000000001</v>
      </c>
      <c r="O20" s="192"/>
      <c r="P20" s="192"/>
      <c r="Q20" s="192"/>
      <c r="R20" s="192"/>
      <c r="S20" s="192"/>
      <c r="T20" s="192"/>
      <c r="U20" s="192"/>
      <c r="V20" s="192"/>
      <c r="W20" s="192"/>
      <c r="X20" s="192"/>
      <c r="Y20" s="192"/>
      <c r="Z20" s="192"/>
    </row>
    <row r="21" spans="1:26" ht="255.75" customHeight="1" x14ac:dyDescent="0.2">
      <c r="A21" s="192"/>
      <c r="B21" s="180"/>
      <c r="C21" s="180"/>
      <c r="D21" s="181"/>
      <c r="E21" s="181"/>
      <c r="F21" s="181"/>
      <c r="G21" s="277">
        <v>2</v>
      </c>
      <c r="H21" s="221" t="s">
        <v>715</v>
      </c>
      <c r="I21" s="468"/>
      <c r="J21" s="357"/>
      <c r="K21" s="358"/>
      <c r="L21" s="359"/>
      <c r="M21" s="356"/>
      <c r="N21" s="356"/>
      <c r="O21" s="192"/>
      <c r="P21" s="192"/>
      <c r="Q21" s="192"/>
      <c r="R21" s="192"/>
      <c r="S21" s="192"/>
      <c r="T21" s="192"/>
      <c r="U21" s="192"/>
      <c r="V21" s="192"/>
      <c r="W21" s="192"/>
      <c r="X21" s="192"/>
      <c r="Y21" s="192"/>
      <c r="Z21" s="192"/>
    </row>
    <row r="22" spans="1:26" ht="54.75" customHeight="1" thickBot="1" x14ac:dyDescent="0.25">
      <c r="A22" s="192"/>
      <c r="B22" s="180"/>
      <c r="C22" s="180"/>
      <c r="D22" s="181"/>
      <c r="E22" s="181"/>
      <c r="F22" s="181"/>
      <c r="G22" s="277">
        <v>3</v>
      </c>
      <c r="H22" s="290" t="s">
        <v>684</v>
      </c>
      <c r="I22" s="468"/>
      <c r="J22" s="357"/>
      <c r="K22" s="358"/>
      <c r="L22" s="359"/>
      <c r="M22" s="356"/>
      <c r="N22" s="356"/>
      <c r="O22" s="192"/>
      <c r="P22" s="192"/>
      <c r="Q22" s="192"/>
      <c r="R22" s="192"/>
      <c r="S22" s="192"/>
      <c r="T22" s="192"/>
      <c r="U22" s="192"/>
      <c r="V22" s="192"/>
      <c r="W22" s="192"/>
      <c r="X22" s="192"/>
      <c r="Y22" s="192"/>
      <c r="Z22" s="192"/>
    </row>
    <row r="23" spans="1:26" ht="252" x14ac:dyDescent="0.2">
      <c r="A23" s="192"/>
      <c r="B23" s="212" t="str">
        <f>+LEFT(C23,4)</f>
        <v>16.2</v>
      </c>
      <c r="C23" s="212" t="s">
        <v>494</v>
      </c>
      <c r="D23" s="213" t="s">
        <v>493</v>
      </c>
      <c r="E23" s="242" t="s">
        <v>685</v>
      </c>
      <c r="F23" s="215">
        <v>3</v>
      </c>
      <c r="G23" s="502">
        <v>1</v>
      </c>
      <c r="H23" s="232" t="s">
        <v>715</v>
      </c>
      <c r="I23" s="312" t="s">
        <v>687</v>
      </c>
      <c r="J23" s="219">
        <v>3</v>
      </c>
      <c r="K23" s="220" t="str">
        <f>+IF(OR(ISBLANK(F23),ISBLANK(J23)),"",IF(OR(AND(F23=1,J23=1),AND(F23=1,J23=2),AND(F23=1,J23=3)),"Deficiencia de control mayor (diseño y ejecución)",IF(OR(AND(F23=2,J23=2),AND(F23=3,J23=1),AND(F23=3,J23=2),AND(F23=2,J23=1)),"Deficiencia de control (diseño o ejecución)",IF(AND(F23=2,J23=3),"Oportunidad de mejora","Mantenimiento del control"))))</f>
        <v>Mantenimiento del control</v>
      </c>
      <c r="L23" s="208">
        <f>+IF(K23="",312,IF(K23="Deficiencia de control mayor (diseño y ejecución)",320,IF(K23="Deficiencia de control (diseño o ejecución)",340,IF(K23="Oportunidad de mejora",360,380))))</f>
        <v>380</v>
      </c>
      <c r="M23" s="309">
        <v>5.9653999999999998</v>
      </c>
      <c r="N23" s="503">
        <f>+L23+M23</f>
        <v>385.96539999999999</v>
      </c>
      <c r="O23" s="192"/>
      <c r="P23" s="192"/>
      <c r="Q23" s="192"/>
      <c r="R23" s="192"/>
      <c r="S23" s="192"/>
      <c r="T23" s="192"/>
      <c r="U23" s="192"/>
      <c r="V23" s="192"/>
      <c r="W23" s="192"/>
      <c r="X23" s="192"/>
      <c r="Y23" s="192"/>
      <c r="Z23" s="192"/>
    </row>
    <row r="24" spans="1:26" ht="347.25" thickBot="1" x14ac:dyDescent="0.25">
      <c r="A24" s="192"/>
      <c r="B24" s="180"/>
      <c r="C24" s="180"/>
      <c r="D24" s="181"/>
      <c r="E24" s="181"/>
      <c r="F24" s="181"/>
      <c r="G24" s="505">
        <v>2</v>
      </c>
      <c r="H24" s="337" t="s">
        <v>756</v>
      </c>
      <c r="I24" s="398"/>
      <c r="J24" s="357"/>
      <c r="K24" s="358"/>
      <c r="L24" s="359"/>
      <c r="M24" s="356"/>
      <c r="N24" s="356"/>
      <c r="O24" s="192"/>
      <c r="P24" s="192"/>
      <c r="Q24" s="192"/>
      <c r="R24" s="192"/>
      <c r="S24" s="192"/>
      <c r="T24" s="192"/>
      <c r="U24" s="192"/>
      <c r="V24" s="192"/>
      <c r="W24" s="192"/>
      <c r="X24" s="192"/>
      <c r="Y24" s="192"/>
      <c r="Z24" s="192"/>
    </row>
    <row r="25" spans="1:26" ht="409.5" customHeight="1" x14ac:dyDescent="0.2">
      <c r="A25" s="192"/>
      <c r="B25" s="212" t="str">
        <f>+LEFT(C25,4)</f>
        <v>16.3</v>
      </c>
      <c r="C25" s="212" t="s">
        <v>214</v>
      </c>
      <c r="D25" s="213" t="s">
        <v>495</v>
      </c>
      <c r="E25" s="242" t="s">
        <v>215</v>
      </c>
      <c r="F25" s="215">
        <v>3</v>
      </c>
      <c r="G25" s="262">
        <v>1</v>
      </c>
      <c r="H25" s="296" t="s">
        <v>556</v>
      </c>
      <c r="I25" s="312" t="s">
        <v>476</v>
      </c>
      <c r="J25" s="219">
        <v>3</v>
      </c>
      <c r="K25" s="220" t="str">
        <f>+IF(OR(ISBLANK(F25),ISBLANK(J25)),"",IF(OR(AND(F25=1,J25=1),AND(F25=1,J25=2),AND(F25=1,J25=3)),"Deficiencia de control mayor (diseño y ejecución)",IF(OR(AND(F25=2,J25=2),AND(F25=3,J25=1),AND(F25=3,J25=2),AND(F25=2,J25=1)),"Deficiencia de control (diseño o ejecución)",IF(AND(F25=2,J25=3),"Oportunidad de mejora","Mantenimiento del control"))))</f>
        <v>Mantenimiento del control</v>
      </c>
      <c r="L25" s="208">
        <f>+IF(K25="",312,IF(K25="Deficiencia de control mayor (diseño y ejecución)",320,IF(K25="Deficiencia de control (diseño o ejecución)",340,IF(K25="Oportunidad de mejora",360,380))))</f>
        <v>380</v>
      </c>
      <c r="M25" s="309">
        <v>6.0122999999999998</v>
      </c>
      <c r="N25" s="503">
        <f>+L25+M25</f>
        <v>386.01229999999998</v>
      </c>
      <c r="O25" s="192"/>
      <c r="P25" s="192"/>
      <c r="Q25" s="192"/>
      <c r="R25" s="192"/>
      <c r="S25" s="192"/>
      <c r="T25" s="192"/>
      <c r="U25" s="192"/>
      <c r="V25" s="192"/>
      <c r="W25" s="192"/>
      <c r="X25" s="192"/>
      <c r="Y25" s="192"/>
      <c r="Z25" s="192"/>
    </row>
    <row r="26" spans="1:26" ht="91.5" customHeight="1" thickBot="1" x14ac:dyDescent="0.25">
      <c r="A26" s="192"/>
      <c r="B26" s="180"/>
      <c r="C26" s="180"/>
      <c r="D26" s="181"/>
      <c r="E26" s="181"/>
      <c r="F26" s="181"/>
      <c r="G26" s="277">
        <v>2</v>
      </c>
      <c r="H26" s="290" t="s">
        <v>688</v>
      </c>
      <c r="I26" s="398"/>
      <c r="J26" s="357"/>
      <c r="K26" s="358"/>
      <c r="L26" s="359"/>
      <c r="M26" s="356"/>
      <c r="N26" s="356"/>
      <c r="O26" s="192"/>
      <c r="P26" s="192"/>
      <c r="Q26" s="192"/>
      <c r="R26" s="192"/>
      <c r="S26" s="192"/>
      <c r="T26" s="192"/>
      <c r="U26" s="192"/>
      <c r="V26" s="192"/>
      <c r="W26" s="192"/>
      <c r="X26" s="192"/>
      <c r="Y26" s="192"/>
      <c r="Z26" s="192"/>
    </row>
    <row r="27" spans="1:26" ht="41.25" customHeight="1" x14ac:dyDescent="0.2">
      <c r="A27" s="192"/>
      <c r="B27" s="212" t="str">
        <f>+LEFT(C27,4)</f>
        <v>16.4</v>
      </c>
      <c r="C27" s="212" t="s">
        <v>216</v>
      </c>
      <c r="D27" s="213" t="s">
        <v>496</v>
      </c>
      <c r="E27" s="242" t="s">
        <v>477</v>
      </c>
      <c r="F27" s="215">
        <v>3</v>
      </c>
      <c r="G27" s="502">
        <v>1</v>
      </c>
      <c r="H27" s="232" t="s">
        <v>573</v>
      </c>
      <c r="I27" s="312" t="s">
        <v>136</v>
      </c>
      <c r="J27" s="219">
        <v>3</v>
      </c>
      <c r="K27" s="220" t="str">
        <f>+IF(OR(ISBLANK(F27),ISBLANK(J27)),"",IF(OR(AND(F27=1,J27=1),AND(F27=1,J27=2),AND(F27=1,J27=3)),"Deficiencia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208">
        <f>+IF(K27="",312,IF(K27="Deficiencia de control mayor (diseño y ejecución)",320,IF(K27="Deficiencia de control (diseño o ejecución)",340,IF(K27="Oportunidad de mejora",360,380))))</f>
        <v>380</v>
      </c>
      <c r="M27" s="309">
        <v>6.1235999999999997</v>
      </c>
      <c r="N27" s="503">
        <f>+L27+M27</f>
        <v>386.12360000000001</v>
      </c>
      <c r="O27" s="192"/>
      <c r="P27" s="192"/>
      <c r="Q27" s="192"/>
      <c r="R27" s="192"/>
      <c r="S27" s="192"/>
      <c r="T27" s="192"/>
      <c r="U27" s="192"/>
      <c r="V27" s="192"/>
      <c r="W27" s="192"/>
      <c r="X27" s="192"/>
      <c r="Y27" s="192"/>
      <c r="Z27" s="192"/>
    </row>
    <row r="28" spans="1:26" ht="107.25" customHeight="1" x14ac:dyDescent="0.2">
      <c r="A28" s="360"/>
      <c r="B28" s="200"/>
      <c r="C28" s="200"/>
      <c r="D28" s="226"/>
      <c r="E28" s="247"/>
      <c r="F28" s="234"/>
      <c r="G28" s="291">
        <v>2</v>
      </c>
      <c r="H28" s="297" t="s">
        <v>689</v>
      </c>
      <c r="I28" s="321"/>
      <c r="J28" s="248"/>
      <c r="K28" s="229"/>
      <c r="L28" s="230"/>
      <c r="M28" s="309"/>
      <c r="N28" s="503"/>
      <c r="O28" s="360"/>
      <c r="P28" s="360"/>
      <c r="Q28" s="360"/>
      <c r="R28" s="360"/>
      <c r="S28" s="360"/>
      <c r="T28" s="360"/>
      <c r="U28" s="360"/>
      <c r="V28" s="360"/>
      <c r="W28" s="360"/>
      <c r="X28" s="360"/>
      <c r="Y28" s="360"/>
      <c r="Z28" s="360"/>
    </row>
    <row r="29" spans="1:26" ht="103.5" customHeight="1" thickBot="1" x14ac:dyDescent="0.25">
      <c r="A29" s="192"/>
      <c r="B29" s="180"/>
      <c r="C29" s="180"/>
      <c r="D29" s="181"/>
      <c r="E29" s="181"/>
      <c r="F29" s="181"/>
      <c r="G29" s="277">
        <v>3</v>
      </c>
      <c r="H29" s="243" t="s">
        <v>690</v>
      </c>
      <c r="I29" s="401"/>
      <c r="J29" s="357"/>
      <c r="K29" s="358"/>
      <c r="L29" s="359"/>
      <c r="M29" s="356"/>
      <c r="N29" s="356"/>
      <c r="O29" s="192"/>
      <c r="P29" s="192"/>
      <c r="Q29" s="192"/>
      <c r="R29" s="192"/>
      <c r="S29" s="192"/>
      <c r="T29" s="192"/>
      <c r="U29" s="192"/>
      <c r="V29" s="192"/>
      <c r="W29" s="192"/>
      <c r="X29" s="192"/>
      <c r="Y29" s="192"/>
      <c r="Z29" s="192"/>
    </row>
    <row r="30" spans="1:26" ht="54" customHeight="1" x14ac:dyDescent="0.2">
      <c r="A30" s="192"/>
      <c r="B30" s="212" t="str">
        <f>+LEFT(C30,4)</f>
        <v>16.5</v>
      </c>
      <c r="C30" s="212" t="s">
        <v>217</v>
      </c>
      <c r="D30" s="213" t="s">
        <v>420</v>
      </c>
      <c r="E30" s="242" t="s">
        <v>218</v>
      </c>
      <c r="F30" s="215">
        <v>3</v>
      </c>
      <c r="G30" s="502">
        <v>1</v>
      </c>
      <c r="H30" s="316" t="s">
        <v>691</v>
      </c>
      <c r="I30" s="312" t="s">
        <v>478</v>
      </c>
      <c r="J30" s="219">
        <v>3</v>
      </c>
      <c r="K30" s="220" t="str">
        <f>+IF(OR(ISBLANK(F30),ISBLANK(J30)),"",IF(OR(AND(F30=1,J30=1),AND(F30=1,J30=2),AND(F30=1,J30=3)),"Deficiencia de control mayor (diseño y ejecución)",IF(OR(AND(F30=2,J30=2),AND(F30=3,J30=1),AND(F30=3,J30=2),AND(F30=2,J30=1)),"Deficiencia de control (diseño o ejecución)",IF(AND(F30=2,J30=3),"Oportunidad de mejora","Mantenimiento del control"))))</f>
        <v>Mantenimiento del control</v>
      </c>
      <c r="L30" s="208">
        <f>+IF(K30="",312,IF(K30="Deficiencia de control mayor (diseño y ejecución)",320,IF(K30="Deficiencia de control (diseño o ejecución)",340,IF(K30="Oportunidad de mejora",360,380))))</f>
        <v>380</v>
      </c>
      <c r="M30" s="309">
        <v>6.2135999999999996</v>
      </c>
      <c r="N30" s="503">
        <f>+L30+M30</f>
        <v>386.21359999999999</v>
      </c>
      <c r="O30" s="192"/>
      <c r="P30" s="192"/>
      <c r="Q30" s="192"/>
      <c r="R30" s="192"/>
      <c r="S30" s="192"/>
      <c r="T30" s="192"/>
      <c r="U30" s="192"/>
      <c r="V30" s="192"/>
      <c r="W30" s="192"/>
      <c r="X30" s="192"/>
      <c r="Y30" s="192"/>
      <c r="Z30" s="192"/>
    </row>
    <row r="31" spans="1:26" ht="87" customHeight="1" x14ac:dyDescent="0.2">
      <c r="A31" s="192"/>
      <c r="B31" s="180"/>
      <c r="C31" s="180"/>
      <c r="D31" s="181"/>
      <c r="E31" s="181"/>
      <c r="F31" s="181"/>
      <c r="G31" s="277">
        <v>2</v>
      </c>
      <c r="H31" s="282" t="s">
        <v>692</v>
      </c>
      <c r="I31" s="401"/>
      <c r="J31" s="357"/>
      <c r="K31" s="358"/>
      <c r="L31" s="359"/>
      <c r="M31" s="356"/>
      <c r="N31" s="356"/>
      <c r="O31" s="192"/>
      <c r="P31" s="192"/>
      <c r="Q31" s="192"/>
      <c r="R31" s="192"/>
      <c r="S31" s="192"/>
      <c r="T31" s="192"/>
      <c r="U31" s="192"/>
      <c r="V31" s="192"/>
      <c r="W31" s="192"/>
      <c r="X31" s="192"/>
      <c r="Y31" s="192"/>
      <c r="Z31" s="192"/>
    </row>
    <row r="32" spans="1:26" ht="22.5" customHeight="1" x14ac:dyDescent="0.2">
      <c r="A32" s="192"/>
      <c r="B32" s="495"/>
      <c r="C32" s="495" t="s">
        <v>755</v>
      </c>
      <c r="D32" s="496" t="s">
        <v>8</v>
      </c>
      <c r="E32" s="496" t="s">
        <v>754</v>
      </c>
      <c r="F32" s="497" t="s">
        <v>726</v>
      </c>
      <c r="G32" s="498" t="s">
        <v>113</v>
      </c>
      <c r="H32" s="507"/>
      <c r="I32" s="508"/>
      <c r="J32" s="497" t="s">
        <v>734</v>
      </c>
      <c r="K32" s="499" t="s">
        <v>123</v>
      </c>
      <c r="L32" s="305"/>
      <c r="M32" s="305"/>
      <c r="N32" s="500"/>
      <c r="O32" s="192"/>
      <c r="P32" s="192"/>
      <c r="Q32" s="192"/>
      <c r="R32" s="192"/>
      <c r="S32" s="192"/>
      <c r="T32" s="192"/>
      <c r="U32" s="192"/>
      <c r="V32" s="192"/>
      <c r="W32" s="192"/>
      <c r="X32" s="192"/>
      <c r="Y32" s="192"/>
      <c r="Z32" s="192"/>
    </row>
    <row r="33" spans="1:26" ht="22.5" customHeight="1" x14ac:dyDescent="0.2">
      <c r="A33" s="192"/>
      <c r="B33" s="434"/>
      <c r="C33" s="434"/>
      <c r="D33" s="434"/>
      <c r="E33" s="434"/>
      <c r="F33" s="434"/>
      <c r="G33" s="501" t="s">
        <v>13</v>
      </c>
      <c r="H33" s="496" t="s">
        <v>15</v>
      </c>
      <c r="I33" s="496" t="s">
        <v>212</v>
      </c>
      <c r="J33" s="434"/>
      <c r="K33" s="462"/>
      <c r="L33" s="356"/>
      <c r="M33" s="356"/>
      <c r="N33" s="356"/>
      <c r="O33" s="192"/>
      <c r="P33" s="192"/>
      <c r="Q33" s="192"/>
      <c r="R33" s="192"/>
      <c r="S33" s="192"/>
      <c r="T33" s="192"/>
      <c r="U33" s="192"/>
      <c r="V33" s="192"/>
      <c r="W33" s="192"/>
      <c r="X33" s="192"/>
      <c r="Y33" s="192"/>
      <c r="Z33" s="192"/>
    </row>
    <row r="34" spans="1:26" ht="114.75" customHeight="1" thickBot="1" x14ac:dyDescent="0.25">
      <c r="A34" s="192"/>
      <c r="B34" s="436"/>
      <c r="C34" s="436"/>
      <c r="D34" s="436"/>
      <c r="E34" s="446"/>
      <c r="F34" s="436"/>
      <c r="G34" s="436"/>
      <c r="H34" s="436"/>
      <c r="I34" s="436"/>
      <c r="J34" s="436"/>
      <c r="K34" s="464"/>
      <c r="L34" s="356"/>
      <c r="M34" s="356"/>
      <c r="N34" s="356"/>
      <c r="O34" s="192"/>
      <c r="P34" s="192"/>
      <c r="Q34" s="192"/>
      <c r="R34" s="192"/>
      <c r="S34" s="192"/>
      <c r="T34" s="192"/>
      <c r="U34" s="192"/>
      <c r="V34" s="192"/>
      <c r="W34" s="192"/>
      <c r="X34" s="192"/>
      <c r="Y34" s="192"/>
      <c r="Z34" s="192"/>
    </row>
    <row r="35" spans="1:26" ht="111" customHeight="1" thickBot="1" x14ac:dyDescent="0.25">
      <c r="A35" s="192"/>
      <c r="B35" s="381" t="str">
        <f>+LEFT(C35,5)</f>
        <v xml:space="preserve">17.1 </v>
      </c>
      <c r="C35" s="381" t="s">
        <v>219</v>
      </c>
      <c r="D35" s="261" t="s">
        <v>420</v>
      </c>
      <c r="E35" s="263" t="s">
        <v>693</v>
      </c>
      <c r="F35" s="262">
        <v>3</v>
      </c>
      <c r="G35" s="502">
        <v>1</v>
      </c>
      <c r="H35" s="282" t="s">
        <v>692</v>
      </c>
      <c r="I35" s="410" t="s">
        <v>479</v>
      </c>
      <c r="J35" s="411">
        <v>3</v>
      </c>
      <c r="K35" s="343" t="str">
        <f>+IF(OR(ISBLANK(F35),ISBLANK(J35)),"",IF(OR(AND(F35=1,J35=1),AND(F35=1,J35=2),AND(F35=1,J35=3)),"Deficiencia de control mayor (diseño y ejecución)",IF(OR(AND(F35=2,J35=2),AND(F35=3,J35=1),AND(F35=3,J35=2),AND(F35=2,J35=1)),"Deficiencia de control (diseño o ejecución)",IF(AND(F35=2,J35=3),"Oportunidad de mejora","Mantenimiento del control"))))</f>
        <v>Mantenimiento del control</v>
      </c>
      <c r="L35" s="344">
        <f>+IF(K35="",312,IF(K35="Deficiencia de control mayor (diseño y ejecución)",320,IF(K35="Deficiencia de control (diseño o ejecución)",340,IF(K35="Oportunidad de mejora",360,380))))</f>
        <v>380</v>
      </c>
      <c r="M35" s="345">
        <v>6.3258000000000001</v>
      </c>
      <c r="N35" s="509">
        <f>+L35+M35</f>
        <v>386.32580000000002</v>
      </c>
      <c r="O35" s="192"/>
      <c r="P35" s="192"/>
      <c r="Q35" s="192"/>
      <c r="R35" s="192"/>
      <c r="S35" s="192"/>
      <c r="T35" s="192"/>
      <c r="U35" s="192"/>
      <c r="V35" s="192"/>
      <c r="W35" s="192"/>
      <c r="X35" s="192"/>
      <c r="Y35" s="192"/>
      <c r="Z35" s="192"/>
    </row>
    <row r="36" spans="1:26" ht="54" customHeight="1" x14ac:dyDescent="0.2">
      <c r="A36" s="192"/>
      <c r="B36" s="212" t="str">
        <f>+LEFT(C36,5)</f>
        <v xml:space="preserve">17.2 </v>
      </c>
      <c r="C36" s="504" t="s">
        <v>220</v>
      </c>
      <c r="D36" s="213" t="s">
        <v>420</v>
      </c>
      <c r="E36" s="242" t="s">
        <v>221</v>
      </c>
      <c r="F36" s="215">
        <v>3</v>
      </c>
      <c r="G36" s="502">
        <v>1</v>
      </c>
      <c r="H36" s="316" t="s">
        <v>691</v>
      </c>
      <c r="I36" s="312" t="s">
        <v>222</v>
      </c>
      <c r="J36" s="219">
        <v>3</v>
      </c>
      <c r="K36" s="220" t="str">
        <f>+IF(OR(ISBLANK(F36),ISBLANK(J36)),"",IF(OR(AND(F36=1,J36=1),AND(F36=1,J36=2),AND(F36=1,J36=3)),"Deficiencia de control mayor (diseño y ejecución)",IF(OR(AND(F36=2,J36=2),AND(F36=3,J36=1),AND(F36=3,J36=2),AND(F36=2,J36=1)),"Deficiencia de control (diseño o ejecución)",IF(AND(F36=2,J36=3),"Oportunidad de mejora","Mantenimiento del control"))))</f>
        <v>Mantenimiento del control</v>
      </c>
      <c r="L36" s="208">
        <f>+IF(K36="",312,IF(K36="Deficiencia de control mayor (diseño y ejecución)",320,IF(K36="Deficiencia de control (diseño o ejecución)",340,IF(K36="Oportunidad de mejora",360,380))))</f>
        <v>380</v>
      </c>
      <c r="M36" s="309">
        <v>6.4569000000000001</v>
      </c>
      <c r="N36" s="503">
        <f>+L36+M36</f>
        <v>386.45690000000002</v>
      </c>
      <c r="O36" s="192"/>
      <c r="P36" s="192"/>
      <c r="Q36" s="192"/>
      <c r="R36" s="192"/>
      <c r="S36" s="192"/>
      <c r="T36" s="192"/>
      <c r="U36" s="192"/>
      <c r="V36" s="192"/>
      <c r="W36" s="192"/>
      <c r="X36" s="192"/>
      <c r="Y36" s="192"/>
      <c r="Z36" s="192"/>
    </row>
    <row r="37" spans="1:26" ht="82.5" customHeight="1" thickBot="1" x14ac:dyDescent="0.25">
      <c r="A37" s="192"/>
      <c r="B37" s="180"/>
      <c r="C37" s="180"/>
      <c r="D37" s="181"/>
      <c r="E37" s="181"/>
      <c r="F37" s="181"/>
      <c r="G37" s="277">
        <v>2</v>
      </c>
      <c r="H37" s="510" t="s">
        <v>692</v>
      </c>
      <c r="I37" s="401"/>
      <c r="J37" s="357"/>
      <c r="K37" s="358"/>
      <c r="L37" s="359"/>
      <c r="M37" s="356"/>
      <c r="N37" s="356"/>
      <c r="O37" s="192"/>
      <c r="P37" s="192"/>
      <c r="Q37" s="192"/>
      <c r="R37" s="192"/>
      <c r="S37" s="192"/>
      <c r="T37" s="192"/>
      <c r="U37" s="192"/>
      <c r="V37" s="192"/>
      <c r="W37" s="192"/>
      <c r="X37" s="192"/>
      <c r="Y37" s="192"/>
      <c r="Z37" s="192"/>
    </row>
    <row r="38" spans="1:26" ht="97.5" customHeight="1" thickBot="1" x14ac:dyDescent="0.25">
      <c r="A38" s="192"/>
      <c r="B38" s="381" t="str">
        <f>+LEFT(C38,5)</f>
        <v xml:space="preserve">17.3 </v>
      </c>
      <c r="C38" s="381" t="s">
        <v>223</v>
      </c>
      <c r="D38" s="261" t="s">
        <v>420</v>
      </c>
      <c r="E38" s="263" t="s">
        <v>224</v>
      </c>
      <c r="F38" s="262">
        <v>3</v>
      </c>
      <c r="G38" s="502">
        <v>1</v>
      </c>
      <c r="H38" s="511" t="s">
        <v>694</v>
      </c>
      <c r="I38" s="515" t="s">
        <v>136</v>
      </c>
      <c r="J38" s="411">
        <v>3</v>
      </c>
      <c r="K38" s="343" t="str">
        <f>+IF(OR(ISBLANK(F38),ISBLANK(J38)),"",IF(OR(AND(F38=1,J38=1),AND(F38=1,J38=2),AND(F38=1,J38=3)),"Deficiencia de control mayor (diseño y ejecución)",IF(OR(AND(F38=2,J38=2),AND(F38=3,J38=1),AND(F38=3,J38=2),AND(F38=2,J38=1)),"Deficiencia de control (diseño o ejecución)",IF(AND(F38=2,J38=3),"Oportunidad de mejora","Mantenimiento del control"))))</f>
        <v>Mantenimiento del control</v>
      </c>
      <c r="L38" s="344">
        <f>+IF(K38="",312,IF(K38="Deficiencia de control mayor (diseño y ejecución)",320,IF(K38="Deficiencia de control (diseño o ejecución)",340,IF(K38="Oportunidad de mejora",360,380))))</f>
        <v>380</v>
      </c>
      <c r="M38" s="345">
        <v>6.5632000000000001</v>
      </c>
      <c r="N38" s="509">
        <f>+L38+M38</f>
        <v>386.56319999999999</v>
      </c>
      <c r="O38" s="192"/>
      <c r="P38" s="192"/>
      <c r="Q38" s="192"/>
      <c r="R38" s="192"/>
      <c r="S38" s="192"/>
      <c r="T38" s="192"/>
      <c r="U38" s="192"/>
      <c r="V38" s="192"/>
      <c r="W38" s="192"/>
      <c r="X38" s="192"/>
      <c r="Y38" s="192"/>
      <c r="Z38" s="192"/>
    </row>
    <row r="39" spans="1:26" ht="79.5" thickBot="1" x14ac:dyDescent="0.25">
      <c r="A39" s="192"/>
      <c r="B39" s="381" t="str">
        <f>+LEFT(C39,5)</f>
        <v xml:space="preserve">17.4 </v>
      </c>
      <c r="C39" s="381" t="s">
        <v>225</v>
      </c>
      <c r="D39" s="261" t="s">
        <v>420</v>
      </c>
      <c r="E39" s="263" t="s">
        <v>221</v>
      </c>
      <c r="F39" s="262">
        <v>3</v>
      </c>
      <c r="G39" s="502">
        <v>1</v>
      </c>
      <c r="H39" s="232" t="s">
        <v>692</v>
      </c>
      <c r="I39" s="410" t="s">
        <v>226</v>
      </c>
      <c r="J39" s="411">
        <v>3</v>
      </c>
      <c r="K39" s="343" t="str">
        <f>+IF(OR(ISBLANK(F39),ISBLANK(J39)),"",IF(OR(AND(F39=1,J39=1),AND(F39=1,J39=2),AND(F39=1,J39=3)),"Deficiencia de control mayor (diseño y ejecución)",IF(OR(AND(F39=2,J39=2),AND(F39=3,J39=1),AND(F39=3,J39=2),AND(F39=2,J39=1)),"Deficiencia de control (diseño o ejecución)",IF(AND(F39=2,J39=3),"Oportunidad de mejora","Mantenimiento del control"))))</f>
        <v>Mantenimiento del control</v>
      </c>
      <c r="L39" s="344">
        <f>+IF(K39="",312,IF(K39="Deficiencia de control mayor (diseño y ejecución)",320,IF(K39="Deficiencia de control (diseño o ejecución)",340,IF(K39="Oportunidad de mejora",360,380))))</f>
        <v>380</v>
      </c>
      <c r="M39" s="345">
        <v>6.7854000000000001</v>
      </c>
      <c r="N39" s="509">
        <f>+L39+M39</f>
        <v>386.78539999999998</v>
      </c>
      <c r="O39" s="192"/>
      <c r="P39" s="192"/>
      <c r="Q39" s="192"/>
      <c r="R39" s="192"/>
      <c r="S39" s="192"/>
      <c r="T39" s="192"/>
      <c r="U39" s="192"/>
      <c r="V39" s="192"/>
      <c r="W39" s="192"/>
      <c r="X39" s="192"/>
      <c r="Y39" s="192"/>
      <c r="Z39" s="192"/>
    </row>
    <row r="40" spans="1:26" ht="85.5" customHeight="1" thickBot="1" x14ac:dyDescent="0.25">
      <c r="A40" s="192"/>
      <c r="B40" s="381" t="str">
        <f>+LEFT(C40,5)</f>
        <v xml:space="preserve">17.5 </v>
      </c>
      <c r="C40" s="381" t="s">
        <v>227</v>
      </c>
      <c r="D40" s="261" t="s">
        <v>441</v>
      </c>
      <c r="E40" s="263" t="s">
        <v>228</v>
      </c>
      <c r="F40" s="262">
        <v>3</v>
      </c>
      <c r="G40" s="502">
        <v>1</v>
      </c>
      <c r="H40" s="241" t="s">
        <v>462</v>
      </c>
      <c r="I40" s="410" t="s">
        <v>228</v>
      </c>
      <c r="J40" s="411">
        <v>3</v>
      </c>
      <c r="K40" s="343" t="str">
        <f>+IF(OR(ISBLANK(F40),ISBLANK(J40)),"",IF(OR(AND(F40=1,J40=1),AND(F40=1,J40=2),AND(F40=1,J40=3)),"Deficiencia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344">
        <f>+IF(K40="",312,IF(K40="Deficiencia de control mayor (diseño y ejecución)",320,IF(K40="Deficiencia de control (diseño o ejecución)",340,IF(K40="Oportunidad de mejora",360,380))))</f>
        <v>380</v>
      </c>
      <c r="M40" s="345">
        <v>6.8745000000000003</v>
      </c>
      <c r="N40" s="509">
        <f>+L40+M40</f>
        <v>386.87450000000001</v>
      </c>
      <c r="O40" s="192"/>
      <c r="P40" s="192"/>
      <c r="Q40" s="192"/>
      <c r="R40" s="192"/>
      <c r="S40" s="192"/>
      <c r="T40" s="192"/>
      <c r="U40" s="192"/>
      <c r="V40" s="192"/>
      <c r="W40" s="192"/>
      <c r="X40" s="192"/>
      <c r="Y40" s="192"/>
      <c r="Z40" s="192"/>
    </row>
    <row r="41" spans="1:26" ht="63" x14ac:dyDescent="0.2">
      <c r="A41" s="192"/>
      <c r="B41" s="212" t="str">
        <f>+LEFT(C41,5)</f>
        <v xml:space="preserve">17.6 </v>
      </c>
      <c r="C41" s="212" t="s">
        <v>229</v>
      </c>
      <c r="D41" s="213" t="s">
        <v>502</v>
      </c>
      <c r="E41" s="242" t="s">
        <v>698</v>
      </c>
      <c r="F41" s="215">
        <v>3</v>
      </c>
      <c r="G41" s="502">
        <v>1</v>
      </c>
      <c r="H41" s="316" t="s">
        <v>695</v>
      </c>
      <c r="I41" s="449" t="s">
        <v>263</v>
      </c>
      <c r="J41" s="219">
        <v>2</v>
      </c>
      <c r="K41" s="220" t="str">
        <f>+IF(OR(ISBLANK(F41),ISBLANK(J41)),"",IF(OR(AND(F41=1,J41=1),AND(F41=1,J41=2),AND(F41=1,J41=3)),"Deficiencia de control mayor (diseño y ejecución)",IF(OR(AND(F41=2,J41=2),AND(F41=3,J41=1),AND(F41=3,J41=2),AND(F41=2,J41=1)),"Deficiencia de control (diseño o ejecución)",IF(AND(F41=2,J41=3),"Oportunidad de mejora","Mantenimiento del control"))))</f>
        <v>Deficiencia de control (diseño o ejecución)</v>
      </c>
      <c r="L41" s="208">
        <f>+IF(K41="",312,IF(K41="Deficiencia de control mayor (diseño y ejecución)",320,IF(K41="Deficiencia de control (diseño o ejecución)",340,IF(K41="Oportunidad de mejora",360,380))))</f>
        <v>340</v>
      </c>
      <c r="M41" s="309">
        <v>6.9874000000000001</v>
      </c>
      <c r="N41" s="503">
        <f>+L41+M41</f>
        <v>346.98739999999998</v>
      </c>
      <c r="O41" s="192"/>
      <c r="P41" s="192"/>
      <c r="Q41" s="192"/>
      <c r="R41" s="192"/>
      <c r="S41" s="192"/>
      <c r="T41" s="192"/>
      <c r="U41" s="192"/>
      <c r="V41" s="192"/>
      <c r="W41" s="192"/>
      <c r="X41" s="192"/>
      <c r="Y41" s="192"/>
      <c r="Z41" s="192"/>
    </row>
    <row r="42" spans="1:26" ht="63" x14ac:dyDescent="0.2">
      <c r="A42" s="192"/>
      <c r="B42" s="180"/>
      <c r="C42" s="180"/>
      <c r="D42" s="181"/>
      <c r="E42" s="181"/>
      <c r="F42" s="181"/>
      <c r="G42" s="277">
        <v>2</v>
      </c>
      <c r="H42" s="282" t="s">
        <v>696</v>
      </c>
      <c r="I42" s="468"/>
      <c r="J42" s="357"/>
      <c r="K42" s="358"/>
      <c r="L42" s="359"/>
      <c r="M42" s="356"/>
      <c r="N42" s="356"/>
      <c r="O42" s="192"/>
      <c r="P42" s="192"/>
      <c r="Q42" s="192"/>
      <c r="R42" s="192"/>
      <c r="S42" s="192"/>
      <c r="T42" s="192"/>
      <c r="U42" s="192"/>
      <c r="V42" s="192"/>
      <c r="W42" s="192"/>
      <c r="X42" s="192"/>
      <c r="Y42" s="192"/>
      <c r="Z42" s="192"/>
    </row>
    <row r="43" spans="1:26" ht="48" thickBot="1" x14ac:dyDescent="0.25">
      <c r="A43" s="192"/>
      <c r="B43" s="180"/>
      <c r="C43" s="180"/>
      <c r="D43" s="181"/>
      <c r="E43" s="181"/>
      <c r="F43" s="181"/>
      <c r="G43" s="277">
        <v>3</v>
      </c>
      <c r="H43" s="243" t="s">
        <v>697</v>
      </c>
      <c r="I43" s="468"/>
      <c r="J43" s="357"/>
      <c r="K43" s="358"/>
      <c r="L43" s="359"/>
      <c r="M43" s="356"/>
      <c r="N43" s="356"/>
      <c r="O43" s="192"/>
      <c r="P43" s="192"/>
      <c r="Q43" s="192"/>
      <c r="R43" s="192"/>
      <c r="S43" s="192"/>
      <c r="T43" s="192"/>
      <c r="U43" s="192"/>
      <c r="V43" s="192"/>
      <c r="W43" s="192"/>
      <c r="X43" s="192"/>
      <c r="Y43" s="192"/>
      <c r="Z43" s="192"/>
    </row>
    <row r="44" spans="1:26" ht="78.75" x14ac:dyDescent="0.2">
      <c r="A44" s="192"/>
      <c r="B44" s="212" t="str">
        <f>+LEFT(C44,5)</f>
        <v xml:space="preserve">17.7 </v>
      </c>
      <c r="C44" s="212" t="s">
        <v>230</v>
      </c>
      <c r="D44" s="213" t="s">
        <v>491</v>
      </c>
      <c r="E44" s="242" t="s">
        <v>231</v>
      </c>
      <c r="F44" s="215">
        <v>3</v>
      </c>
      <c r="G44" s="502">
        <v>1</v>
      </c>
      <c r="H44" s="340" t="s">
        <v>699</v>
      </c>
      <c r="I44" s="449" t="s">
        <v>232</v>
      </c>
      <c r="J44" s="219">
        <v>3</v>
      </c>
      <c r="K44" s="220" t="str">
        <f>+IF(OR(ISBLANK(F44),ISBLANK(J44)),"",IF(OR(AND(F44=1,J44=1),AND(F44=1,J44=2),AND(F44=1,J44=3)),"Deficiencia de control mayor (diseño y ejecución)",IF(OR(AND(F44=2,J44=2),AND(F44=3,J44=1),AND(F44=3,J44=2),AND(F44=2,J44=1)),"Deficiencia de control (diseño o ejecución)",IF(AND(F44=2,J44=3),"Oportunidad de mejora","Mantenimiento del control"))))</f>
        <v>Mantenimiento del control</v>
      </c>
      <c r="L44" s="208">
        <f>+IF(K44="",312,IF(K44="Deficiencia de control mayor (diseño y ejecución)",320,IF(K44="Deficiencia de control (diseño o ejecución)",340,IF(K44="Oportunidad de mejora",360,380))))</f>
        <v>380</v>
      </c>
      <c r="M44" s="309">
        <v>6.9874499999999999</v>
      </c>
      <c r="N44" s="503">
        <f>+L44+M44</f>
        <v>386.98745000000002</v>
      </c>
      <c r="O44" s="192"/>
      <c r="P44" s="192"/>
      <c r="Q44" s="192"/>
      <c r="R44" s="192"/>
      <c r="S44" s="192"/>
      <c r="T44" s="192"/>
      <c r="U44" s="192"/>
      <c r="V44" s="192"/>
      <c r="W44" s="192"/>
      <c r="X44" s="192"/>
      <c r="Y44" s="192"/>
      <c r="Z44" s="192"/>
    </row>
    <row r="45" spans="1:26" ht="79.5" thickBot="1" x14ac:dyDescent="0.25">
      <c r="A45" s="192"/>
      <c r="B45" s="180"/>
      <c r="C45" s="180"/>
      <c r="D45" s="181"/>
      <c r="E45" s="246"/>
      <c r="F45" s="181"/>
      <c r="G45" s="292">
        <v>2</v>
      </c>
      <c r="H45" s="510" t="s">
        <v>692</v>
      </c>
      <c r="I45" s="468"/>
      <c r="J45" s="357"/>
      <c r="K45" s="358"/>
      <c r="L45" s="359"/>
      <c r="M45" s="356"/>
      <c r="N45" s="356"/>
      <c r="O45" s="192"/>
      <c r="P45" s="192"/>
      <c r="Q45" s="192"/>
      <c r="R45" s="192"/>
      <c r="S45" s="192"/>
      <c r="T45" s="192"/>
      <c r="U45" s="192"/>
      <c r="V45" s="192"/>
      <c r="W45" s="192"/>
      <c r="X45" s="192"/>
      <c r="Y45" s="192"/>
      <c r="Z45" s="192"/>
    </row>
    <row r="46" spans="1:26" ht="251.25" customHeight="1" thickBot="1" x14ac:dyDescent="0.25">
      <c r="A46" s="192"/>
      <c r="B46" s="381" t="str">
        <f>+LEFT(C46,5)</f>
        <v xml:space="preserve">17.8 </v>
      </c>
      <c r="C46" s="381" t="s">
        <v>233</v>
      </c>
      <c r="D46" s="261" t="s">
        <v>492</v>
      </c>
      <c r="E46" s="263" t="s">
        <v>231</v>
      </c>
      <c r="F46" s="262">
        <v>3</v>
      </c>
      <c r="G46" s="514">
        <v>1</v>
      </c>
      <c r="H46" s="511" t="s">
        <v>715</v>
      </c>
      <c r="I46" s="515" t="s">
        <v>234</v>
      </c>
      <c r="J46" s="411">
        <v>3</v>
      </c>
      <c r="K46" s="343" t="str">
        <f>+IF(OR(ISBLANK(F46),ISBLANK(J46)),"",IF(OR(AND(F46=1,J46=1),AND(F46=1,J46=2),AND(F46=1,J46=3)),"Deficiencia de control mayor (diseño y ejecución)",IF(OR(AND(F46=2,J46=2),AND(F46=3,J46=1),AND(F46=3,J46=2),AND(F46=2,J46=1)),"Deficiencia de control (diseño o ejecución)",IF(AND(F46=2,J46=3),"Oportunidad de mejora","Mantenimiento del control"))))</f>
        <v>Mantenimiento del control</v>
      </c>
      <c r="L46" s="344">
        <f>+IF(K46="",312,IF(K46="Deficiencia de control mayor (diseño y ejecución)",320,IF(K46="Deficiencia de control (diseño o ejecución)",340,IF(K46="Oportunidad de mejora",360,380))))</f>
        <v>380</v>
      </c>
      <c r="M46" s="345">
        <v>6.9874559999999999</v>
      </c>
      <c r="N46" s="509">
        <f>+L46+M46</f>
        <v>386.98745600000001</v>
      </c>
      <c r="O46" s="192"/>
      <c r="P46" s="192"/>
      <c r="Q46" s="192"/>
      <c r="R46" s="192"/>
      <c r="S46" s="192"/>
      <c r="T46" s="192"/>
      <c r="U46" s="192"/>
      <c r="V46" s="192"/>
      <c r="W46" s="192"/>
      <c r="X46" s="192"/>
      <c r="Y46" s="192"/>
      <c r="Z46" s="192"/>
    </row>
    <row r="47" spans="1:26" ht="264.75" customHeight="1" x14ac:dyDescent="0.2">
      <c r="A47" s="192"/>
      <c r="B47" s="512" t="str">
        <f>+LEFT(C47,5)</f>
        <v xml:space="preserve">17.9 </v>
      </c>
      <c r="C47" s="212" t="s">
        <v>235</v>
      </c>
      <c r="D47" s="213" t="s">
        <v>491</v>
      </c>
      <c r="E47" s="242" t="s">
        <v>236</v>
      </c>
      <c r="F47" s="215">
        <v>3</v>
      </c>
      <c r="G47" s="502">
        <v>1</v>
      </c>
      <c r="H47" s="232" t="s">
        <v>715</v>
      </c>
      <c r="I47" s="312" t="s">
        <v>237</v>
      </c>
      <c r="J47" s="219">
        <v>3</v>
      </c>
      <c r="K47" s="220" t="str">
        <f>+IF(OR(ISBLANK(F47),ISBLANK(J47)),"",IF(OR(AND(F47=1,J47=1),AND(F47=1,J47=2),AND(F47=1,J47=3)),"Deficiencia de control mayor (diseño y ejecución)",IF(OR(AND(F47=2,J47=2),AND(F47=3,J47=1),AND(F47=3,J47=2),AND(F47=2,J47=1)),"Deficiencia de control (diseño o ejecución)",IF(AND(F47=2,J47=3),"Oportunidad de mejora","Mantenimiento del control"))))</f>
        <v>Mantenimiento del control</v>
      </c>
      <c r="L47" s="208">
        <f>+IF(K47="",312,IF(K47="Deficiencia de control mayor (diseño y ejecución)",320,IF(K47="Deficiencia de control (diseño o ejecución)",340,IF(K47="Oportunidad de mejora",360,380))))</f>
        <v>380</v>
      </c>
      <c r="M47" s="309">
        <v>7.0122999999999998</v>
      </c>
      <c r="N47" s="503">
        <f>+L47+M47</f>
        <v>387.01229999999998</v>
      </c>
      <c r="O47" s="192"/>
      <c r="P47" s="192"/>
      <c r="Q47" s="192"/>
      <c r="R47" s="192"/>
      <c r="S47" s="192"/>
      <c r="T47" s="192"/>
      <c r="U47" s="192"/>
      <c r="V47" s="192"/>
      <c r="W47" s="192"/>
      <c r="X47" s="192"/>
      <c r="Y47" s="192"/>
      <c r="Z47" s="192"/>
    </row>
    <row r="48" spans="1:26" ht="76.5" customHeight="1" thickBot="1" x14ac:dyDescent="0.25">
      <c r="A48" s="192"/>
      <c r="B48" s="513"/>
      <c r="C48" s="180"/>
      <c r="D48" s="181"/>
      <c r="E48" s="181"/>
      <c r="F48" s="181"/>
      <c r="G48" s="277">
        <v>2</v>
      </c>
      <c r="H48" s="221" t="s">
        <v>688</v>
      </c>
      <c r="I48" s="468"/>
      <c r="J48" s="357"/>
      <c r="K48" s="358"/>
      <c r="L48" s="359"/>
      <c r="M48" s="356"/>
      <c r="N48" s="356"/>
      <c r="O48" s="192"/>
      <c r="P48" s="192"/>
      <c r="Q48" s="192"/>
      <c r="R48" s="192"/>
      <c r="S48" s="192"/>
      <c r="T48" s="192"/>
      <c r="U48" s="192"/>
      <c r="V48" s="192"/>
      <c r="W48" s="192"/>
      <c r="X48" s="192"/>
      <c r="Y48" s="192"/>
      <c r="Z48" s="192"/>
    </row>
    <row r="49" spans="1:26" ht="22.5" hidden="1" customHeight="1" x14ac:dyDescent="0.2">
      <c r="A49" s="192"/>
      <c r="B49" s="192"/>
      <c r="C49" s="293"/>
      <c r="D49" s="293"/>
      <c r="E49" s="293"/>
      <c r="F49" s="293"/>
      <c r="G49" s="293"/>
      <c r="H49" s="293"/>
      <c r="I49" s="293"/>
      <c r="J49" s="293"/>
      <c r="K49" s="293"/>
      <c r="L49" s="350"/>
      <c r="M49" s="350"/>
      <c r="N49" s="506"/>
      <c r="O49" s="192"/>
      <c r="P49" s="192"/>
      <c r="Q49" s="192"/>
      <c r="R49" s="192"/>
      <c r="S49" s="192"/>
      <c r="T49" s="192"/>
      <c r="U49" s="192"/>
      <c r="V49" s="192"/>
      <c r="W49" s="192"/>
      <c r="X49" s="192"/>
      <c r="Y49" s="192"/>
      <c r="Z49" s="192"/>
    </row>
    <row r="50" spans="1:26" ht="22.5" hidden="1" customHeight="1" x14ac:dyDescent="0.2">
      <c r="A50" s="192"/>
      <c r="B50" s="192"/>
      <c r="C50" s="192"/>
      <c r="D50" s="192"/>
      <c r="E50" s="192"/>
      <c r="F50" s="192"/>
      <c r="G50" s="192"/>
      <c r="H50" s="192"/>
      <c r="I50" s="192"/>
      <c r="J50" s="192"/>
      <c r="K50" s="192"/>
      <c r="L50" s="350"/>
      <c r="M50" s="350"/>
      <c r="N50" s="506"/>
      <c r="O50" s="192"/>
      <c r="P50" s="192"/>
      <c r="Q50" s="192"/>
      <c r="R50" s="192"/>
      <c r="S50" s="192"/>
      <c r="T50" s="192"/>
      <c r="U50" s="192"/>
      <c r="V50" s="192"/>
      <c r="W50" s="192"/>
      <c r="X50" s="192"/>
      <c r="Y50" s="192"/>
      <c r="Z50" s="192"/>
    </row>
    <row r="51" spans="1:26" ht="22.5" hidden="1" customHeight="1" x14ac:dyDescent="0.2">
      <c r="A51" s="192"/>
      <c r="B51" s="192"/>
      <c r="C51" s="192"/>
      <c r="D51" s="192"/>
      <c r="E51" s="192"/>
      <c r="F51" s="192"/>
      <c r="G51" s="192"/>
      <c r="H51" s="192"/>
      <c r="I51" s="192"/>
      <c r="J51" s="192"/>
      <c r="K51" s="192"/>
      <c r="L51" s="350"/>
      <c r="M51" s="350"/>
      <c r="N51" s="506"/>
      <c r="O51" s="192"/>
      <c r="P51" s="192"/>
      <c r="Q51" s="192"/>
      <c r="R51" s="192"/>
      <c r="S51" s="192"/>
      <c r="T51" s="192"/>
      <c r="U51" s="192"/>
      <c r="V51" s="192"/>
      <c r="W51" s="192"/>
      <c r="X51" s="192"/>
      <c r="Y51" s="192"/>
      <c r="Z51" s="192"/>
    </row>
    <row r="52" spans="1:26" ht="22.5" hidden="1" customHeight="1" x14ac:dyDescent="0.2">
      <c r="A52" s="192"/>
      <c r="B52" s="192"/>
      <c r="C52" s="192"/>
      <c r="D52" s="192"/>
      <c r="E52" s="192"/>
      <c r="F52" s="192"/>
      <c r="G52" s="192"/>
      <c r="H52" s="192"/>
      <c r="I52" s="192"/>
      <c r="J52" s="192"/>
      <c r="K52" s="192"/>
      <c r="L52" s="350"/>
      <c r="M52" s="350"/>
      <c r="N52" s="506"/>
      <c r="O52" s="192"/>
      <c r="P52" s="192"/>
      <c r="Q52" s="192"/>
      <c r="R52" s="192"/>
      <c r="S52" s="192"/>
      <c r="T52" s="192"/>
      <c r="U52" s="192"/>
      <c r="V52" s="192"/>
      <c r="W52" s="192"/>
      <c r="X52" s="192"/>
      <c r="Y52" s="192"/>
      <c r="Z52" s="192"/>
    </row>
    <row r="53" spans="1:26" ht="22.5" hidden="1" customHeight="1" x14ac:dyDescent="0.2">
      <c r="A53" s="192"/>
      <c r="B53" s="192"/>
      <c r="C53" s="192"/>
      <c r="D53" s="192"/>
      <c r="E53" s="192"/>
      <c r="F53" s="192"/>
      <c r="G53" s="192"/>
      <c r="H53" s="192"/>
      <c r="I53" s="192"/>
      <c r="J53" s="192"/>
      <c r="K53" s="192"/>
      <c r="L53" s="350"/>
      <c r="M53" s="350"/>
      <c r="N53" s="506"/>
      <c r="O53" s="192"/>
      <c r="P53" s="192"/>
      <c r="Q53" s="192"/>
      <c r="R53" s="192"/>
      <c r="S53" s="192"/>
      <c r="T53" s="192"/>
      <c r="U53" s="192"/>
      <c r="V53" s="192"/>
      <c r="W53" s="192"/>
      <c r="X53" s="192"/>
      <c r="Y53" s="192"/>
      <c r="Z53" s="192"/>
    </row>
    <row r="54" spans="1:26" ht="22.5" hidden="1" customHeight="1" x14ac:dyDescent="0.2">
      <c r="A54" s="192"/>
      <c r="B54" s="192"/>
      <c r="C54" s="192"/>
      <c r="D54" s="192"/>
      <c r="E54" s="192"/>
      <c r="F54" s="192"/>
      <c r="G54" s="192"/>
      <c r="H54" s="192"/>
      <c r="I54" s="192"/>
      <c r="J54" s="192"/>
      <c r="K54" s="192"/>
      <c r="L54" s="350"/>
      <c r="M54" s="350"/>
      <c r="N54" s="506"/>
      <c r="O54" s="192"/>
      <c r="P54" s="192"/>
      <c r="Q54" s="192"/>
      <c r="R54" s="192"/>
      <c r="S54" s="192"/>
      <c r="T54" s="192"/>
      <c r="U54" s="192"/>
      <c r="V54" s="192"/>
      <c r="W54" s="192"/>
      <c r="X54" s="192"/>
      <c r="Y54" s="192"/>
      <c r="Z54" s="192"/>
    </row>
    <row r="55" spans="1:26" ht="22.5" hidden="1" customHeight="1" x14ac:dyDescent="0.2">
      <c r="A55" s="192"/>
      <c r="B55" s="192"/>
      <c r="C55" s="192"/>
      <c r="D55" s="192"/>
      <c r="E55" s="192"/>
      <c r="F55" s="192"/>
      <c r="G55" s="192"/>
      <c r="H55" s="192"/>
      <c r="I55" s="192"/>
      <c r="J55" s="192"/>
      <c r="K55" s="192"/>
      <c r="L55" s="350"/>
      <c r="M55" s="350"/>
      <c r="N55" s="506"/>
      <c r="O55" s="192"/>
      <c r="P55" s="192"/>
      <c r="Q55" s="192"/>
      <c r="R55" s="192"/>
      <c r="S55" s="192"/>
      <c r="T55" s="192"/>
      <c r="U55" s="192"/>
      <c r="V55" s="192"/>
      <c r="W55" s="192"/>
      <c r="X55" s="192"/>
      <c r="Y55" s="192"/>
      <c r="Z55" s="192"/>
    </row>
    <row r="56" spans="1:26" ht="22.5" hidden="1" customHeight="1" x14ac:dyDescent="0.2">
      <c r="A56" s="192"/>
      <c r="B56" s="192"/>
      <c r="C56" s="192"/>
      <c r="D56" s="192"/>
      <c r="E56" s="192"/>
      <c r="F56" s="192"/>
      <c r="G56" s="192"/>
      <c r="H56" s="192"/>
      <c r="I56" s="192"/>
      <c r="J56" s="192"/>
      <c r="K56" s="192"/>
      <c r="L56" s="350"/>
      <c r="M56" s="350"/>
      <c r="N56" s="506"/>
      <c r="O56" s="192"/>
      <c r="P56" s="192"/>
      <c r="Q56" s="192"/>
      <c r="R56" s="192"/>
      <c r="S56" s="192"/>
      <c r="T56" s="192"/>
      <c r="U56" s="192"/>
      <c r="V56" s="192"/>
      <c r="W56" s="192"/>
      <c r="X56" s="192"/>
      <c r="Y56" s="192"/>
      <c r="Z56" s="192"/>
    </row>
    <row r="57" spans="1:26" ht="22.5" hidden="1" customHeight="1" x14ac:dyDescent="0.2">
      <c r="A57" s="192"/>
      <c r="B57" s="192"/>
      <c r="C57" s="192"/>
      <c r="D57" s="192"/>
      <c r="E57" s="192"/>
      <c r="F57" s="192"/>
      <c r="G57" s="192"/>
      <c r="H57" s="192"/>
      <c r="I57" s="192"/>
      <c r="J57" s="192"/>
      <c r="K57" s="192"/>
      <c r="L57" s="350"/>
      <c r="M57" s="350"/>
      <c r="N57" s="506"/>
      <c r="O57" s="192"/>
      <c r="P57" s="192"/>
      <c r="Q57" s="192"/>
      <c r="R57" s="192"/>
      <c r="S57" s="192"/>
      <c r="T57" s="192"/>
      <c r="U57" s="192"/>
      <c r="V57" s="192"/>
      <c r="W57" s="192"/>
      <c r="X57" s="192"/>
      <c r="Y57" s="192"/>
      <c r="Z57" s="192"/>
    </row>
    <row r="58" spans="1:26" ht="22.5" hidden="1" customHeight="1" x14ac:dyDescent="0.2">
      <c r="A58" s="192"/>
      <c r="B58" s="192"/>
      <c r="C58" s="192"/>
      <c r="D58" s="192"/>
      <c r="E58" s="192"/>
      <c r="F58" s="192"/>
      <c r="G58" s="192"/>
      <c r="H58" s="192"/>
      <c r="I58" s="192"/>
      <c r="J58" s="192"/>
      <c r="K58" s="192"/>
      <c r="L58" s="350"/>
      <c r="M58" s="350"/>
      <c r="N58" s="506"/>
      <c r="O58" s="192"/>
      <c r="P58" s="192"/>
      <c r="Q58" s="192"/>
      <c r="R58" s="192"/>
      <c r="S58" s="192"/>
      <c r="T58" s="192"/>
      <c r="U58" s="192"/>
      <c r="V58" s="192"/>
      <c r="W58" s="192"/>
      <c r="X58" s="192"/>
      <c r="Y58" s="192"/>
      <c r="Z58" s="192"/>
    </row>
    <row r="59" spans="1:26" ht="22.5" hidden="1" customHeight="1" x14ac:dyDescent="0.2">
      <c r="A59" s="192"/>
      <c r="B59" s="192"/>
      <c r="C59" s="192"/>
      <c r="D59" s="192"/>
      <c r="E59" s="192"/>
      <c r="F59" s="192"/>
      <c r="G59" s="192"/>
      <c r="H59" s="192"/>
      <c r="I59" s="192"/>
      <c r="J59" s="192"/>
      <c r="K59" s="192"/>
      <c r="L59" s="350"/>
      <c r="M59" s="350"/>
      <c r="N59" s="506"/>
      <c r="O59" s="192"/>
      <c r="P59" s="192"/>
      <c r="Q59" s="192"/>
      <c r="R59" s="192"/>
      <c r="S59" s="192"/>
      <c r="T59" s="192"/>
      <c r="U59" s="192"/>
      <c r="V59" s="192"/>
      <c r="W59" s="192"/>
      <c r="X59" s="192"/>
      <c r="Y59" s="192"/>
      <c r="Z59" s="192"/>
    </row>
    <row r="60" spans="1:26" ht="22.5" hidden="1" customHeight="1" x14ac:dyDescent="0.2">
      <c r="A60" s="192"/>
      <c r="B60" s="192"/>
      <c r="C60" s="192"/>
      <c r="D60" s="192"/>
      <c r="E60" s="192"/>
      <c r="F60" s="192"/>
      <c r="G60" s="192"/>
      <c r="H60" s="192"/>
      <c r="I60" s="192"/>
      <c r="J60" s="192"/>
      <c r="K60" s="192"/>
      <c r="L60" s="350"/>
      <c r="M60" s="350"/>
      <c r="N60" s="506"/>
      <c r="O60" s="192"/>
      <c r="P60" s="192"/>
      <c r="Q60" s="192"/>
      <c r="R60" s="192"/>
      <c r="S60" s="192"/>
      <c r="T60" s="192"/>
      <c r="U60" s="192"/>
      <c r="V60" s="192"/>
      <c r="W60" s="192"/>
      <c r="X60" s="192"/>
      <c r="Y60" s="192"/>
      <c r="Z60" s="192"/>
    </row>
    <row r="61" spans="1:26" ht="22.5" hidden="1" customHeight="1" x14ac:dyDescent="0.2">
      <c r="A61" s="192"/>
      <c r="B61" s="192"/>
      <c r="C61" s="192"/>
      <c r="D61" s="192"/>
      <c r="E61" s="192"/>
      <c r="F61" s="192"/>
      <c r="G61" s="192"/>
      <c r="H61" s="192"/>
      <c r="I61" s="192"/>
      <c r="J61" s="192"/>
      <c r="K61" s="192"/>
      <c r="L61" s="350"/>
      <c r="M61" s="350"/>
      <c r="N61" s="506"/>
      <c r="O61" s="192"/>
      <c r="P61" s="192"/>
      <c r="Q61" s="192"/>
      <c r="R61" s="192"/>
      <c r="S61" s="192"/>
      <c r="T61" s="192"/>
      <c r="U61" s="192"/>
      <c r="V61" s="192"/>
      <c r="W61" s="192"/>
      <c r="X61" s="192"/>
      <c r="Y61" s="192"/>
      <c r="Z61" s="192"/>
    </row>
    <row r="62" spans="1:26" ht="22.5" hidden="1" customHeight="1" x14ac:dyDescent="0.2">
      <c r="A62" s="192"/>
      <c r="B62" s="192"/>
      <c r="C62" s="192"/>
      <c r="D62" s="192"/>
      <c r="E62" s="192"/>
      <c r="F62" s="192"/>
      <c r="G62" s="192"/>
      <c r="H62" s="192"/>
      <c r="I62" s="192"/>
      <c r="J62" s="192"/>
      <c r="K62" s="192"/>
      <c r="L62" s="350"/>
      <c r="M62" s="350"/>
      <c r="N62" s="506"/>
      <c r="O62" s="192"/>
      <c r="P62" s="192"/>
      <c r="Q62" s="192"/>
      <c r="R62" s="192"/>
      <c r="S62" s="192"/>
      <c r="T62" s="192"/>
      <c r="U62" s="192"/>
      <c r="V62" s="192"/>
      <c r="W62" s="192"/>
      <c r="X62" s="192"/>
      <c r="Y62" s="192"/>
      <c r="Z62" s="192"/>
    </row>
    <row r="63" spans="1:26" ht="22.5" hidden="1" customHeight="1" x14ac:dyDescent="0.2">
      <c r="A63" s="192"/>
      <c r="B63" s="192"/>
      <c r="C63" s="192"/>
      <c r="D63" s="192"/>
      <c r="E63" s="192"/>
      <c r="F63" s="192"/>
      <c r="G63" s="192"/>
      <c r="H63" s="192"/>
      <c r="I63" s="192"/>
      <c r="J63" s="192"/>
      <c r="K63" s="192"/>
      <c r="L63" s="350"/>
      <c r="M63" s="350"/>
      <c r="N63" s="506"/>
      <c r="O63" s="192"/>
      <c r="P63" s="192"/>
      <c r="Q63" s="192"/>
      <c r="R63" s="192"/>
      <c r="S63" s="192"/>
      <c r="T63" s="192"/>
      <c r="U63" s="192"/>
      <c r="V63" s="192"/>
      <c r="W63" s="192"/>
      <c r="X63" s="192"/>
      <c r="Y63" s="192"/>
      <c r="Z63" s="192"/>
    </row>
    <row r="64" spans="1:26" ht="22.5" hidden="1" customHeight="1" x14ac:dyDescent="0.2">
      <c r="A64" s="192"/>
      <c r="B64" s="192"/>
      <c r="C64" s="192"/>
      <c r="D64" s="192"/>
      <c r="E64" s="192"/>
      <c r="F64" s="192"/>
      <c r="G64" s="192"/>
      <c r="H64" s="192"/>
      <c r="I64" s="192"/>
      <c r="J64" s="192"/>
      <c r="K64" s="192"/>
      <c r="L64" s="350"/>
      <c r="M64" s="350"/>
      <c r="N64" s="506"/>
      <c r="O64" s="192"/>
      <c r="P64" s="192"/>
      <c r="Q64" s="192"/>
      <c r="R64" s="192"/>
      <c r="S64" s="192"/>
      <c r="T64" s="192"/>
      <c r="U64" s="192"/>
      <c r="V64" s="192"/>
      <c r="W64" s="192"/>
      <c r="X64" s="192"/>
      <c r="Y64" s="192"/>
      <c r="Z64" s="192"/>
    </row>
    <row r="65" spans="1:26" ht="22.5" hidden="1" customHeight="1" x14ac:dyDescent="0.2">
      <c r="A65" s="192"/>
      <c r="B65" s="192"/>
      <c r="C65" s="192"/>
      <c r="D65" s="192"/>
      <c r="E65" s="192"/>
      <c r="F65" s="192"/>
      <c r="G65" s="192"/>
      <c r="H65" s="192"/>
      <c r="I65" s="192"/>
      <c r="J65" s="192"/>
      <c r="K65" s="192"/>
      <c r="L65" s="350"/>
      <c r="M65" s="350"/>
      <c r="N65" s="506"/>
      <c r="O65" s="192"/>
      <c r="P65" s="192"/>
      <c r="Q65" s="192"/>
      <c r="R65" s="192"/>
      <c r="S65" s="192"/>
      <c r="T65" s="192"/>
      <c r="U65" s="192"/>
      <c r="V65" s="192"/>
      <c r="W65" s="192"/>
      <c r="X65" s="192"/>
      <c r="Y65" s="192"/>
      <c r="Z65" s="192"/>
    </row>
    <row r="66" spans="1:26" ht="22.5" hidden="1" customHeight="1" x14ac:dyDescent="0.2">
      <c r="A66" s="192"/>
      <c r="B66" s="192"/>
      <c r="C66" s="192"/>
      <c r="D66" s="192"/>
      <c r="E66" s="192"/>
      <c r="F66" s="192"/>
      <c r="G66" s="192"/>
      <c r="H66" s="192"/>
      <c r="I66" s="192"/>
      <c r="J66" s="192"/>
      <c r="K66" s="192"/>
      <c r="L66" s="350"/>
      <c r="M66" s="350"/>
      <c r="N66" s="506"/>
      <c r="O66" s="192"/>
      <c r="P66" s="192"/>
      <c r="Q66" s="192"/>
      <c r="R66" s="192"/>
      <c r="S66" s="192"/>
      <c r="T66" s="192"/>
      <c r="U66" s="192"/>
      <c r="V66" s="192"/>
      <c r="W66" s="192"/>
      <c r="X66" s="192"/>
      <c r="Y66" s="192"/>
      <c r="Z66" s="192"/>
    </row>
    <row r="67" spans="1:26" ht="22.5" hidden="1" customHeight="1" x14ac:dyDescent="0.2">
      <c r="A67" s="192"/>
      <c r="B67" s="192"/>
      <c r="C67" s="192"/>
      <c r="D67" s="192"/>
      <c r="E67" s="192"/>
      <c r="F67" s="192"/>
      <c r="G67" s="192"/>
      <c r="H67" s="192"/>
      <c r="I67" s="192"/>
      <c r="J67" s="192"/>
      <c r="K67" s="192"/>
      <c r="L67" s="350"/>
      <c r="M67" s="350"/>
      <c r="N67" s="506"/>
      <c r="O67" s="192"/>
      <c r="P67" s="192"/>
      <c r="Q67" s="192"/>
      <c r="R67" s="192"/>
      <c r="S67" s="192"/>
      <c r="T67" s="192"/>
      <c r="U67" s="192"/>
      <c r="V67" s="192"/>
      <c r="W67" s="192"/>
      <c r="X67" s="192"/>
      <c r="Y67" s="192"/>
      <c r="Z67" s="192"/>
    </row>
    <row r="68" spans="1:26" ht="22.5" hidden="1" customHeight="1" x14ac:dyDescent="0.2">
      <c r="A68" s="192"/>
      <c r="B68" s="192"/>
      <c r="C68" s="192"/>
      <c r="D68" s="192"/>
      <c r="E68" s="192"/>
      <c r="F68" s="192"/>
      <c r="G68" s="192"/>
      <c r="H68" s="192"/>
      <c r="I68" s="192"/>
      <c r="J68" s="192"/>
      <c r="K68" s="192"/>
      <c r="L68" s="350"/>
      <c r="M68" s="350"/>
      <c r="N68" s="506"/>
      <c r="O68" s="192"/>
      <c r="P68" s="192"/>
      <c r="Q68" s="192"/>
      <c r="R68" s="192"/>
      <c r="S68" s="192"/>
      <c r="T68" s="192"/>
      <c r="U68" s="192"/>
      <c r="V68" s="192"/>
      <c r="W68" s="192"/>
      <c r="X68" s="192"/>
      <c r="Y68" s="192"/>
      <c r="Z68" s="192"/>
    </row>
    <row r="69" spans="1:26" ht="22.5" hidden="1" customHeight="1" x14ac:dyDescent="0.2">
      <c r="A69" s="192"/>
      <c r="B69" s="192"/>
      <c r="C69" s="192"/>
      <c r="D69" s="192"/>
      <c r="E69" s="192"/>
      <c r="F69" s="192"/>
      <c r="G69" s="192"/>
      <c r="H69" s="192"/>
      <c r="I69" s="192"/>
      <c r="J69" s="192"/>
      <c r="K69" s="192"/>
      <c r="L69" s="350"/>
      <c r="M69" s="350"/>
      <c r="N69" s="506"/>
      <c r="O69" s="192"/>
      <c r="P69" s="192"/>
      <c r="Q69" s="192"/>
      <c r="R69" s="192"/>
      <c r="S69" s="192"/>
      <c r="T69" s="192"/>
      <c r="U69" s="192"/>
      <c r="V69" s="192"/>
      <c r="W69" s="192"/>
      <c r="X69" s="192"/>
      <c r="Y69" s="192"/>
      <c r="Z69" s="192"/>
    </row>
    <row r="70" spans="1:26" ht="22.5" hidden="1" customHeight="1" x14ac:dyDescent="0.2">
      <c r="A70" s="192"/>
      <c r="B70" s="192"/>
      <c r="C70" s="192"/>
      <c r="D70" s="192"/>
      <c r="E70" s="192"/>
      <c r="F70" s="192"/>
      <c r="G70" s="192"/>
      <c r="H70" s="192"/>
      <c r="I70" s="192"/>
      <c r="J70" s="192"/>
      <c r="K70" s="192"/>
      <c r="L70" s="350"/>
      <c r="M70" s="350"/>
      <c r="N70" s="506"/>
      <c r="O70" s="192"/>
      <c r="P70" s="192"/>
      <c r="Q70" s="192"/>
      <c r="R70" s="192"/>
      <c r="S70" s="192"/>
      <c r="T70" s="192"/>
      <c r="U70" s="192"/>
      <c r="V70" s="192"/>
      <c r="W70" s="192"/>
      <c r="X70" s="192"/>
      <c r="Y70" s="192"/>
      <c r="Z70" s="192"/>
    </row>
    <row r="71" spans="1:26" ht="22.5" hidden="1" customHeight="1" x14ac:dyDescent="0.2">
      <c r="A71" s="192"/>
      <c r="B71" s="192"/>
      <c r="C71" s="192"/>
      <c r="D71" s="192"/>
      <c r="E71" s="192"/>
      <c r="F71" s="192"/>
      <c r="G71" s="192"/>
      <c r="H71" s="192"/>
      <c r="I71" s="192"/>
      <c r="J71" s="192"/>
      <c r="K71" s="192"/>
      <c r="L71" s="350"/>
      <c r="M71" s="350"/>
      <c r="N71" s="506"/>
      <c r="O71" s="192"/>
      <c r="P71" s="192"/>
      <c r="Q71" s="192"/>
      <c r="R71" s="192"/>
      <c r="S71" s="192"/>
      <c r="T71" s="192"/>
      <c r="U71" s="192"/>
      <c r="V71" s="192"/>
      <c r="W71" s="192"/>
      <c r="X71" s="192"/>
      <c r="Y71" s="192"/>
      <c r="Z71" s="192"/>
    </row>
    <row r="72" spans="1:26" ht="22.5" hidden="1" customHeight="1" x14ac:dyDescent="0.2">
      <c r="A72" s="192"/>
      <c r="B72" s="192"/>
      <c r="C72" s="192"/>
      <c r="D72" s="192"/>
      <c r="E72" s="192"/>
      <c r="F72" s="192"/>
      <c r="G72" s="192"/>
      <c r="H72" s="192"/>
      <c r="I72" s="192"/>
      <c r="J72" s="192"/>
      <c r="K72" s="192"/>
      <c r="L72" s="350"/>
      <c r="M72" s="350"/>
      <c r="N72" s="506"/>
      <c r="O72" s="192"/>
      <c r="P72" s="192"/>
      <c r="Q72" s="192"/>
      <c r="R72" s="192"/>
      <c r="S72" s="192"/>
      <c r="T72" s="192"/>
      <c r="U72" s="192"/>
      <c r="V72" s="192"/>
      <c r="W72" s="192"/>
      <c r="X72" s="192"/>
      <c r="Y72" s="192"/>
      <c r="Z72" s="192"/>
    </row>
    <row r="73" spans="1:26" ht="22.5" hidden="1" customHeight="1" x14ac:dyDescent="0.2">
      <c r="A73" s="192"/>
      <c r="B73" s="192"/>
      <c r="C73" s="192"/>
      <c r="D73" s="192"/>
      <c r="E73" s="192"/>
      <c r="F73" s="192"/>
      <c r="G73" s="192"/>
      <c r="H73" s="192"/>
      <c r="I73" s="192"/>
      <c r="J73" s="192"/>
      <c r="K73" s="192"/>
      <c r="L73" s="350"/>
      <c r="M73" s="350"/>
      <c r="N73" s="506"/>
      <c r="O73" s="192"/>
      <c r="P73" s="192"/>
      <c r="Q73" s="192"/>
      <c r="R73" s="192"/>
      <c r="S73" s="192"/>
      <c r="T73" s="192"/>
      <c r="U73" s="192"/>
      <c r="V73" s="192"/>
      <c r="W73" s="192"/>
      <c r="X73" s="192"/>
      <c r="Y73" s="192"/>
      <c r="Z73" s="192"/>
    </row>
    <row r="74" spans="1:26" ht="22.5" hidden="1" customHeight="1" x14ac:dyDescent="0.2">
      <c r="A74" s="192"/>
      <c r="B74" s="192"/>
      <c r="C74" s="192"/>
      <c r="D74" s="192"/>
      <c r="E74" s="192"/>
      <c r="F74" s="192"/>
      <c r="G74" s="192"/>
      <c r="H74" s="192"/>
      <c r="I74" s="192"/>
      <c r="J74" s="192"/>
      <c r="K74" s="192"/>
      <c r="L74" s="350"/>
      <c r="M74" s="350"/>
      <c r="N74" s="506"/>
      <c r="O74" s="192"/>
      <c r="P74" s="192"/>
      <c r="Q74" s="192"/>
      <c r="R74" s="192"/>
      <c r="S74" s="192"/>
      <c r="T74" s="192"/>
      <c r="U74" s="192"/>
      <c r="V74" s="192"/>
      <c r="W74" s="192"/>
      <c r="X74" s="192"/>
      <c r="Y74" s="192"/>
      <c r="Z74" s="192"/>
    </row>
    <row r="75" spans="1:26" ht="22.5" hidden="1" customHeight="1" x14ac:dyDescent="0.2">
      <c r="A75" s="192"/>
      <c r="B75" s="192"/>
      <c r="C75" s="192"/>
      <c r="D75" s="192"/>
      <c r="E75" s="192"/>
      <c r="F75" s="192"/>
      <c r="G75" s="192"/>
      <c r="H75" s="192"/>
      <c r="I75" s="192"/>
      <c r="J75" s="192"/>
      <c r="K75" s="192"/>
      <c r="L75" s="350"/>
      <c r="M75" s="350"/>
      <c r="N75" s="506"/>
      <c r="O75" s="192"/>
      <c r="P75" s="192"/>
      <c r="Q75" s="192"/>
      <c r="R75" s="192"/>
      <c r="S75" s="192"/>
      <c r="T75" s="192"/>
      <c r="U75" s="192"/>
      <c r="V75" s="192"/>
      <c r="W75" s="192"/>
      <c r="X75" s="192"/>
      <c r="Y75" s="192"/>
      <c r="Z75" s="192"/>
    </row>
    <row r="76" spans="1:26" ht="22.5" hidden="1" customHeight="1" x14ac:dyDescent="0.2">
      <c r="A76" s="192"/>
      <c r="B76" s="192"/>
      <c r="C76" s="192"/>
      <c r="D76" s="192"/>
      <c r="E76" s="192"/>
      <c r="F76" s="192"/>
      <c r="G76" s="192"/>
      <c r="H76" s="192"/>
      <c r="I76" s="192"/>
      <c r="J76" s="192"/>
      <c r="K76" s="192"/>
      <c r="L76" s="350"/>
      <c r="M76" s="350"/>
      <c r="N76" s="506"/>
      <c r="O76" s="192"/>
      <c r="P76" s="192"/>
      <c r="Q76" s="192"/>
      <c r="R76" s="192"/>
      <c r="S76" s="192"/>
      <c r="T76" s="192"/>
      <c r="U76" s="192"/>
      <c r="V76" s="192"/>
      <c r="W76" s="192"/>
      <c r="X76" s="192"/>
      <c r="Y76" s="192"/>
      <c r="Z76" s="192"/>
    </row>
    <row r="77" spans="1:26" ht="22.5" hidden="1" customHeight="1" x14ac:dyDescent="0.2">
      <c r="A77" s="192"/>
      <c r="B77" s="192"/>
      <c r="C77" s="192"/>
      <c r="D77" s="192"/>
      <c r="E77" s="192"/>
      <c r="F77" s="192"/>
      <c r="G77" s="192"/>
      <c r="H77" s="192"/>
      <c r="I77" s="192"/>
      <c r="J77" s="192"/>
      <c r="K77" s="192"/>
      <c r="L77" s="350"/>
      <c r="M77" s="350"/>
      <c r="N77" s="506"/>
      <c r="O77" s="192"/>
      <c r="P77" s="192"/>
      <c r="Q77" s="192"/>
      <c r="R77" s="192"/>
      <c r="S77" s="192"/>
      <c r="T77" s="192"/>
      <c r="U77" s="192"/>
      <c r="V77" s="192"/>
      <c r="W77" s="192"/>
      <c r="X77" s="192"/>
      <c r="Y77" s="192"/>
      <c r="Z77" s="192"/>
    </row>
    <row r="78" spans="1:26" ht="22.5" hidden="1" customHeight="1" x14ac:dyDescent="0.2">
      <c r="A78" s="192"/>
      <c r="B78" s="192"/>
      <c r="C78" s="192"/>
      <c r="D78" s="192"/>
      <c r="E78" s="192"/>
      <c r="F78" s="192"/>
      <c r="G78" s="192"/>
      <c r="H78" s="192"/>
      <c r="I78" s="192"/>
      <c r="J78" s="192"/>
      <c r="K78" s="192"/>
      <c r="L78" s="350"/>
      <c r="M78" s="350"/>
      <c r="N78" s="506"/>
      <c r="O78" s="192"/>
      <c r="P78" s="192"/>
      <c r="Q78" s="192"/>
      <c r="R78" s="192"/>
      <c r="S78" s="192"/>
      <c r="T78" s="192"/>
      <c r="U78" s="192"/>
      <c r="V78" s="192"/>
      <c r="W78" s="192"/>
      <c r="X78" s="192"/>
      <c r="Y78" s="192"/>
      <c r="Z78" s="192"/>
    </row>
    <row r="79" spans="1:26" ht="22.5" hidden="1" customHeight="1" x14ac:dyDescent="0.2">
      <c r="A79" s="192"/>
      <c r="B79" s="192"/>
      <c r="C79" s="192"/>
      <c r="D79" s="192"/>
      <c r="E79" s="192"/>
      <c r="F79" s="192"/>
      <c r="G79" s="192"/>
      <c r="H79" s="192"/>
      <c r="I79" s="192"/>
      <c r="J79" s="192"/>
      <c r="K79" s="192"/>
      <c r="L79" s="350"/>
      <c r="M79" s="350"/>
      <c r="N79" s="506"/>
      <c r="O79" s="192"/>
      <c r="P79" s="192"/>
      <c r="Q79" s="192"/>
      <c r="R79" s="192"/>
      <c r="S79" s="192"/>
      <c r="T79" s="192"/>
      <c r="U79" s="192"/>
      <c r="V79" s="192"/>
      <c r="W79" s="192"/>
      <c r="X79" s="192"/>
      <c r="Y79" s="192"/>
      <c r="Z79" s="192"/>
    </row>
    <row r="80" spans="1:26" ht="22.5" hidden="1" customHeight="1" x14ac:dyDescent="0.2">
      <c r="A80" s="192"/>
      <c r="B80" s="192"/>
      <c r="C80" s="192"/>
      <c r="D80" s="192"/>
      <c r="E80" s="192"/>
      <c r="F80" s="192"/>
      <c r="G80" s="192"/>
      <c r="H80" s="192"/>
      <c r="I80" s="192"/>
      <c r="J80" s="192"/>
      <c r="K80" s="192"/>
      <c r="L80" s="350"/>
      <c r="M80" s="350"/>
      <c r="N80" s="506"/>
      <c r="O80" s="192"/>
      <c r="P80" s="192"/>
      <c r="Q80" s="192"/>
      <c r="R80" s="192"/>
      <c r="S80" s="192"/>
      <c r="T80" s="192"/>
      <c r="U80" s="192"/>
      <c r="V80" s="192"/>
      <c r="W80" s="192"/>
      <c r="X80" s="192"/>
      <c r="Y80" s="192"/>
      <c r="Z80" s="192"/>
    </row>
    <row r="81" spans="1:26" ht="22.5" hidden="1" customHeight="1" x14ac:dyDescent="0.2">
      <c r="A81" s="192"/>
      <c r="B81" s="192"/>
      <c r="C81" s="192"/>
      <c r="D81" s="192"/>
      <c r="E81" s="192"/>
      <c r="F81" s="192"/>
      <c r="G81" s="192"/>
      <c r="H81" s="192"/>
      <c r="I81" s="192"/>
      <c r="J81" s="192"/>
      <c r="K81" s="192"/>
      <c r="L81" s="350"/>
      <c r="M81" s="350"/>
      <c r="N81" s="506"/>
      <c r="O81" s="192"/>
      <c r="P81" s="192"/>
      <c r="Q81" s="192"/>
      <c r="R81" s="192"/>
      <c r="S81" s="192"/>
      <c r="T81" s="192"/>
      <c r="U81" s="192"/>
      <c r="V81" s="192"/>
      <c r="W81" s="192"/>
      <c r="X81" s="192"/>
      <c r="Y81" s="192"/>
      <c r="Z81" s="192"/>
    </row>
    <row r="82" spans="1:26" ht="22.5" hidden="1" customHeight="1" x14ac:dyDescent="0.2">
      <c r="A82" s="192"/>
      <c r="B82" s="192"/>
      <c r="C82" s="192"/>
      <c r="D82" s="192"/>
      <c r="E82" s="192"/>
      <c r="F82" s="192"/>
      <c r="G82" s="192"/>
      <c r="H82" s="192"/>
      <c r="I82" s="192"/>
      <c r="J82" s="192"/>
      <c r="K82" s="192"/>
      <c r="L82" s="350"/>
      <c r="M82" s="350"/>
      <c r="N82" s="506"/>
      <c r="O82" s="192"/>
      <c r="P82" s="192"/>
      <c r="Q82" s="192"/>
      <c r="R82" s="192"/>
      <c r="S82" s="192"/>
      <c r="T82" s="192"/>
      <c r="U82" s="192"/>
      <c r="V82" s="192"/>
      <c r="W82" s="192"/>
      <c r="X82" s="192"/>
      <c r="Y82" s="192"/>
      <c r="Z82" s="192"/>
    </row>
    <row r="83" spans="1:26" ht="22.5" hidden="1" customHeight="1" x14ac:dyDescent="0.2">
      <c r="A83" s="192"/>
      <c r="B83" s="192"/>
      <c r="C83" s="192"/>
      <c r="D83" s="192"/>
      <c r="E83" s="192"/>
      <c r="F83" s="192"/>
      <c r="G83" s="192"/>
      <c r="H83" s="192"/>
      <c r="I83" s="192"/>
      <c r="J83" s="192"/>
      <c r="K83" s="192"/>
      <c r="L83" s="350"/>
      <c r="M83" s="350"/>
      <c r="N83" s="506"/>
      <c r="O83" s="192"/>
      <c r="P83" s="192"/>
      <c r="Q83" s="192"/>
      <c r="R83" s="192"/>
      <c r="S83" s="192"/>
      <c r="T83" s="192"/>
      <c r="U83" s="192"/>
      <c r="V83" s="192"/>
      <c r="W83" s="192"/>
      <c r="X83" s="192"/>
      <c r="Y83" s="192"/>
      <c r="Z83" s="192"/>
    </row>
    <row r="84" spans="1:26" ht="22.5" hidden="1" customHeight="1" x14ac:dyDescent="0.2">
      <c r="A84" s="192"/>
      <c r="B84" s="192"/>
      <c r="C84" s="192"/>
      <c r="D84" s="192"/>
      <c r="E84" s="192"/>
      <c r="F84" s="192"/>
      <c r="G84" s="192"/>
      <c r="H84" s="192"/>
      <c r="I84" s="192"/>
      <c r="J84" s="192"/>
      <c r="K84" s="192"/>
      <c r="L84" s="350"/>
      <c r="M84" s="350"/>
      <c r="N84" s="506"/>
      <c r="O84" s="192"/>
      <c r="P84" s="192"/>
      <c r="Q84" s="192"/>
      <c r="R84" s="192"/>
      <c r="S84" s="192"/>
      <c r="T84" s="192"/>
      <c r="U84" s="192"/>
      <c r="V84" s="192"/>
      <c r="W84" s="192"/>
      <c r="X84" s="192"/>
      <c r="Y84" s="192"/>
      <c r="Z84" s="192"/>
    </row>
    <row r="85" spans="1:26" ht="22.5" hidden="1" customHeight="1" x14ac:dyDescent="0.2">
      <c r="A85" s="192"/>
      <c r="B85" s="192"/>
      <c r="C85" s="192"/>
      <c r="D85" s="192"/>
      <c r="E85" s="192"/>
      <c r="F85" s="192"/>
      <c r="G85" s="192"/>
      <c r="H85" s="192"/>
      <c r="I85" s="192"/>
      <c r="J85" s="192"/>
      <c r="K85" s="192"/>
      <c r="L85" s="350"/>
      <c r="M85" s="350"/>
      <c r="N85" s="506"/>
      <c r="O85" s="192"/>
      <c r="P85" s="192"/>
      <c r="Q85" s="192"/>
      <c r="R85" s="192"/>
      <c r="S85" s="192"/>
      <c r="T85" s="192"/>
      <c r="U85" s="192"/>
      <c r="V85" s="192"/>
      <c r="W85" s="192"/>
      <c r="X85" s="192"/>
      <c r="Y85" s="192"/>
      <c r="Z85" s="192"/>
    </row>
    <row r="86" spans="1:26" ht="22.5" hidden="1" customHeight="1" x14ac:dyDescent="0.2">
      <c r="A86" s="192"/>
      <c r="B86" s="192"/>
      <c r="C86" s="192"/>
      <c r="D86" s="192"/>
      <c r="E86" s="192"/>
      <c r="F86" s="192"/>
      <c r="G86" s="192"/>
      <c r="H86" s="192"/>
      <c r="I86" s="192"/>
      <c r="J86" s="192"/>
      <c r="K86" s="192"/>
      <c r="L86" s="350"/>
      <c r="M86" s="350"/>
      <c r="N86" s="506"/>
      <c r="O86" s="192"/>
      <c r="P86" s="192"/>
      <c r="Q86" s="192"/>
      <c r="R86" s="192"/>
      <c r="S86" s="192"/>
      <c r="T86" s="192"/>
      <c r="U86" s="192"/>
      <c r="V86" s="192"/>
      <c r="W86" s="192"/>
      <c r="X86" s="192"/>
      <c r="Y86" s="192"/>
      <c r="Z86" s="192"/>
    </row>
    <row r="87" spans="1:26" ht="22.5" hidden="1" customHeight="1" x14ac:dyDescent="0.2">
      <c r="A87" s="192"/>
      <c r="B87" s="192"/>
      <c r="C87" s="192"/>
      <c r="D87" s="192"/>
      <c r="E87" s="192"/>
      <c r="F87" s="192"/>
      <c r="G87" s="192"/>
      <c r="H87" s="192"/>
      <c r="I87" s="192"/>
      <c r="J87" s="192"/>
      <c r="K87" s="192"/>
      <c r="L87" s="350"/>
      <c r="M87" s="350"/>
      <c r="N87" s="506"/>
      <c r="O87" s="192"/>
      <c r="P87" s="192"/>
      <c r="Q87" s="192"/>
      <c r="R87" s="192"/>
      <c r="S87" s="192"/>
      <c r="T87" s="192"/>
      <c r="U87" s="192"/>
      <c r="V87" s="192"/>
      <c r="W87" s="192"/>
      <c r="X87" s="192"/>
      <c r="Y87" s="192"/>
      <c r="Z87" s="192"/>
    </row>
    <row r="88" spans="1:26" ht="22.5" hidden="1" customHeight="1" x14ac:dyDescent="0.2">
      <c r="A88" s="192"/>
      <c r="B88" s="192"/>
      <c r="C88" s="192"/>
      <c r="D88" s="192"/>
      <c r="E88" s="192"/>
      <c r="F88" s="192"/>
      <c r="G88" s="192"/>
      <c r="H88" s="192"/>
      <c r="I88" s="192"/>
      <c r="J88" s="192"/>
      <c r="K88" s="192"/>
      <c r="L88" s="350"/>
      <c r="M88" s="350"/>
      <c r="N88" s="506"/>
      <c r="O88" s="192"/>
      <c r="P88" s="192"/>
      <c r="Q88" s="192"/>
      <c r="R88" s="192"/>
      <c r="S88" s="192"/>
      <c r="T88" s="192"/>
      <c r="U88" s="192"/>
      <c r="V88" s="192"/>
      <c r="W88" s="192"/>
      <c r="X88" s="192"/>
      <c r="Y88" s="192"/>
      <c r="Z88" s="192"/>
    </row>
    <row r="89" spans="1:26" ht="22.5" hidden="1" customHeight="1" x14ac:dyDescent="0.2">
      <c r="A89" s="192"/>
      <c r="B89" s="192"/>
      <c r="C89" s="192"/>
      <c r="D89" s="192"/>
      <c r="E89" s="192"/>
      <c r="F89" s="192"/>
      <c r="G89" s="192"/>
      <c r="H89" s="192"/>
      <c r="I89" s="192"/>
      <c r="J89" s="192"/>
      <c r="K89" s="192"/>
      <c r="L89" s="350"/>
      <c r="M89" s="350"/>
      <c r="N89" s="506"/>
      <c r="O89" s="192"/>
      <c r="P89" s="192"/>
      <c r="Q89" s="192"/>
      <c r="R89" s="192"/>
      <c r="S89" s="192"/>
      <c r="T89" s="192"/>
      <c r="U89" s="192"/>
      <c r="V89" s="192"/>
      <c r="W89" s="192"/>
      <c r="X89" s="192"/>
      <c r="Y89" s="192"/>
      <c r="Z89" s="192"/>
    </row>
    <row r="90" spans="1:26" ht="22.5" hidden="1" customHeight="1" x14ac:dyDescent="0.2">
      <c r="A90" s="192"/>
      <c r="B90" s="192"/>
      <c r="C90" s="192"/>
      <c r="D90" s="192"/>
      <c r="E90" s="192"/>
      <c r="F90" s="192"/>
      <c r="G90" s="192"/>
      <c r="H90" s="192"/>
      <c r="I90" s="192"/>
      <c r="J90" s="192"/>
      <c r="K90" s="192"/>
      <c r="L90" s="350"/>
      <c r="M90" s="350"/>
      <c r="N90" s="506"/>
      <c r="O90" s="192"/>
      <c r="P90" s="192"/>
      <c r="Q90" s="192"/>
      <c r="R90" s="192"/>
      <c r="S90" s="192"/>
      <c r="T90" s="192"/>
      <c r="U90" s="192"/>
      <c r="V90" s="192"/>
      <c r="W90" s="192"/>
      <c r="X90" s="192"/>
      <c r="Y90" s="192"/>
      <c r="Z90" s="192"/>
    </row>
    <row r="91" spans="1:26" ht="22.5" hidden="1" customHeight="1" x14ac:dyDescent="0.2">
      <c r="A91" s="192"/>
      <c r="B91" s="192"/>
      <c r="C91" s="192"/>
      <c r="D91" s="192"/>
      <c r="E91" s="192"/>
      <c r="F91" s="192"/>
      <c r="G91" s="192"/>
      <c r="H91" s="192"/>
      <c r="I91" s="192"/>
      <c r="J91" s="192"/>
      <c r="K91" s="192"/>
      <c r="L91" s="350"/>
      <c r="M91" s="350"/>
      <c r="N91" s="506"/>
      <c r="O91" s="192"/>
      <c r="P91" s="192"/>
      <c r="Q91" s="192"/>
      <c r="R91" s="192"/>
      <c r="S91" s="192"/>
      <c r="T91" s="192"/>
      <c r="U91" s="192"/>
      <c r="V91" s="192"/>
      <c r="W91" s="192"/>
      <c r="X91" s="192"/>
      <c r="Y91" s="192"/>
      <c r="Z91" s="192"/>
    </row>
    <row r="92" spans="1:26" ht="22.5" hidden="1" customHeight="1" x14ac:dyDescent="0.2">
      <c r="A92" s="192"/>
      <c r="B92" s="192"/>
      <c r="C92" s="192"/>
      <c r="D92" s="192"/>
      <c r="E92" s="192"/>
      <c r="F92" s="192"/>
      <c r="G92" s="192"/>
      <c r="H92" s="192"/>
      <c r="I92" s="192"/>
      <c r="J92" s="192"/>
      <c r="K92" s="192"/>
      <c r="L92" s="350"/>
      <c r="M92" s="350"/>
      <c r="N92" s="506"/>
      <c r="O92" s="192"/>
      <c r="P92" s="192"/>
      <c r="Q92" s="192"/>
      <c r="R92" s="192"/>
      <c r="S92" s="192"/>
      <c r="T92" s="192"/>
      <c r="U92" s="192"/>
      <c r="V92" s="192"/>
      <c r="W92" s="192"/>
      <c r="X92" s="192"/>
      <c r="Y92" s="192"/>
      <c r="Z92" s="192"/>
    </row>
    <row r="93" spans="1:26" ht="22.5" hidden="1" customHeight="1" x14ac:dyDescent="0.2">
      <c r="A93" s="192"/>
      <c r="B93" s="192"/>
      <c r="C93" s="192"/>
      <c r="D93" s="192"/>
      <c r="E93" s="192"/>
      <c r="F93" s="192"/>
      <c r="G93" s="192"/>
      <c r="H93" s="192"/>
      <c r="I93" s="192"/>
      <c r="J93" s="192"/>
      <c r="K93" s="192"/>
      <c r="L93" s="350"/>
      <c r="M93" s="350"/>
      <c r="N93" s="506"/>
      <c r="O93" s="192"/>
      <c r="P93" s="192"/>
      <c r="Q93" s="192"/>
      <c r="R93" s="192"/>
      <c r="S93" s="192"/>
      <c r="T93" s="192"/>
      <c r="U93" s="192"/>
      <c r="V93" s="192"/>
      <c r="W93" s="192"/>
      <c r="X93" s="192"/>
      <c r="Y93" s="192"/>
      <c r="Z93" s="192"/>
    </row>
    <row r="94" spans="1:26" ht="22.5" hidden="1" customHeight="1" x14ac:dyDescent="0.2">
      <c r="A94" s="192"/>
      <c r="B94" s="192"/>
      <c r="C94" s="192"/>
      <c r="D94" s="192"/>
      <c r="E94" s="192"/>
      <c r="F94" s="192"/>
      <c r="G94" s="192"/>
      <c r="H94" s="192"/>
      <c r="I94" s="192"/>
      <c r="J94" s="192"/>
      <c r="K94" s="192"/>
      <c r="L94" s="350"/>
      <c r="M94" s="350"/>
      <c r="N94" s="506"/>
      <c r="O94" s="192"/>
      <c r="P94" s="192"/>
      <c r="Q94" s="192"/>
      <c r="R94" s="192"/>
      <c r="S94" s="192"/>
      <c r="T94" s="192"/>
      <c r="U94" s="192"/>
      <c r="V94" s="192"/>
      <c r="W94" s="192"/>
      <c r="X94" s="192"/>
      <c r="Y94" s="192"/>
      <c r="Z94" s="192"/>
    </row>
    <row r="95" spans="1:26" ht="22.5" hidden="1" customHeight="1" x14ac:dyDescent="0.2">
      <c r="A95" s="192"/>
      <c r="B95" s="192"/>
      <c r="C95" s="192"/>
      <c r="D95" s="192"/>
      <c r="E95" s="192"/>
      <c r="F95" s="192"/>
      <c r="G95" s="192"/>
      <c r="H95" s="192"/>
      <c r="I95" s="192"/>
      <c r="J95" s="192"/>
      <c r="K95" s="192"/>
      <c r="L95" s="350"/>
      <c r="M95" s="350"/>
      <c r="N95" s="506"/>
      <c r="O95" s="192"/>
      <c r="P95" s="192"/>
      <c r="Q95" s="192"/>
      <c r="R95" s="192"/>
      <c r="S95" s="192"/>
      <c r="T95" s="192"/>
      <c r="U95" s="192"/>
      <c r="V95" s="192"/>
      <c r="W95" s="192"/>
      <c r="X95" s="192"/>
      <c r="Y95" s="192"/>
      <c r="Z95" s="192"/>
    </row>
    <row r="96" spans="1:26" ht="22.5" hidden="1" customHeight="1" x14ac:dyDescent="0.2">
      <c r="A96" s="192"/>
      <c r="B96" s="192"/>
      <c r="C96" s="192"/>
      <c r="D96" s="192"/>
      <c r="E96" s="192"/>
      <c r="F96" s="192"/>
      <c r="G96" s="192"/>
      <c r="H96" s="192"/>
      <c r="I96" s="192"/>
      <c r="J96" s="192"/>
      <c r="K96" s="192"/>
      <c r="L96" s="350"/>
      <c r="M96" s="350"/>
      <c r="N96" s="506"/>
      <c r="O96" s="192"/>
      <c r="P96" s="192"/>
      <c r="Q96" s="192"/>
      <c r="R96" s="192"/>
      <c r="S96" s="192"/>
      <c r="T96" s="192"/>
      <c r="U96" s="192"/>
      <c r="V96" s="192"/>
      <c r="W96" s="192"/>
      <c r="X96" s="192"/>
      <c r="Y96" s="192"/>
      <c r="Z96" s="192"/>
    </row>
    <row r="97" spans="1:26" ht="22.5" hidden="1" customHeight="1" x14ac:dyDescent="0.2">
      <c r="A97" s="192"/>
      <c r="B97" s="192"/>
      <c r="C97" s="192"/>
      <c r="D97" s="192"/>
      <c r="E97" s="192"/>
      <c r="F97" s="192"/>
      <c r="G97" s="192"/>
      <c r="H97" s="192"/>
      <c r="I97" s="192"/>
      <c r="J97" s="192"/>
      <c r="K97" s="192"/>
      <c r="L97" s="350"/>
      <c r="M97" s="350"/>
      <c r="N97" s="506"/>
      <c r="O97" s="192"/>
      <c r="P97" s="192"/>
      <c r="Q97" s="192"/>
      <c r="R97" s="192"/>
      <c r="S97" s="192"/>
      <c r="T97" s="192"/>
      <c r="U97" s="192"/>
      <c r="V97" s="192"/>
      <c r="W97" s="192"/>
      <c r="X97" s="192"/>
      <c r="Y97" s="192"/>
      <c r="Z97" s="192"/>
    </row>
    <row r="98" spans="1:26" ht="22.5" hidden="1" customHeight="1" x14ac:dyDescent="0.2">
      <c r="A98" s="192"/>
      <c r="B98" s="192"/>
      <c r="C98" s="192"/>
      <c r="D98" s="192"/>
      <c r="E98" s="192"/>
      <c r="F98" s="192"/>
      <c r="G98" s="192"/>
      <c r="H98" s="192"/>
      <c r="I98" s="192"/>
      <c r="J98" s="192"/>
      <c r="K98" s="192"/>
      <c r="L98" s="350"/>
      <c r="M98" s="350"/>
      <c r="N98" s="506"/>
      <c r="O98" s="192"/>
      <c r="P98" s="192"/>
      <c r="Q98" s="192"/>
      <c r="R98" s="192"/>
      <c r="S98" s="192"/>
      <c r="T98" s="192"/>
      <c r="U98" s="192"/>
      <c r="V98" s="192"/>
      <c r="W98" s="192"/>
      <c r="X98" s="192"/>
      <c r="Y98" s="192"/>
      <c r="Z98" s="192"/>
    </row>
    <row r="99" spans="1:26" ht="22.5" hidden="1" customHeight="1" x14ac:dyDescent="0.2">
      <c r="A99" s="192"/>
      <c r="B99" s="192"/>
      <c r="C99" s="192"/>
      <c r="D99" s="192"/>
      <c r="E99" s="192"/>
      <c r="F99" s="192"/>
      <c r="G99" s="192"/>
      <c r="H99" s="192"/>
      <c r="I99" s="192"/>
      <c r="J99" s="192"/>
      <c r="K99" s="192"/>
      <c r="L99" s="350"/>
      <c r="M99" s="350"/>
      <c r="N99" s="506"/>
      <c r="O99" s="192"/>
      <c r="P99" s="192"/>
      <c r="Q99" s="192"/>
      <c r="R99" s="192"/>
      <c r="S99" s="192"/>
      <c r="T99" s="192"/>
      <c r="U99" s="192"/>
      <c r="V99" s="192"/>
      <c r="W99" s="192"/>
      <c r="X99" s="192"/>
      <c r="Y99" s="192"/>
      <c r="Z99" s="192"/>
    </row>
    <row r="100" spans="1:26" ht="22.5" hidden="1" customHeight="1" x14ac:dyDescent="0.2">
      <c r="A100" s="192"/>
      <c r="B100" s="192"/>
      <c r="C100" s="192"/>
      <c r="D100" s="192"/>
      <c r="E100" s="192"/>
      <c r="F100" s="192"/>
      <c r="G100" s="192"/>
      <c r="H100" s="192"/>
      <c r="I100" s="192"/>
      <c r="J100" s="192"/>
      <c r="K100" s="192"/>
      <c r="L100" s="350"/>
      <c r="M100" s="350"/>
      <c r="N100" s="506"/>
      <c r="O100" s="192"/>
      <c r="P100" s="192"/>
      <c r="Q100" s="192"/>
      <c r="R100" s="192"/>
      <c r="S100" s="192"/>
      <c r="T100" s="192"/>
      <c r="U100" s="192"/>
      <c r="V100" s="192"/>
      <c r="W100" s="192"/>
      <c r="X100" s="192"/>
      <c r="Y100" s="192"/>
      <c r="Z100" s="192"/>
    </row>
    <row r="101" spans="1:26" ht="22.5" hidden="1" customHeight="1" x14ac:dyDescent="0.2">
      <c r="A101" s="192"/>
      <c r="B101" s="192"/>
      <c r="C101" s="192"/>
      <c r="D101" s="192"/>
      <c r="E101" s="192"/>
      <c r="F101" s="192"/>
      <c r="G101" s="192"/>
      <c r="H101" s="192"/>
      <c r="I101" s="192"/>
      <c r="J101" s="192"/>
      <c r="K101" s="192"/>
      <c r="L101" s="350"/>
      <c r="M101" s="350"/>
      <c r="N101" s="506"/>
      <c r="O101" s="192"/>
      <c r="P101" s="192"/>
      <c r="Q101" s="192"/>
      <c r="R101" s="192"/>
      <c r="S101" s="192"/>
      <c r="T101" s="192"/>
      <c r="U101" s="192"/>
      <c r="V101" s="192"/>
      <c r="W101" s="192"/>
      <c r="X101" s="192"/>
      <c r="Y101" s="192"/>
      <c r="Z101" s="192"/>
    </row>
    <row r="102" spans="1:26" ht="22.5" hidden="1" customHeight="1" x14ac:dyDescent="0.2">
      <c r="A102" s="192"/>
      <c r="B102" s="192"/>
      <c r="C102" s="192"/>
      <c r="D102" s="192"/>
      <c r="E102" s="192"/>
      <c r="F102" s="192"/>
      <c r="G102" s="192"/>
      <c r="H102" s="192"/>
      <c r="I102" s="192"/>
      <c r="J102" s="192"/>
      <c r="K102" s="192"/>
      <c r="L102" s="350"/>
      <c r="M102" s="350"/>
      <c r="N102" s="506"/>
      <c r="O102" s="192"/>
      <c r="P102" s="192"/>
      <c r="Q102" s="192"/>
      <c r="R102" s="192"/>
      <c r="S102" s="192"/>
      <c r="T102" s="192"/>
      <c r="U102" s="192"/>
      <c r="V102" s="192"/>
      <c r="W102" s="192"/>
      <c r="X102" s="192"/>
      <c r="Y102" s="192"/>
      <c r="Z102" s="192"/>
    </row>
    <row r="103" spans="1:26" ht="22.5" hidden="1" customHeight="1" x14ac:dyDescent="0.2">
      <c r="A103" s="192"/>
      <c r="B103" s="192"/>
      <c r="C103" s="192"/>
      <c r="D103" s="192"/>
      <c r="E103" s="192"/>
      <c r="F103" s="192"/>
      <c r="G103" s="192"/>
      <c r="H103" s="192"/>
      <c r="I103" s="192"/>
      <c r="J103" s="192"/>
      <c r="K103" s="192"/>
      <c r="L103" s="350"/>
      <c r="M103" s="350"/>
      <c r="N103" s="506"/>
      <c r="O103" s="192"/>
      <c r="P103" s="192"/>
      <c r="Q103" s="192"/>
      <c r="R103" s="192"/>
      <c r="S103" s="192"/>
      <c r="T103" s="192"/>
      <c r="U103" s="192"/>
      <c r="V103" s="192"/>
      <c r="W103" s="192"/>
      <c r="X103" s="192"/>
      <c r="Y103" s="192"/>
      <c r="Z103" s="192"/>
    </row>
    <row r="104" spans="1:26" ht="22.5" hidden="1" customHeight="1" x14ac:dyDescent="0.2">
      <c r="A104" s="192"/>
      <c r="B104" s="192"/>
      <c r="C104" s="192"/>
      <c r="D104" s="192"/>
      <c r="E104" s="192"/>
      <c r="F104" s="192"/>
      <c r="G104" s="192"/>
      <c r="H104" s="192"/>
      <c r="I104" s="192"/>
      <c r="J104" s="192"/>
      <c r="K104" s="192"/>
      <c r="L104" s="350"/>
      <c r="M104" s="350"/>
      <c r="N104" s="506"/>
      <c r="O104" s="192"/>
      <c r="P104" s="192"/>
      <c r="Q104" s="192"/>
      <c r="R104" s="192"/>
      <c r="S104" s="192"/>
      <c r="T104" s="192"/>
      <c r="U104" s="192"/>
      <c r="V104" s="192"/>
      <c r="W104" s="192"/>
      <c r="X104" s="192"/>
      <c r="Y104" s="192"/>
      <c r="Z104" s="192"/>
    </row>
    <row r="105" spans="1:26" ht="22.5" hidden="1" customHeight="1" x14ac:dyDescent="0.2">
      <c r="A105" s="192"/>
      <c r="B105" s="192"/>
      <c r="C105" s="192"/>
      <c r="D105" s="192"/>
      <c r="E105" s="192"/>
      <c r="F105" s="192"/>
      <c r="G105" s="192"/>
      <c r="H105" s="192"/>
      <c r="I105" s="192"/>
      <c r="J105" s="192"/>
      <c r="K105" s="192"/>
      <c r="L105" s="350"/>
      <c r="M105" s="350"/>
      <c r="N105" s="506"/>
      <c r="O105" s="192"/>
      <c r="P105" s="192"/>
      <c r="Q105" s="192"/>
      <c r="R105" s="192"/>
      <c r="S105" s="192"/>
      <c r="T105" s="192"/>
      <c r="U105" s="192"/>
      <c r="V105" s="192"/>
      <c r="W105" s="192"/>
      <c r="X105" s="192"/>
      <c r="Y105" s="192"/>
      <c r="Z105" s="192"/>
    </row>
    <row r="106" spans="1:26" ht="22.5" hidden="1" customHeight="1" x14ac:dyDescent="0.2">
      <c r="A106" s="192"/>
      <c r="B106" s="192"/>
      <c r="C106" s="192"/>
      <c r="D106" s="192"/>
      <c r="E106" s="192"/>
      <c r="F106" s="192"/>
      <c r="G106" s="192"/>
      <c r="H106" s="192"/>
      <c r="I106" s="192"/>
      <c r="J106" s="192"/>
      <c r="K106" s="192"/>
      <c r="L106" s="350"/>
      <c r="M106" s="350"/>
      <c r="N106" s="506"/>
      <c r="O106" s="192"/>
      <c r="P106" s="192"/>
      <c r="Q106" s="192"/>
      <c r="R106" s="192"/>
      <c r="S106" s="192"/>
      <c r="T106" s="192"/>
      <c r="U106" s="192"/>
      <c r="V106" s="192"/>
      <c r="W106" s="192"/>
      <c r="X106" s="192"/>
      <c r="Y106" s="192"/>
      <c r="Z106" s="192"/>
    </row>
    <row r="107" spans="1:26" ht="22.5" hidden="1" customHeight="1" x14ac:dyDescent="0.2">
      <c r="A107" s="192"/>
      <c r="B107" s="192"/>
      <c r="C107" s="192"/>
      <c r="D107" s="192"/>
      <c r="E107" s="192"/>
      <c r="F107" s="192"/>
      <c r="G107" s="192"/>
      <c r="H107" s="192"/>
      <c r="I107" s="192"/>
      <c r="J107" s="192"/>
      <c r="K107" s="192"/>
      <c r="L107" s="350"/>
      <c r="M107" s="350"/>
      <c r="N107" s="506"/>
      <c r="O107" s="192"/>
      <c r="P107" s="192"/>
      <c r="Q107" s="192"/>
      <c r="R107" s="192"/>
      <c r="S107" s="192"/>
      <c r="T107" s="192"/>
      <c r="U107" s="192"/>
      <c r="V107" s="192"/>
      <c r="W107" s="192"/>
      <c r="X107" s="192"/>
      <c r="Y107" s="192"/>
      <c r="Z107" s="192"/>
    </row>
    <row r="108" spans="1:26" ht="22.5" hidden="1" customHeight="1" x14ac:dyDescent="0.2">
      <c r="A108" s="192"/>
      <c r="B108" s="192"/>
      <c r="C108" s="192"/>
      <c r="D108" s="192"/>
      <c r="E108" s="192"/>
      <c r="F108" s="192"/>
      <c r="G108" s="192"/>
      <c r="H108" s="192"/>
      <c r="I108" s="192"/>
      <c r="J108" s="192"/>
      <c r="K108" s="192"/>
      <c r="L108" s="350"/>
      <c r="M108" s="350"/>
      <c r="N108" s="506"/>
      <c r="O108" s="192"/>
      <c r="P108" s="192"/>
      <c r="Q108" s="192"/>
      <c r="R108" s="192"/>
      <c r="S108" s="192"/>
      <c r="T108" s="192"/>
      <c r="U108" s="192"/>
      <c r="V108" s="192"/>
      <c r="W108" s="192"/>
      <c r="X108" s="192"/>
      <c r="Y108" s="192"/>
      <c r="Z108" s="192"/>
    </row>
    <row r="109" spans="1:26" ht="22.5" hidden="1" customHeight="1" x14ac:dyDescent="0.2">
      <c r="A109" s="192"/>
      <c r="B109" s="192"/>
      <c r="C109" s="192"/>
      <c r="D109" s="192"/>
      <c r="E109" s="192"/>
      <c r="F109" s="192"/>
      <c r="G109" s="192"/>
      <c r="H109" s="192"/>
      <c r="I109" s="192"/>
      <c r="J109" s="192"/>
      <c r="K109" s="192"/>
      <c r="L109" s="350"/>
      <c r="M109" s="350"/>
      <c r="N109" s="506"/>
      <c r="O109" s="192"/>
      <c r="P109" s="192"/>
      <c r="Q109" s="192"/>
      <c r="R109" s="192"/>
      <c r="S109" s="192"/>
      <c r="T109" s="192"/>
      <c r="U109" s="192"/>
      <c r="V109" s="192"/>
      <c r="W109" s="192"/>
      <c r="X109" s="192"/>
      <c r="Y109" s="192"/>
      <c r="Z109" s="192"/>
    </row>
    <row r="110" spans="1:26" ht="22.5" hidden="1" customHeight="1" x14ac:dyDescent="0.2">
      <c r="A110" s="192"/>
      <c r="B110" s="192"/>
      <c r="C110" s="192"/>
      <c r="D110" s="192"/>
      <c r="E110" s="192"/>
      <c r="F110" s="192"/>
      <c r="G110" s="192"/>
      <c r="H110" s="192"/>
      <c r="I110" s="192"/>
      <c r="J110" s="192"/>
      <c r="K110" s="192"/>
      <c r="L110" s="350"/>
      <c r="M110" s="350"/>
      <c r="N110" s="506"/>
      <c r="O110" s="192"/>
      <c r="P110" s="192"/>
      <c r="Q110" s="192"/>
      <c r="R110" s="192"/>
      <c r="S110" s="192"/>
      <c r="T110" s="192"/>
      <c r="U110" s="192"/>
      <c r="V110" s="192"/>
      <c r="W110" s="192"/>
      <c r="X110" s="192"/>
      <c r="Y110" s="192"/>
      <c r="Z110" s="192"/>
    </row>
    <row r="111" spans="1:26" ht="22.5" hidden="1" customHeight="1" x14ac:dyDescent="0.2">
      <c r="A111" s="192"/>
      <c r="B111" s="192"/>
      <c r="C111" s="192"/>
      <c r="D111" s="192"/>
      <c r="E111" s="192"/>
      <c r="F111" s="192"/>
      <c r="G111" s="192"/>
      <c r="H111" s="192"/>
      <c r="I111" s="192"/>
      <c r="J111" s="192"/>
      <c r="K111" s="192"/>
      <c r="L111" s="350"/>
      <c r="M111" s="350"/>
      <c r="N111" s="506"/>
      <c r="O111" s="192"/>
      <c r="P111" s="192"/>
      <c r="Q111" s="192"/>
      <c r="R111" s="192"/>
      <c r="S111" s="192"/>
      <c r="T111" s="192"/>
      <c r="U111" s="192"/>
      <c r="V111" s="192"/>
      <c r="W111" s="192"/>
      <c r="X111" s="192"/>
      <c r="Y111" s="192"/>
      <c r="Z111" s="192"/>
    </row>
    <row r="112" spans="1:26" ht="22.5" hidden="1" customHeight="1" x14ac:dyDescent="0.2">
      <c r="A112" s="192"/>
      <c r="B112" s="192"/>
      <c r="C112" s="192"/>
      <c r="D112" s="192"/>
      <c r="E112" s="192"/>
      <c r="F112" s="192"/>
      <c r="G112" s="192"/>
      <c r="H112" s="192"/>
      <c r="I112" s="192"/>
      <c r="J112" s="192"/>
      <c r="K112" s="192"/>
      <c r="L112" s="350"/>
      <c r="M112" s="350"/>
      <c r="N112" s="506"/>
      <c r="O112" s="192"/>
      <c r="P112" s="192"/>
      <c r="Q112" s="192"/>
      <c r="R112" s="192"/>
      <c r="S112" s="192"/>
      <c r="T112" s="192"/>
      <c r="U112" s="192"/>
      <c r="V112" s="192"/>
      <c r="W112" s="192"/>
      <c r="X112" s="192"/>
      <c r="Y112" s="192"/>
      <c r="Z112" s="192"/>
    </row>
    <row r="113" spans="1:26" ht="22.5" hidden="1" customHeight="1" x14ac:dyDescent="0.2">
      <c r="A113" s="192"/>
      <c r="B113" s="192"/>
      <c r="C113" s="192"/>
      <c r="D113" s="192"/>
      <c r="E113" s="192"/>
      <c r="F113" s="192"/>
      <c r="G113" s="192"/>
      <c r="H113" s="192"/>
      <c r="I113" s="192"/>
      <c r="J113" s="192"/>
      <c r="K113" s="192"/>
      <c r="L113" s="350"/>
      <c r="M113" s="350"/>
      <c r="N113" s="506"/>
      <c r="O113" s="192"/>
      <c r="P113" s="192"/>
      <c r="Q113" s="192"/>
      <c r="R113" s="192"/>
      <c r="S113" s="192"/>
      <c r="T113" s="192"/>
      <c r="U113" s="192"/>
      <c r="V113" s="192"/>
      <c r="W113" s="192"/>
      <c r="X113" s="192"/>
      <c r="Y113" s="192"/>
      <c r="Z113" s="192"/>
    </row>
    <row r="114" spans="1:26" ht="22.5" hidden="1" customHeight="1" x14ac:dyDescent="0.2">
      <c r="A114" s="192"/>
      <c r="B114" s="192"/>
      <c r="C114" s="192"/>
      <c r="D114" s="192"/>
      <c r="E114" s="192"/>
      <c r="F114" s="192"/>
      <c r="G114" s="192"/>
      <c r="H114" s="192"/>
      <c r="I114" s="192"/>
      <c r="J114" s="192"/>
      <c r="K114" s="192"/>
      <c r="L114" s="350"/>
      <c r="M114" s="350"/>
      <c r="N114" s="506"/>
      <c r="O114" s="192"/>
      <c r="P114" s="192"/>
      <c r="Q114" s="192"/>
      <c r="R114" s="192"/>
      <c r="S114" s="192"/>
      <c r="T114" s="192"/>
      <c r="U114" s="192"/>
      <c r="V114" s="192"/>
      <c r="W114" s="192"/>
      <c r="X114" s="192"/>
      <c r="Y114" s="192"/>
      <c r="Z114" s="192"/>
    </row>
    <row r="115" spans="1:26" ht="22.5" hidden="1" customHeight="1" x14ac:dyDescent="0.2">
      <c r="A115" s="192"/>
      <c r="B115" s="192"/>
      <c r="C115" s="192"/>
      <c r="D115" s="192"/>
      <c r="E115" s="192"/>
      <c r="F115" s="192"/>
      <c r="G115" s="192"/>
      <c r="H115" s="192"/>
      <c r="I115" s="192"/>
      <c r="J115" s="192"/>
      <c r="K115" s="192"/>
      <c r="L115" s="350"/>
      <c r="M115" s="350"/>
      <c r="N115" s="506"/>
      <c r="O115" s="192"/>
      <c r="P115" s="192"/>
      <c r="Q115" s="192"/>
      <c r="R115" s="192"/>
      <c r="S115" s="192"/>
      <c r="T115" s="192"/>
      <c r="U115" s="192"/>
      <c r="V115" s="192"/>
      <c r="W115" s="192"/>
      <c r="X115" s="192"/>
      <c r="Y115" s="192"/>
      <c r="Z115" s="192"/>
    </row>
    <row r="116" spans="1:26" ht="22.5" hidden="1" customHeight="1" x14ac:dyDescent="0.2">
      <c r="A116" s="192"/>
      <c r="B116" s="192"/>
      <c r="C116" s="192"/>
      <c r="D116" s="192"/>
      <c r="E116" s="192"/>
      <c r="F116" s="192"/>
      <c r="G116" s="192"/>
      <c r="H116" s="192"/>
      <c r="I116" s="192"/>
      <c r="J116" s="192"/>
      <c r="K116" s="192"/>
      <c r="L116" s="350"/>
      <c r="M116" s="350"/>
      <c r="N116" s="506"/>
      <c r="O116" s="192"/>
      <c r="P116" s="192"/>
      <c r="Q116" s="192"/>
      <c r="R116" s="192"/>
      <c r="S116" s="192"/>
      <c r="T116" s="192"/>
      <c r="U116" s="192"/>
      <c r="V116" s="192"/>
      <c r="W116" s="192"/>
      <c r="X116" s="192"/>
      <c r="Y116" s="192"/>
      <c r="Z116" s="192"/>
    </row>
    <row r="117" spans="1:26" ht="22.5" hidden="1" customHeight="1" x14ac:dyDescent="0.2">
      <c r="A117" s="192"/>
      <c r="B117" s="192"/>
      <c r="C117" s="192"/>
      <c r="D117" s="192"/>
      <c r="E117" s="192"/>
      <c r="F117" s="192"/>
      <c r="G117" s="192"/>
      <c r="H117" s="192"/>
      <c r="I117" s="192"/>
      <c r="J117" s="192"/>
      <c r="K117" s="192"/>
      <c r="L117" s="350"/>
      <c r="M117" s="350"/>
      <c r="N117" s="506"/>
      <c r="O117" s="192"/>
      <c r="P117" s="192"/>
      <c r="Q117" s="192"/>
      <c r="R117" s="192"/>
      <c r="S117" s="192"/>
      <c r="T117" s="192"/>
      <c r="U117" s="192"/>
      <c r="V117" s="192"/>
      <c r="W117" s="192"/>
      <c r="X117" s="192"/>
      <c r="Y117" s="192"/>
      <c r="Z117" s="192"/>
    </row>
    <row r="118" spans="1:26" ht="22.5" hidden="1" customHeight="1" x14ac:dyDescent="0.2">
      <c r="A118" s="192"/>
      <c r="B118" s="192"/>
      <c r="C118" s="192"/>
      <c r="D118" s="192"/>
      <c r="E118" s="192"/>
      <c r="F118" s="192"/>
      <c r="G118" s="192"/>
      <c r="H118" s="192"/>
      <c r="I118" s="192"/>
      <c r="J118" s="192"/>
      <c r="K118" s="192"/>
      <c r="L118" s="350"/>
      <c r="M118" s="350"/>
      <c r="N118" s="506"/>
      <c r="O118" s="192"/>
      <c r="P118" s="192"/>
      <c r="Q118" s="192"/>
      <c r="R118" s="192"/>
      <c r="S118" s="192"/>
      <c r="T118" s="192"/>
      <c r="U118" s="192"/>
      <c r="V118" s="192"/>
      <c r="W118" s="192"/>
      <c r="X118" s="192"/>
      <c r="Y118" s="192"/>
      <c r="Z118" s="192"/>
    </row>
    <row r="119" spans="1:26" ht="22.5" hidden="1" customHeight="1" x14ac:dyDescent="0.2">
      <c r="A119" s="192"/>
      <c r="B119" s="192"/>
      <c r="C119" s="192"/>
      <c r="D119" s="192"/>
      <c r="E119" s="192"/>
      <c r="F119" s="192"/>
      <c r="G119" s="192"/>
      <c r="H119" s="192"/>
      <c r="I119" s="192"/>
      <c r="J119" s="192"/>
      <c r="K119" s="192"/>
      <c r="L119" s="350"/>
      <c r="M119" s="350"/>
      <c r="N119" s="506"/>
      <c r="O119" s="192"/>
      <c r="P119" s="192"/>
      <c r="Q119" s="192"/>
      <c r="R119" s="192"/>
      <c r="S119" s="192"/>
      <c r="T119" s="192"/>
      <c r="U119" s="192"/>
      <c r="V119" s="192"/>
      <c r="W119" s="192"/>
      <c r="X119" s="192"/>
      <c r="Y119" s="192"/>
      <c r="Z119" s="192"/>
    </row>
    <row r="120" spans="1:26" ht="22.5" hidden="1" customHeight="1" x14ac:dyDescent="0.2">
      <c r="A120" s="192"/>
      <c r="B120" s="192"/>
      <c r="C120" s="192"/>
      <c r="D120" s="192"/>
      <c r="E120" s="192"/>
      <c r="F120" s="192"/>
      <c r="G120" s="192"/>
      <c r="H120" s="192"/>
      <c r="I120" s="192"/>
      <c r="J120" s="192"/>
      <c r="K120" s="192"/>
      <c r="L120" s="350"/>
      <c r="M120" s="350"/>
      <c r="N120" s="506"/>
      <c r="O120" s="192"/>
      <c r="P120" s="192"/>
      <c r="Q120" s="192"/>
      <c r="R120" s="192"/>
      <c r="S120" s="192"/>
      <c r="T120" s="192"/>
      <c r="U120" s="192"/>
      <c r="V120" s="192"/>
      <c r="W120" s="192"/>
      <c r="X120" s="192"/>
      <c r="Y120" s="192"/>
      <c r="Z120" s="192"/>
    </row>
    <row r="121" spans="1:26" ht="22.5" hidden="1" customHeight="1" x14ac:dyDescent="0.2">
      <c r="A121" s="192"/>
      <c r="B121" s="192"/>
      <c r="C121" s="192"/>
      <c r="D121" s="192"/>
      <c r="E121" s="192"/>
      <c r="F121" s="192"/>
      <c r="G121" s="192"/>
      <c r="H121" s="192"/>
      <c r="I121" s="192"/>
      <c r="J121" s="192"/>
      <c r="K121" s="192"/>
      <c r="L121" s="350"/>
      <c r="M121" s="350"/>
      <c r="N121" s="506"/>
      <c r="O121" s="192"/>
      <c r="P121" s="192"/>
      <c r="Q121" s="192"/>
      <c r="R121" s="192"/>
      <c r="S121" s="192"/>
      <c r="T121" s="192"/>
      <c r="U121" s="192"/>
      <c r="V121" s="192"/>
      <c r="W121" s="192"/>
      <c r="X121" s="192"/>
      <c r="Y121" s="192"/>
      <c r="Z121" s="192"/>
    </row>
    <row r="122" spans="1:26" ht="22.5" hidden="1" customHeight="1" x14ac:dyDescent="0.2">
      <c r="A122" s="192"/>
      <c r="B122" s="192"/>
      <c r="C122" s="192"/>
      <c r="D122" s="192"/>
      <c r="E122" s="192"/>
      <c r="F122" s="192"/>
      <c r="G122" s="192"/>
      <c r="H122" s="192"/>
      <c r="I122" s="192"/>
      <c r="J122" s="192"/>
      <c r="K122" s="192"/>
      <c r="L122" s="350"/>
      <c r="M122" s="350"/>
      <c r="N122" s="506"/>
      <c r="O122" s="192"/>
      <c r="P122" s="192"/>
      <c r="Q122" s="192"/>
      <c r="R122" s="192"/>
      <c r="S122" s="192"/>
      <c r="T122" s="192"/>
      <c r="U122" s="192"/>
      <c r="V122" s="192"/>
      <c r="W122" s="192"/>
      <c r="X122" s="192"/>
      <c r="Y122" s="192"/>
      <c r="Z122" s="192"/>
    </row>
    <row r="123" spans="1:26" ht="22.5" hidden="1" customHeight="1" x14ac:dyDescent="0.2">
      <c r="A123" s="192"/>
      <c r="B123" s="192"/>
      <c r="C123" s="192"/>
      <c r="D123" s="192"/>
      <c r="E123" s="192"/>
      <c r="F123" s="192"/>
      <c r="G123" s="192"/>
      <c r="H123" s="192"/>
      <c r="I123" s="192"/>
      <c r="J123" s="192"/>
      <c r="K123" s="192"/>
      <c r="L123" s="350"/>
      <c r="M123" s="350"/>
      <c r="N123" s="506"/>
      <c r="O123" s="192"/>
      <c r="P123" s="192"/>
      <c r="Q123" s="192"/>
      <c r="R123" s="192"/>
      <c r="S123" s="192"/>
      <c r="T123" s="192"/>
      <c r="U123" s="192"/>
      <c r="V123" s="192"/>
      <c r="W123" s="192"/>
      <c r="X123" s="192"/>
      <c r="Y123" s="192"/>
      <c r="Z123" s="192"/>
    </row>
    <row r="124" spans="1:26" ht="22.5" hidden="1" customHeight="1" x14ac:dyDescent="0.2">
      <c r="A124" s="192"/>
      <c r="B124" s="192"/>
      <c r="C124" s="192"/>
      <c r="D124" s="192"/>
      <c r="E124" s="192"/>
      <c r="F124" s="192"/>
      <c r="G124" s="192"/>
      <c r="H124" s="192"/>
      <c r="I124" s="192"/>
      <c r="J124" s="192"/>
      <c r="K124" s="192"/>
      <c r="L124" s="350"/>
      <c r="M124" s="350"/>
      <c r="N124" s="506"/>
      <c r="O124" s="192"/>
      <c r="P124" s="192"/>
      <c r="Q124" s="192"/>
      <c r="R124" s="192"/>
      <c r="S124" s="192"/>
      <c r="T124" s="192"/>
      <c r="U124" s="192"/>
      <c r="V124" s="192"/>
      <c r="W124" s="192"/>
      <c r="X124" s="192"/>
      <c r="Y124" s="192"/>
      <c r="Z124" s="192"/>
    </row>
    <row r="125" spans="1:26" ht="22.5" hidden="1" customHeight="1" x14ac:dyDescent="0.2">
      <c r="A125" s="192"/>
      <c r="B125" s="192"/>
      <c r="C125" s="192"/>
      <c r="D125" s="192"/>
      <c r="E125" s="192"/>
      <c r="F125" s="192"/>
      <c r="G125" s="192"/>
      <c r="H125" s="192"/>
      <c r="I125" s="192"/>
      <c r="J125" s="192"/>
      <c r="K125" s="192"/>
      <c r="L125" s="350"/>
      <c r="M125" s="350"/>
      <c r="N125" s="506"/>
      <c r="O125" s="192"/>
      <c r="P125" s="192"/>
      <c r="Q125" s="192"/>
      <c r="R125" s="192"/>
      <c r="S125" s="192"/>
      <c r="T125" s="192"/>
      <c r="U125" s="192"/>
      <c r="V125" s="192"/>
      <c r="W125" s="192"/>
      <c r="X125" s="192"/>
      <c r="Y125" s="192"/>
      <c r="Z125" s="192"/>
    </row>
    <row r="126" spans="1:26" ht="22.5" hidden="1" customHeight="1" x14ac:dyDescent="0.2">
      <c r="A126" s="192"/>
      <c r="B126" s="192"/>
      <c r="C126" s="192"/>
      <c r="D126" s="192"/>
      <c r="E126" s="192"/>
      <c r="F126" s="192"/>
      <c r="G126" s="192"/>
      <c r="H126" s="192"/>
      <c r="I126" s="192"/>
      <c r="J126" s="192"/>
      <c r="K126" s="192"/>
      <c r="L126" s="350"/>
      <c r="M126" s="350"/>
      <c r="N126" s="506"/>
      <c r="O126" s="192"/>
      <c r="P126" s="192"/>
      <c r="Q126" s="192"/>
      <c r="R126" s="192"/>
      <c r="S126" s="192"/>
      <c r="T126" s="192"/>
      <c r="U126" s="192"/>
      <c r="V126" s="192"/>
      <c r="W126" s="192"/>
      <c r="X126" s="192"/>
      <c r="Y126" s="192"/>
      <c r="Z126" s="192"/>
    </row>
    <row r="127" spans="1:26" ht="22.5" hidden="1" customHeight="1" x14ac:dyDescent="0.2">
      <c r="A127" s="192"/>
      <c r="B127" s="192"/>
      <c r="C127" s="192"/>
      <c r="D127" s="192"/>
      <c r="E127" s="192"/>
      <c r="F127" s="192"/>
      <c r="G127" s="192"/>
      <c r="H127" s="192"/>
      <c r="I127" s="192"/>
      <c r="J127" s="192"/>
      <c r="K127" s="192"/>
      <c r="L127" s="350"/>
      <c r="M127" s="350"/>
      <c r="N127" s="506"/>
      <c r="O127" s="192"/>
      <c r="P127" s="192"/>
      <c r="Q127" s="192"/>
      <c r="R127" s="192"/>
      <c r="S127" s="192"/>
      <c r="T127" s="192"/>
      <c r="U127" s="192"/>
      <c r="V127" s="192"/>
      <c r="W127" s="192"/>
      <c r="X127" s="192"/>
      <c r="Y127" s="192"/>
      <c r="Z127" s="192"/>
    </row>
    <row r="128" spans="1:26" ht="22.5" hidden="1" customHeight="1" x14ac:dyDescent="0.2">
      <c r="A128" s="192"/>
      <c r="B128" s="192"/>
      <c r="C128" s="192"/>
      <c r="D128" s="192"/>
      <c r="E128" s="192"/>
      <c r="F128" s="192"/>
      <c r="G128" s="192"/>
      <c r="H128" s="192"/>
      <c r="I128" s="192"/>
      <c r="J128" s="192"/>
      <c r="K128" s="192"/>
      <c r="L128" s="350"/>
      <c r="M128" s="350"/>
      <c r="N128" s="506"/>
      <c r="O128" s="192"/>
      <c r="P128" s="192"/>
      <c r="Q128" s="192"/>
      <c r="R128" s="192"/>
      <c r="S128" s="192"/>
      <c r="T128" s="192"/>
      <c r="U128" s="192"/>
      <c r="V128" s="192"/>
      <c r="W128" s="192"/>
      <c r="X128" s="192"/>
      <c r="Y128" s="192"/>
      <c r="Z128" s="192"/>
    </row>
    <row r="129" spans="1:26" ht="22.5" hidden="1" customHeight="1" x14ac:dyDescent="0.2">
      <c r="A129" s="192"/>
      <c r="B129" s="192"/>
      <c r="C129" s="192"/>
      <c r="D129" s="192"/>
      <c r="E129" s="192"/>
      <c r="F129" s="192"/>
      <c r="G129" s="192"/>
      <c r="H129" s="192"/>
      <c r="I129" s="192"/>
      <c r="J129" s="192"/>
      <c r="K129" s="192"/>
      <c r="L129" s="350"/>
      <c r="M129" s="350"/>
      <c r="N129" s="506"/>
      <c r="O129" s="192"/>
      <c r="P129" s="192"/>
      <c r="Q129" s="192"/>
      <c r="R129" s="192"/>
      <c r="S129" s="192"/>
      <c r="T129" s="192"/>
      <c r="U129" s="192"/>
      <c r="V129" s="192"/>
      <c r="W129" s="192"/>
      <c r="X129" s="192"/>
      <c r="Y129" s="192"/>
      <c r="Z129" s="192"/>
    </row>
    <row r="130" spans="1:26" ht="22.5" hidden="1" customHeight="1" x14ac:dyDescent="0.2">
      <c r="A130" s="192"/>
      <c r="B130" s="192"/>
      <c r="C130" s="192"/>
      <c r="D130" s="192"/>
      <c r="E130" s="192"/>
      <c r="F130" s="192"/>
      <c r="G130" s="192"/>
      <c r="H130" s="192"/>
      <c r="I130" s="192"/>
      <c r="J130" s="192"/>
      <c r="K130" s="192"/>
      <c r="L130" s="350"/>
      <c r="M130" s="350"/>
      <c r="N130" s="506"/>
      <c r="O130" s="192"/>
      <c r="P130" s="192"/>
      <c r="Q130" s="192"/>
      <c r="R130" s="192"/>
      <c r="S130" s="192"/>
      <c r="T130" s="192"/>
      <c r="U130" s="192"/>
      <c r="V130" s="192"/>
      <c r="W130" s="192"/>
      <c r="X130" s="192"/>
      <c r="Y130" s="192"/>
      <c r="Z130" s="192"/>
    </row>
    <row r="131" spans="1:26" ht="22.5" hidden="1" customHeight="1" x14ac:dyDescent="0.2">
      <c r="A131" s="192"/>
      <c r="B131" s="192"/>
      <c r="C131" s="192"/>
      <c r="D131" s="192"/>
      <c r="E131" s="192"/>
      <c r="F131" s="192"/>
      <c r="G131" s="192"/>
      <c r="H131" s="192"/>
      <c r="I131" s="192"/>
      <c r="J131" s="192"/>
      <c r="K131" s="192"/>
      <c r="L131" s="350"/>
      <c r="M131" s="350"/>
      <c r="N131" s="506"/>
      <c r="O131" s="192"/>
      <c r="P131" s="192"/>
      <c r="Q131" s="192"/>
      <c r="R131" s="192"/>
      <c r="S131" s="192"/>
      <c r="T131" s="192"/>
      <c r="U131" s="192"/>
      <c r="V131" s="192"/>
      <c r="W131" s="192"/>
      <c r="X131" s="192"/>
      <c r="Y131" s="192"/>
      <c r="Z131" s="192"/>
    </row>
    <row r="132" spans="1:26" ht="22.5" hidden="1" customHeight="1" x14ac:dyDescent="0.2">
      <c r="A132" s="192"/>
      <c r="B132" s="192"/>
      <c r="C132" s="192"/>
      <c r="D132" s="192"/>
      <c r="E132" s="192"/>
      <c r="F132" s="192"/>
      <c r="G132" s="192"/>
      <c r="H132" s="192"/>
      <c r="I132" s="192"/>
      <c r="J132" s="192"/>
      <c r="K132" s="192"/>
      <c r="L132" s="350"/>
      <c r="M132" s="350"/>
      <c r="N132" s="506"/>
      <c r="O132" s="192"/>
      <c r="P132" s="192"/>
      <c r="Q132" s="192"/>
      <c r="R132" s="192"/>
      <c r="S132" s="192"/>
      <c r="T132" s="192"/>
      <c r="U132" s="192"/>
      <c r="V132" s="192"/>
      <c r="W132" s="192"/>
      <c r="X132" s="192"/>
      <c r="Y132" s="192"/>
      <c r="Z132" s="192"/>
    </row>
    <row r="133" spans="1:26" ht="22.5" hidden="1" customHeight="1" x14ac:dyDescent="0.2">
      <c r="A133" s="192"/>
      <c r="B133" s="192"/>
      <c r="C133" s="192"/>
      <c r="D133" s="192"/>
      <c r="E133" s="192"/>
      <c r="F133" s="192"/>
      <c r="G133" s="192"/>
      <c r="H133" s="192"/>
      <c r="I133" s="192"/>
      <c r="J133" s="192"/>
      <c r="K133" s="192"/>
      <c r="L133" s="350"/>
      <c r="M133" s="350"/>
      <c r="N133" s="506"/>
      <c r="O133" s="192"/>
      <c r="P133" s="192"/>
      <c r="Q133" s="192"/>
      <c r="R133" s="192"/>
      <c r="S133" s="192"/>
      <c r="T133" s="192"/>
      <c r="U133" s="192"/>
      <c r="V133" s="192"/>
      <c r="W133" s="192"/>
      <c r="X133" s="192"/>
      <c r="Y133" s="192"/>
      <c r="Z133" s="192"/>
    </row>
    <row r="134" spans="1:26" ht="22.5" hidden="1" customHeight="1" x14ac:dyDescent="0.2">
      <c r="A134" s="192"/>
      <c r="B134" s="192"/>
      <c r="C134" s="192"/>
      <c r="D134" s="192"/>
      <c r="E134" s="192"/>
      <c r="F134" s="192"/>
      <c r="G134" s="192"/>
      <c r="H134" s="192"/>
      <c r="I134" s="192"/>
      <c r="J134" s="192"/>
      <c r="K134" s="192"/>
      <c r="L134" s="350"/>
      <c r="M134" s="350"/>
      <c r="N134" s="506"/>
      <c r="O134" s="192"/>
      <c r="P134" s="192"/>
      <c r="Q134" s="192"/>
      <c r="R134" s="192"/>
      <c r="S134" s="192"/>
      <c r="T134" s="192"/>
      <c r="U134" s="192"/>
      <c r="V134" s="192"/>
      <c r="W134" s="192"/>
      <c r="X134" s="192"/>
      <c r="Y134" s="192"/>
      <c r="Z134" s="192"/>
    </row>
    <row r="135" spans="1:26" ht="22.5" hidden="1" customHeight="1" x14ac:dyDescent="0.2">
      <c r="A135" s="192"/>
      <c r="B135" s="192"/>
      <c r="C135" s="192"/>
      <c r="D135" s="192"/>
      <c r="E135" s="192"/>
      <c r="F135" s="192"/>
      <c r="G135" s="192"/>
      <c r="H135" s="192"/>
      <c r="I135" s="192"/>
      <c r="J135" s="192"/>
      <c r="K135" s="192"/>
      <c r="L135" s="350"/>
      <c r="M135" s="350"/>
      <c r="N135" s="506"/>
      <c r="O135" s="192"/>
      <c r="P135" s="192"/>
      <c r="Q135" s="192"/>
      <c r="R135" s="192"/>
      <c r="S135" s="192"/>
      <c r="T135" s="192"/>
      <c r="U135" s="192"/>
      <c r="V135" s="192"/>
      <c r="W135" s="192"/>
      <c r="X135" s="192"/>
      <c r="Y135" s="192"/>
      <c r="Z135" s="192"/>
    </row>
    <row r="136" spans="1:26" ht="22.5" hidden="1" customHeight="1" x14ac:dyDescent="0.2">
      <c r="A136" s="192"/>
      <c r="B136" s="192"/>
      <c r="C136" s="192"/>
      <c r="D136" s="192"/>
      <c r="E136" s="192"/>
      <c r="F136" s="192"/>
      <c r="G136" s="192"/>
      <c r="H136" s="192"/>
      <c r="I136" s="192"/>
      <c r="J136" s="192"/>
      <c r="K136" s="192"/>
      <c r="L136" s="350"/>
      <c r="M136" s="350"/>
      <c r="N136" s="506"/>
      <c r="O136" s="192"/>
      <c r="P136" s="192"/>
      <c r="Q136" s="192"/>
      <c r="R136" s="192"/>
      <c r="S136" s="192"/>
      <c r="T136" s="192"/>
      <c r="U136" s="192"/>
      <c r="V136" s="192"/>
      <c r="W136" s="192"/>
      <c r="X136" s="192"/>
      <c r="Y136" s="192"/>
      <c r="Z136" s="192"/>
    </row>
    <row r="137" spans="1:26" ht="22.5" hidden="1" customHeight="1" x14ac:dyDescent="0.2">
      <c r="A137" s="192"/>
      <c r="B137" s="192"/>
      <c r="C137" s="192"/>
      <c r="D137" s="192"/>
      <c r="E137" s="192"/>
      <c r="F137" s="192"/>
      <c r="G137" s="192"/>
      <c r="H137" s="192"/>
      <c r="I137" s="192"/>
      <c r="J137" s="192"/>
      <c r="K137" s="192"/>
      <c r="L137" s="350"/>
      <c r="M137" s="350"/>
      <c r="N137" s="506"/>
      <c r="O137" s="192"/>
      <c r="P137" s="192"/>
      <c r="Q137" s="192"/>
      <c r="R137" s="192"/>
      <c r="S137" s="192"/>
      <c r="T137" s="192"/>
      <c r="U137" s="192"/>
      <c r="V137" s="192"/>
      <c r="W137" s="192"/>
      <c r="X137" s="192"/>
      <c r="Y137" s="192"/>
      <c r="Z137" s="192"/>
    </row>
    <row r="138" spans="1:26" ht="22.5" hidden="1" customHeight="1" x14ac:dyDescent="0.2">
      <c r="A138" s="192"/>
      <c r="B138" s="192"/>
      <c r="C138" s="192"/>
      <c r="D138" s="192"/>
      <c r="E138" s="192"/>
      <c r="F138" s="192"/>
      <c r="G138" s="192"/>
      <c r="H138" s="192"/>
      <c r="I138" s="192"/>
      <c r="J138" s="192"/>
      <c r="K138" s="192"/>
      <c r="L138" s="350"/>
      <c r="M138" s="350"/>
      <c r="N138" s="506"/>
      <c r="O138" s="192"/>
      <c r="P138" s="192"/>
      <c r="Q138" s="192"/>
      <c r="R138" s="192"/>
      <c r="S138" s="192"/>
      <c r="T138" s="192"/>
      <c r="U138" s="192"/>
      <c r="V138" s="192"/>
      <c r="W138" s="192"/>
      <c r="X138" s="192"/>
      <c r="Y138" s="192"/>
      <c r="Z138" s="192"/>
    </row>
    <row r="139" spans="1:26" ht="22.5" hidden="1" customHeight="1" x14ac:dyDescent="0.2">
      <c r="A139" s="192"/>
      <c r="B139" s="192"/>
      <c r="C139" s="192"/>
      <c r="D139" s="192"/>
      <c r="E139" s="192"/>
      <c r="F139" s="192"/>
      <c r="G139" s="192"/>
      <c r="H139" s="192"/>
      <c r="I139" s="192"/>
      <c r="J139" s="192"/>
      <c r="K139" s="192"/>
      <c r="L139" s="350"/>
      <c r="M139" s="350"/>
      <c r="N139" s="506"/>
      <c r="O139" s="192"/>
      <c r="P139" s="192"/>
      <c r="Q139" s="192"/>
      <c r="R139" s="192"/>
      <c r="S139" s="192"/>
      <c r="T139" s="192"/>
      <c r="U139" s="192"/>
      <c r="V139" s="192"/>
      <c r="W139" s="192"/>
      <c r="X139" s="192"/>
      <c r="Y139" s="192"/>
      <c r="Z139" s="192"/>
    </row>
    <row r="140" spans="1:26" ht="22.5" hidden="1" customHeight="1" x14ac:dyDescent="0.2">
      <c r="A140" s="192"/>
      <c r="B140" s="192"/>
      <c r="C140" s="192"/>
      <c r="D140" s="192"/>
      <c r="E140" s="192"/>
      <c r="F140" s="192"/>
      <c r="G140" s="192"/>
      <c r="H140" s="192"/>
      <c r="I140" s="192"/>
      <c r="J140" s="192"/>
      <c r="K140" s="192"/>
      <c r="L140" s="350"/>
      <c r="M140" s="350"/>
      <c r="N140" s="506"/>
      <c r="O140" s="192"/>
      <c r="P140" s="192"/>
      <c r="Q140" s="192"/>
      <c r="R140" s="192"/>
      <c r="S140" s="192"/>
      <c r="T140" s="192"/>
      <c r="U140" s="192"/>
      <c r="V140" s="192"/>
      <c r="W140" s="192"/>
      <c r="X140" s="192"/>
      <c r="Y140" s="192"/>
      <c r="Z140" s="192"/>
    </row>
    <row r="141" spans="1:26" ht="22.5" hidden="1" customHeight="1" x14ac:dyDescent="0.2">
      <c r="A141" s="192"/>
      <c r="B141" s="192"/>
      <c r="C141" s="192"/>
      <c r="D141" s="192"/>
      <c r="E141" s="192"/>
      <c r="F141" s="192"/>
      <c r="G141" s="192"/>
      <c r="H141" s="192"/>
      <c r="I141" s="192"/>
      <c r="J141" s="192"/>
      <c r="K141" s="192"/>
      <c r="L141" s="350"/>
      <c r="M141" s="350"/>
      <c r="N141" s="506"/>
      <c r="O141" s="192"/>
      <c r="P141" s="192"/>
      <c r="Q141" s="192"/>
      <c r="R141" s="192"/>
      <c r="S141" s="192"/>
      <c r="T141" s="192"/>
      <c r="U141" s="192"/>
      <c r="V141" s="192"/>
      <c r="W141" s="192"/>
      <c r="X141" s="192"/>
      <c r="Y141" s="192"/>
      <c r="Z141" s="192"/>
    </row>
    <row r="142" spans="1:26" ht="22.5" hidden="1" customHeight="1" x14ac:dyDescent="0.2">
      <c r="A142" s="192"/>
      <c r="B142" s="192"/>
      <c r="C142" s="192"/>
      <c r="D142" s="192"/>
      <c r="E142" s="192"/>
      <c r="F142" s="192"/>
      <c r="G142" s="192"/>
      <c r="H142" s="192"/>
      <c r="I142" s="192"/>
      <c r="J142" s="192"/>
      <c r="K142" s="192"/>
      <c r="L142" s="350"/>
      <c r="M142" s="350"/>
      <c r="N142" s="506"/>
      <c r="O142" s="192"/>
      <c r="P142" s="192"/>
      <c r="Q142" s="192"/>
      <c r="R142" s="192"/>
      <c r="S142" s="192"/>
      <c r="T142" s="192"/>
      <c r="U142" s="192"/>
      <c r="V142" s="192"/>
      <c r="W142" s="192"/>
      <c r="X142" s="192"/>
      <c r="Y142" s="192"/>
      <c r="Z142" s="192"/>
    </row>
    <row r="143" spans="1:26" ht="22.5" hidden="1" customHeight="1" x14ac:dyDescent="0.2">
      <c r="A143" s="192"/>
      <c r="B143" s="192"/>
      <c r="C143" s="192"/>
      <c r="D143" s="192"/>
      <c r="E143" s="192"/>
      <c r="F143" s="192"/>
      <c r="G143" s="192"/>
      <c r="H143" s="192"/>
      <c r="I143" s="192"/>
      <c r="J143" s="192"/>
      <c r="K143" s="192"/>
      <c r="L143" s="350"/>
      <c r="M143" s="350"/>
      <c r="N143" s="506"/>
      <c r="O143" s="192"/>
      <c r="P143" s="192"/>
      <c r="Q143" s="192"/>
      <c r="R143" s="192"/>
      <c r="S143" s="192"/>
      <c r="T143" s="192"/>
      <c r="U143" s="192"/>
      <c r="V143" s="192"/>
      <c r="W143" s="192"/>
      <c r="X143" s="192"/>
      <c r="Y143" s="192"/>
      <c r="Z143" s="192"/>
    </row>
    <row r="144" spans="1:26" ht="22.5" hidden="1" customHeight="1" x14ac:dyDescent="0.2">
      <c r="A144" s="192"/>
      <c r="B144" s="192"/>
      <c r="C144" s="192"/>
      <c r="D144" s="192"/>
      <c r="E144" s="192"/>
      <c r="F144" s="192"/>
      <c r="G144" s="192"/>
      <c r="H144" s="192"/>
      <c r="I144" s="192"/>
      <c r="J144" s="192"/>
      <c r="K144" s="192"/>
      <c r="L144" s="350"/>
      <c r="M144" s="350"/>
      <c r="N144" s="506"/>
      <c r="O144" s="192"/>
      <c r="P144" s="192"/>
      <c r="Q144" s="192"/>
      <c r="R144" s="192"/>
      <c r="S144" s="192"/>
      <c r="T144" s="192"/>
      <c r="U144" s="192"/>
      <c r="V144" s="192"/>
      <c r="W144" s="192"/>
      <c r="X144" s="192"/>
      <c r="Y144" s="192"/>
      <c r="Z144" s="192"/>
    </row>
    <row r="145" spans="1:26" ht="22.5" hidden="1" customHeight="1" x14ac:dyDescent="0.2">
      <c r="A145" s="192"/>
      <c r="B145" s="192"/>
      <c r="C145" s="192"/>
      <c r="D145" s="192"/>
      <c r="E145" s="192"/>
      <c r="F145" s="192"/>
      <c r="G145" s="192"/>
      <c r="H145" s="192"/>
      <c r="I145" s="192"/>
      <c r="J145" s="192"/>
      <c r="K145" s="192"/>
      <c r="L145" s="350"/>
      <c r="M145" s="350"/>
      <c r="N145" s="506"/>
      <c r="O145" s="192"/>
      <c r="P145" s="192"/>
      <c r="Q145" s="192"/>
      <c r="R145" s="192"/>
      <c r="S145" s="192"/>
      <c r="T145" s="192"/>
      <c r="U145" s="192"/>
      <c r="V145" s="192"/>
      <c r="W145" s="192"/>
      <c r="X145" s="192"/>
      <c r="Y145" s="192"/>
      <c r="Z145" s="192"/>
    </row>
    <row r="146" spans="1:26" ht="22.5" hidden="1" customHeight="1" x14ac:dyDescent="0.2">
      <c r="A146" s="192"/>
      <c r="B146" s="192"/>
      <c r="C146" s="192"/>
      <c r="D146" s="192"/>
      <c r="E146" s="192"/>
      <c r="F146" s="192"/>
      <c r="G146" s="192"/>
      <c r="H146" s="192"/>
      <c r="I146" s="192"/>
      <c r="J146" s="192"/>
      <c r="K146" s="192"/>
      <c r="L146" s="350"/>
      <c r="M146" s="350"/>
      <c r="N146" s="506"/>
      <c r="O146" s="192"/>
      <c r="P146" s="192"/>
      <c r="Q146" s="192"/>
      <c r="R146" s="192"/>
      <c r="S146" s="192"/>
      <c r="T146" s="192"/>
      <c r="U146" s="192"/>
      <c r="V146" s="192"/>
      <c r="W146" s="192"/>
      <c r="X146" s="192"/>
      <c r="Y146" s="192"/>
      <c r="Z146" s="192"/>
    </row>
    <row r="147" spans="1:26" ht="22.5" hidden="1" customHeight="1" x14ac:dyDescent="0.2">
      <c r="A147" s="192"/>
      <c r="B147" s="192"/>
      <c r="C147" s="192"/>
      <c r="D147" s="192"/>
      <c r="E147" s="192"/>
      <c r="F147" s="192"/>
      <c r="G147" s="192"/>
      <c r="H147" s="192"/>
      <c r="I147" s="192"/>
      <c r="J147" s="192"/>
      <c r="K147" s="192"/>
      <c r="L147" s="350"/>
      <c r="M147" s="350"/>
      <c r="N147" s="506"/>
      <c r="O147" s="192"/>
      <c r="P147" s="192"/>
      <c r="Q147" s="192"/>
      <c r="R147" s="192"/>
      <c r="S147" s="192"/>
      <c r="T147" s="192"/>
      <c r="U147" s="192"/>
      <c r="V147" s="192"/>
      <c r="W147" s="192"/>
      <c r="X147" s="192"/>
      <c r="Y147" s="192"/>
      <c r="Z147" s="192"/>
    </row>
    <row r="148" spans="1:26" ht="22.5" hidden="1" customHeight="1" x14ac:dyDescent="0.2">
      <c r="A148" s="192"/>
      <c r="B148" s="192"/>
      <c r="C148" s="192"/>
      <c r="D148" s="192"/>
      <c r="E148" s="192"/>
      <c r="F148" s="192"/>
      <c r="G148" s="192"/>
      <c r="H148" s="192"/>
      <c r="I148" s="192"/>
      <c r="J148" s="192"/>
      <c r="K148" s="192"/>
      <c r="L148" s="350"/>
      <c r="M148" s="350"/>
      <c r="N148" s="506"/>
      <c r="O148" s="192"/>
      <c r="P148" s="192"/>
      <c r="Q148" s="192"/>
      <c r="R148" s="192"/>
      <c r="S148" s="192"/>
      <c r="T148" s="192"/>
      <c r="U148" s="192"/>
      <c r="V148" s="192"/>
      <c r="W148" s="192"/>
      <c r="X148" s="192"/>
      <c r="Y148" s="192"/>
      <c r="Z148" s="192"/>
    </row>
    <row r="149" spans="1:26" ht="22.5" hidden="1" customHeight="1" x14ac:dyDescent="0.2">
      <c r="A149" s="192"/>
      <c r="B149" s="192"/>
      <c r="C149" s="192"/>
      <c r="D149" s="192"/>
      <c r="E149" s="192"/>
      <c r="F149" s="192"/>
      <c r="G149" s="192"/>
      <c r="H149" s="192"/>
      <c r="I149" s="192"/>
      <c r="J149" s="192"/>
      <c r="K149" s="192"/>
      <c r="L149" s="350"/>
      <c r="M149" s="350"/>
      <c r="N149" s="506"/>
      <c r="O149" s="192"/>
      <c r="P149" s="192"/>
      <c r="Q149" s="192"/>
      <c r="R149" s="192"/>
      <c r="S149" s="192"/>
      <c r="T149" s="192"/>
      <c r="U149" s="192"/>
      <c r="V149" s="192"/>
      <c r="W149" s="192"/>
      <c r="X149" s="192"/>
      <c r="Y149" s="192"/>
      <c r="Z149" s="192"/>
    </row>
    <row r="150" spans="1:26" ht="22.5" hidden="1" customHeight="1" x14ac:dyDescent="0.2">
      <c r="A150" s="192"/>
      <c r="B150" s="192"/>
      <c r="C150" s="192"/>
      <c r="D150" s="192"/>
      <c r="E150" s="192"/>
      <c r="F150" s="192"/>
      <c r="G150" s="192"/>
      <c r="H150" s="192"/>
      <c r="I150" s="192"/>
      <c r="J150" s="192"/>
      <c r="K150" s="192"/>
      <c r="L150" s="350"/>
      <c r="M150" s="350"/>
      <c r="N150" s="506"/>
      <c r="O150" s="192"/>
      <c r="P150" s="192"/>
      <c r="Q150" s="192"/>
      <c r="R150" s="192"/>
      <c r="S150" s="192"/>
      <c r="T150" s="192"/>
      <c r="U150" s="192"/>
      <c r="V150" s="192"/>
      <c r="W150" s="192"/>
      <c r="X150" s="192"/>
      <c r="Y150" s="192"/>
      <c r="Z150" s="192"/>
    </row>
    <row r="151" spans="1:26" ht="22.5" hidden="1" customHeight="1" x14ac:dyDescent="0.2">
      <c r="A151" s="192"/>
      <c r="B151" s="192"/>
      <c r="C151" s="192"/>
      <c r="D151" s="192"/>
      <c r="E151" s="192"/>
      <c r="F151" s="192"/>
      <c r="G151" s="192"/>
      <c r="H151" s="192"/>
      <c r="I151" s="192"/>
      <c r="J151" s="192"/>
      <c r="K151" s="192"/>
      <c r="L151" s="350"/>
      <c r="M151" s="350"/>
      <c r="N151" s="506"/>
      <c r="O151" s="192"/>
      <c r="P151" s="192"/>
      <c r="Q151" s="192"/>
      <c r="R151" s="192"/>
      <c r="S151" s="192"/>
      <c r="T151" s="192"/>
      <c r="U151" s="192"/>
      <c r="V151" s="192"/>
      <c r="W151" s="192"/>
      <c r="X151" s="192"/>
      <c r="Y151" s="192"/>
      <c r="Z151" s="192"/>
    </row>
    <row r="152" spans="1:26" ht="22.5" hidden="1" customHeight="1" x14ac:dyDescent="0.2">
      <c r="A152" s="192"/>
      <c r="B152" s="192"/>
      <c r="C152" s="192"/>
      <c r="D152" s="192"/>
      <c r="E152" s="192"/>
      <c r="F152" s="192"/>
      <c r="G152" s="192"/>
      <c r="H152" s="192"/>
      <c r="I152" s="192"/>
      <c r="J152" s="192"/>
      <c r="K152" s="192"/>
      <c r="L152" s="350"/>
      <c r="M152" s="350"/>
      <c r="N152" s="506"/>
      <c r="O152" s="192"/>
      <c r="P152" s="192"/>
      <c r="Q152" s="192"/>
      <c r="R152" s="192"/>
      <c r="S152" s="192"/>
      <c r="T152" s="192"/>
      <c r="U152" s="192"/>
      <c r="V152" s="192"/>
      <c r="W152" s="192"/>
      <c r="X152" s="192"/>
      <c r="Y152" s="192"/>
      <c r="Z152" s="192"/>
    </row>
    <row r="153" spans="1:26" ht="22.5" hidden="1" customHeight="1" x14ac:dyDescent="0.2">
      <c r="A153" s="192"/>
      <c r="B153" s="192"/>
      <c r="C153" s="192"/>
      <c r="D153" s="192"/>
      <c r="E153" s="192"/>
      <c r="F153" s="192"/>
      <c r="G153" s="192"/>
      <c r="H153" s="192"/>
      <c r="I153" s="192"/>
      <c r="J153" s="192"/>
      <c r="K153" s="192"/>
      <c r="L153" s="350"/>
      <c r="M153" s="350"/>
      <c r="N153" s="506"/>
      <c r="O153" s="192"/>
      <c r="P153" s="192"/>
      <c r="Q153" s="192"/>
      <c r="R153" s="192"/>
      <c r="S153" s="192"/>
      <c r="T153" s="192"/>
      <c r="U153" s="192"/>
      <c r="V153" s="192"/>
      <c r="W153" s="192"/>
      <c r="X153" s="192"/>
      <c r="Y153" s="192"/>
      <c r="Z153" s="192"/>
    </row>
    <row r="154" spans="1:26" ht="22.5" hidden="1" customHeight="1" x14ac:dyDescent="0.2">
      <c r="A154" s="192"/>
      <c r="B154" s="192"/>
      <c r="C154" s="192"/>
      <c r="D154" s="192"/>
      <c r="E154" s="192"/>
      <c r="F154" s="192"/>
      <c r="G154" s="192"/>
      <c r="H154" s="192"/>
      <c r="I154" s="192"/>
      <c r="J154" s="192"/>
      <c r="K154" s="192"/>
      <c r="L154" s="350"/>
      <c r="M154" s="350"/>
      <c r="N154" s="506"/>
      <c r="O154" s="192"/>
      <c r="P154" s="192"/>
      <c r="Q154" s="192"/>
      <c r="R154" s="192"/>
      <c r="S154" s="192"/>
      <c r="T154" s="192"/>
      <c r="U154" s="192"/>
      <c r="V154" s="192"/>
      <c r="W154" s="192"/>
      <c r="X154" s="192"/>
      <c r="Y154" s="192"/>
      <c r="Z154" s="192"/>
    </row>
    <row r="155" spans="1:26" ht="22.5" hidden="1" customHeight="1" x14ac:dyDescent="0.2">
      <c r="A155" s="192"/>
      <c r="B155" s="192"/>
      <c r="C155" s="192"/>
      <c r="D155" s="192"/>
      <c r="E155" s="192"/>
      <c r="F155" s="192"/>
      <c r="G155" s="192"/>
      <c r="H155" s="192"/>
      <c r="I155" s="192"/>
      <c r="J155" s="192"/>
      <c r="K155" s="192"/>
      <c r="L155" s="350"/>
      <c r="M155" s="350"/>
      <c r="N155" s="506"/>
      <c r="O155" s="192"/>
      <c r="P155" s="192"/>
      <c r="Q155" s="192"/>
      <c r="R155" s="192"/>
      <c r="S155" s="192"/>
      <c r="T155" s="192"/>
      <c r="U155" s="192"/>
      <c r="V155" s="192"/>
      <c r="W155" s="192"/>
      <c r="X155" s="192"/>
      <c r="Y155" s="192"/>
      <c r="Z155" s="192"/>
    </row>
    <row r="156" spans="1:26" ht="22.5" hidden="1" customHeight="1" x14ac:dyDescent="0.2">
      <c r="A156" s="192"/>
      <c r="B156" s="192"/>
      <c r="C156" s="192"/>
      <c r="D156" s="192"/>
      <c r="E156" s="192"/>
      <c r="F156" s="192"/>
      <c r="G156" s="192"/>
      <c r="H156" s="192"/>
      <c r="I156" s="192"/>
      <c r="J156" s="192"/>
      <c r="K156" s="192"/>
      <c r="L156" s="350"/>
      <c r="M156" s="350"/>
      <c r="N156" s="506"/>
      <c r="O156" s="192"/>
      <c r="P156" s="192"/>
      <c r="Q156" s="192"/>
      <c r="R156" s="192"/>
      <c r="S156" s="192"/>
      <c r="T156" s="192"/>
      <c r="U156" s="192"/>
      <c r="V156" s="192"/>
      <c r="W156" s="192"/>
      <c r="X156" s="192"/>
      <c r="Y156" s="192"/>
      <c r="Z156" s="192"/>
    </row>
    <row r="157" spans="1:26" ht="22.5" hidden="1" customHeight="1" x14ac:dyDescent="0.2">
      <c r="A157" s="192"/>
      <c r="B157" s="192"/>
      <c r="C157" s="192"/>
      <c r="D157" s="192"/>
      <c r="E157" s="192"/>
      <c r="F157" s="192"/>
      <c r="G157" s="192"/>
      <c r="H157" s="192"/>
      <c r="I157" s="192"/>
      <c r="J157" s="192"/>
      <c r="K157" s="192"/>
      <c r="L157" s="350"/>
      <c r="M157" s="350"/>
      <c r="N157" s="506"/>
      <c r="O157" s="192"/>
      <c r="P157" s="192"/>
      <c r="Q157" s="192"/>
      <c r="R157" s="192"/>
      <c r="S157" s="192"/>
      <c r="T157" s="192"/>
      <c r="U157" s="192"/>
      <c r="V157" s="192"/>
      <c r="W157" s="192"/>
      <c r="X157" s="192"/>
      <c r="Y157" s="192"/>
      <c r="Z157" s="192"/>
    </row>
    <row r="158" spans="1:26" ht="22.5" hidden="1" customHeight="1" x14ac:dyDescent="0.2">
      <c r="A158" s="192"/>
      <c r="B158" s="192"/>
      <c r="C158" s="192"/>
      <c r="D158" s="192"/>
      <c r="E158" s="192"/>
      <c r="F158" s="192"/>
      <c r="G158" s="192"/>
      <c r="H158" s="192"/>
      <c r="I158" s="192"/>
      <c r="J158" s="192"/>
      <c r="K158" s="192"/>
      <c r="L158" s="350"/>
      <c r="M158" s="350"/>
      <c r="N158" s="506"/>
      <c r="O158" s="192"/>
      <c r="P158" s="192"/>
      <c r="Q158" s="192"/>
      <c r="R158" s="192"/>
      <c r="S158" s="192"/>
      <c r="T158" s="192"/>
      <c r="U158" s="192"/>
      <c r="V158" s="192"/>
      <c r="W158" s="192"/>
      <c r="X158" s="192"/>
      <c r="Y158" s="192"/>
      <c r="Z158" s="192"/>
    </row>
    <row r="159" spans="1:26" ht="22.5" hidden="1" customHeight="1" x14ac:dyDescent="0.2">
      <c r="A159" s="192"/>
      <c r="B159" s="192"/>
      <c r="C159" s="192"/>
      <c r="D159" s="192"/>
      <c r="E159" s="192"/>
      <c r="F159" s="192"/>
      <c r="G159" s="192"/>
      <c r="H159" s="192"/>
      <c r="I159" s="192"/>
      <c r="J159" s="192"/>
      <c r="K159" s="192"/>
      <c r="L159" s="350"/>
      <c r="M159" s="350"/>
      <c r="N159" s="506"/>
      <c r="O159" s="192"/>
      <c r="P159" s="192"/>
      <c r="Q159" s="192"/>
      <c r="R159" s="192"/>
      <c r="S159" s="192"/>
      <c r="T159" s="192"/>
      <c r="U159" s="192"/>
      <c r="V159" s="192"/>
      <c r="W159" s="192"/>
      <c r="X159" s="192"/>
      <c r="Y159" s="192"/>
      <c r="Z159" s="192"/>
    </row>
    <row r="160" spans="1:26" ht="22.5" hidden="1" customHeight="1" x14ac:dyDescent="0.2">
      <c r="A160" s="192"/>
      <c r="B160" s="192"/>
      <c r="C160" s="192"/>
      <c r="D160" s="192"/>
      <c r="E160" s="192"/>
      <c r="F160" s="192"/>
      <c r="G160" s="192"/>
      <c r="H160" s="192"/>
      <c r="I160" s="192"/>
      <c r="J160" s="192"/>
      <c r="K160" s="192"/>
      <c r="L160" s="350"/>
      <c r="M160" s="350"/>
      <c r="N160" s="506"/>
      <c r="O160" s="192"/>
      <c r="P160" s="192"/>
      <c r="Q160" s="192"/>
      <c r="R160" s="192"/>
      <c r="S160" s="192"/>
      <c r="T160" s="192"/>
      <c r="U160" s="192"/>
      <c r="V160" s="192"/>
      <c r="W160" s="192"/>
      <c r="X160" s="192"/>
      <c r="Y160" s="192"/>
      <c r="Z160" s="192"/>
    </row>
    <row r="161" spans="1:26" ht="22.5" hidden="1" customHeight="1" x14ac:dyDescent="0.2">
      <c r="A161" s="192"/>
      <c r="B161" s="192"/>
      <c r="C161" s="192"/>
      <c r="D161" s="192"/>
      <c r="E161" s="192"/>
      <c r="F161" s="192"/>
      <c r="G161" s="192"/>
      <c r="H161" s="192"/>
      <c r="I161" s="192"/>
      <c r="J161" s="192"/>
      <c r="K161" s="192"/>
      <c r="L161" s="350"/>
      <c r="M161" s="350"/>
      <c r="N161" s="506"/>
      <c r="O161" s="192"/>
      <c r="P161" s="192"/>
      <c r="Q161" s="192"/>
      <c r="R161" s="192"/>
      <c r="S161" s="192"/>
      <c r="T161" s="192"/>
      <c r="U161" s="192"/>
      <c r="V161" s="192"/>
      <c r="W161" s="192"/>
      <c r="X161" s="192"/>
      <c r="Y161" s="192"/>
      <c r="Z161" s="192"/>
    </row>
    <row r="162" spans="1:26" ht="22.5" hidden="1" customHeight="1" x14ac:dyDescent="0.2">
      <c r="A162" s="192"/>
      <c r="B162" s="192"/>
      <c r="C162" s="192"/>
      <c r="D162" s="192"/>
      <c r="E162" s="192"/>
      <c r="F162" s="192"/>
      <c r="G162" s="192"/>
      <c r="H162" s="192"/>
      <c r="I162" s="192"/>
      <c r="J162" s="192"/>
      <c r="K162" s="192"/>
      <c r="L162" s="350"/>
      <c r="M162" s="350"/>
      <c r="N162" s="506"/>
      <c r="O162" s="192"/>
      <c r="P162" s="192"/>
      <c r="Q162" s="192"/>
      <c r="R162" s="192"/>
      <c r="S162" s="192"/>
      <c r="T162" s="192"/>
      <c r="U162" s="192"/>
      <c r="V162" s="192"/>
      <c r="W162" s="192"/>
      <c r="X162" s="192"/>
      <c r="Y162" s="192"/>
      <c r="Z162" s="192"/>
    </row>
    <row r="163" spans="1:26" ht="22.5" hidden="1" customHeight="1" x14ac:dyDescent="0.2">
      <c r="A163" s="192"/>
      <c r="B163" s="192"/>
      <c r="C163" s="192"/>
      <c r="D163" s="192"/>
      <c r="E163" s="192"/>
      <c r="F163" s="192"/>
      <c r="G163" s="192"/>
      <c r="H163" s="192"/>
      <c r="I163" s="192"/>
      <c r="J163" s="192"/>
      <c r="K163" s="192"/>
      <c r="L163" s="350"/>
      <c r="M163" s="350"/>
      <c r="N163" s="506"/>
      <c r="O163" s="192"/>
      <c r="P163" s="192"/>
      <c r="Q163" s="192"/>
      <c r="R163" s="192"/>
      <c r="S163" s="192"/>
      <c r="T163" s="192"/>
      <c r="U163" s="192"/>
      <c r="V163" s="192"/>
      <c r="W163" s="192"/>
      <c r="X163" s="192"/>
      <c r="Y163" s="192"/>
      <c r="Z163" s="192"/>
    </row>
    <row r="164" spans="1:26" ht="22.5" hidden="1" customHeight="1" x14ac:dyDescent="0.2">
      <c r="A164" s="192"/>
      <c r="B164" s="192"/>
      <c r="C164" s="192"/>
      <c r="D164" s="192"/>
      <c r="E164" s="192"/>
      <c r="F164" s="192"/>
      <c r="G164" s="192"/>
      <c r="H164" s="192"/>
      <c r="I164" s="192"/>
      <c r="J164" s="192"/>
      <c r="K164" s="192"/>
      <c r="L164" s="350"/>
      <c r="M164" s="350"/>
      <c r="N164" s="506"/>
      <c r="O164" s="192"/>
      <c r="P164" s="192"/>
      <c r="Q164" s="192"/>
      <c r="R164" s="192"/>
      <c r="S164" s="192"/>
      <c r="T164" s="192"/>
      <c r="U164" s="192"/>
      <c r="V164" s="192"/>
      <c r="W164" s="192"/>
      <c r="X164" s="192"/>
      <c r="Y164" s="192"/>
      <c r="Z164" s="192"/>
    </row>
    <row r="165" spans="1:26" ht="22.5" hidden="1" customHeight="1" x14ac:dyDescent="0.2">
      <c r="A165" s="192"/>
      <c r="B165" s="192"/>
      <c r="C165" s="192"/>
      <c r="D165" s="192"/>
      <c r="E165" s="192"/>
      <c r="F165" s="192"/>
      <c r="G165" s="192"/>
      <c r="H165" s="192"/>
      <c r="I165" s="192"/>
      <c r="J165" s="192"/>
      <c r="K165" s="192"/>
      <c r="L165" s="350"/>
      <c r="M165" s="350"/>
      <c r="N165" s="506"/>
      <c r="O165" s="192"/>
      <c r="P165" s="192"/>
      <c r="Q165" s="192"/>
      <c r="R165" s="192"/>
      <c r="S165" s="192"/>
      <c r="T165" s="192"/>
      <c r="U165" s="192"/>
      <c r="V165" s="192"/>
      <c r="W165" s="192"/>
      <c r="X165" s="192"/>
      <c r="Y165" s="192"/>
      <c r="Z165" s="192"/>
    </row>
    <row r="166" spans="1:26" ht="22.5" hidden="1" customHeight="1" x14ac:dyDescent="0.2">
      <c r="A166" s="192"/>
      <c r="B166" s="192"/>
      <c r="C166" s="192"/>
      <c r="D166" s="192"/>
      <c r="E166" s="192"/>
      <c r="F166" s="192"/>
      <c r="G166" s="192"/>
      <c r="H166" s="192"/>
      <c r="I166" s="192"/>
      <c r="J166" s="192"/>
      <c r="K166" s="192"/>
      <c r="L166" s="350"/>
      <c r="M166" s="350"/>
      <c r="N166" s="506"/>
      <c r="O166" s="192"/>
      <c r="P166" s="192"/>
      <c r="Q166" s="192"/>
      <c r="R166" s="192"/>
      <c r="S166" s="192"/>
      <c r="T166" s="192"/>
      <c r="U166" s="192"/>
      <c r="V166" s="192"/>
      <c r="W166" s="192"/>
      <c r="X166" s="192"/>
      <c r="Y166" s="192"/>
      <c r="Z166" s="192"/>
    </row>
    <row r="167" spans="1:26" ht="22.5" hidden="1" customHeight="1" x14ac:dyDescent="0.2">
      <c r="A167" s="192"/>
      <c r="B167" s="192"/>
      <c r="C167" s="192"/>
      <c r="D167" s="192"/>
      <c r="E167" s="192"/>
      <c r="F167" s="192"/>
      <c r="G167" s="192"/>
      <c r="H167" s="192"/>
      <c r="I167" s="192"/>
      <c r="J167" s="192"/>
      <c r="K167" s="192"/>
      <c r="L167" s="350"/>
      <c r="M167" s="350"/>
      <c r="N167" s="506"/>
      <c r="O167" s="192"/>
      <c r="P167" s="192"/>
      <c r="Q167" s="192"/>
      <c r="R167" s="192"/>
      <c r="S167" s="192"/>
      <c r="T167" s="192"/>
      <c r="U167" s="192"/>
      <c r="V167" s="192"/>
      <c r="W167" s="192"/>
      <c r="X167" s="192"/>
      <c r="Y167" s="192"/>
      <c r="Z167" s="192"/>
    </row>
    <row r="168" spans="1:26" ht="22.5" hidden="1" customHeight="1" x14ac:dyDescent="0.2">
      <c r="A168" s="192"/>
      <c r="B168" s="192"/>
      <c r="C168" s="192"/>
      <c r="D168" s="192"/>
      <c r="E168" s="192"/>
      <c r="F168" s="192"/>
      <c r="G168" s="192"/>
      <c r="H168" s="192"/>
      <c r="I168" s="192"/>
      <c r="J168" s="192"/>
      <c r="K168" s="192"/>
      <c r="L168" s="350"/>
      <c r="M168" s="350"/>
      <c r="N168" s="506"/>
      <c r="O168" s="192"/>
      <c r="P168" s="192"/>
      <c r="Q168" s="192"/>
      <c r="R168" s="192"/>
      <c r="S168" s="192"/>
      <c r="T168" s="192"/>
      <c r="U168" s="192"/>
      <c r="V168" s="192"/>
      <c r="W168" s="192"/>
      <c r="X168" s="192"/>
      <c r="Y168" s="192"/>
      <c r="Z168" s="192"/>
    </row>
    <row r="169" spans="1:26" ht="22.5" hidden="1" customHeight="1" x14ac:dyDescent="0.2">
      <c r="A169" s="192"/>
      <c r="B169" s="192"/>
      <c r="C169" s="192"/>
      <c r="D169" s="192"/>
      <c r="E169" s="192"/>
      <c r="F169" s="192"/>
      <c r="G169" s="192"/>
      <c r="H169" s="192"/>
      <c r="I169" s="192"/>
      <c r="J169" s="192"/>
      <c r="K169" s="192"/>
      <c r="L169" s="350"/>
      <c r="M169" s="350"/>
      <c r="N169" s="506"/>
      <c r="O169" s="192"/>
      <c r="P169" s="192"/>
      <c r="Q169" s="192"/>
      <c r="R169" s="192"/>
      <c r="S169" s="192"/>
      <c r="T169" s="192"/>
      <c r="U169" s="192"/>
      <c r="V169" s="192"/>
      <c r="W169" s="192"/>
      <c r="X169" s="192"/>
      <c r="Y169" s="192"/>
      <c r="Z169" s="192"/>
    </row>
    <row r="170" spans="1:26" ht="22.5" hidden="1" customHeight="1" x14ac:dyDescent="0.2">
      <c r="A170" s="192"/>
      <c r="B170" s="192"/>
      <c r="C170" s="192"/>
      <c r="D170" s="192"/>
      <c r="E170" s="192"/>
      <c r="F170" s="192"/>
      <c r="G170" s="192"/>
      <c r="H170" s="192"/>
      <c r="I170" s="192"/>
      <c r="J170" s="192"/>
      <c r="K170" s="192"/>
      <c r="L170" s="350"/>
      <c r="M170" s="350"/>
      <c r="N170" s="506"/>
      <c r="O170" s="192"/>
      <c r="P170" s="192"/>
      <c r="Q170" s="192"/>
      <c r="R170" s="192"/>
      <c r="S170" s="192"/>
      <c r="T170" s="192"/>
      <c r="U170" s="192"/>
      <c r="V170" s="192"/>
      <c r="W170" s="192"/>
      <c r="X170" s="192"/>
      <c r="Y170" s="192"/>
      <c r="Z170" s="192"/>
    </row>
    <row r="171" spans="1:26" ht="22.5" hidden="1" customHeight="1" x14ac:dyDescent="0.2">
      <c r="A171" s="192"/>
      <c r="B171" s="192"/>
      <c r="C171" s="192"/>
      <c r="D171" s="192"/>
      <c r="E171" s="192"/>
      <c r="F171" s="192"/>
      <c r="G171" s="192"/>
      <c r="H171" s="192"/>
      <c r="I171" s="192"/>
      <c r="J171" s="192"/>
      <c r="K171" s="192"/>
      <c r="L171" s="350"/>
      <c r="M171" s="350"/>
      <c r="N171" s="506"/>
      <c r="O171" s="192"/>
      <c r="P171" s="192"/>
      <c r="Q171" s="192"/>
      <c r="R171" s="192"/>
      <c r="S171" s="192"/>
      <c r="T171" s="192"/>
      <c r="U171" s="192"/>
      <c r="V171" s="192"/>
      <c r="W171" s="192"/>
      <c r="X171" s="192"/>
      <c r="Y171" s="192"/>
      <c r="Z171" s="192"/>
    </row>
    <row r="172" spans="1:26" ht="22.5" hidden="1" customHeight="1" x14ac:dyDescent="0.2">
      <c r="A172" s="192"/>
      <c r="B172" s="192"/>
      <c r="C172" s="192"/>
      <c r="D172" s="192"/>
      <c r="E172" s="192"/>
      <c r="F172" s="192"/>
      <c r="G172" s="192"/>
      <c r="H172" s="192"/>
      <c r="I172" s="192"/>
      <c r="J172" s="192"/>
      <c r="K172" s="192"/>
      <c r="L172" s="350"/>
      <c r="M172" s="350"/>
      <c r="N172" s="506"/>
      <c r="O172" s="192"/>
      <c r="P172" s="192"/>
      <c r="Q172" s="192"/>
      <c r="R172" s="192"/>
      <c r="S172" s="192"/>
      <c r="T172" s="192"/>
      <c r="U172" s="192"/>
      <c r="V172" s="192"/>
      <c r="W172" s="192"/>
      <c r="X172" s="192"/>
      <c r="Y172" s="192"/>
      <c r="Z172" s="192"/>
    </row>
    <row r="173" spans="1:26" ht="22.5" hidden="1" customHeight="1" x14ac:dyDescent="0.2">
      <c r="A173" s="192"/>
      <c r="B173" s="192"/>
      <c r="C173" s="192"/>
      <c r="D173" s="192"/>
      <c r="E173" s="192"/>
      <c r="F173" s="192"/>
      <c r="G173" s="192"/>
      <c r="H173" s="192"/>
      <c r="I173" s="192"/>
      <c r="J173" s="192"/>
      <c r="K173" s="192"/>
      <c r="L173" s="350"/>
      <c r="M173" s="350"/>
      <c r="N173" s="506"/>
      <c r="O173" s="192"/>
      <c r="P173" s="192"/>
      <c r="Q173" s="192"/>
      <c r="R173" s="192"/>
      <c r="S173" s="192"/>
      <c r="T173" s="192"/>
      <c r="U173" s="192"/>
      <c r="V173" s="192"/>
      <c r="W173" s="192"/>
      <c r="X173" s="192"/>
      <c r="Y173" s="192"/>
      <c r="Z173" s="192"/>
    </row>
    <row r="174" spans="1:26" ht="22.5" hidden="1" customHeight="1" x14ac:dyDescent="0.2">
      <c r="A174" s="192"/>
      <c r="B174" s="192"/>
      <c r="C174" s="192"/>
      <c r="D174" s="192"/>
      <c r="E174" s="192"/>
      <c r="F174" s="192"/>
      <c r="G174" s="192"/>
      <c r="H174" s="192"/>
      <c r="I174" s="192"/>
      <c r="J174" s="192"/>
      <c r="K174" s="192"/>
      <c r="L174" s="350"/>
      <c r="M174" s="350"/>
      <c r="N174" s="506"/>
      <c r="O174" s="192"/>
      <c r="P174" s="192"/>
      <c r="Q174" s="192"/>
      <c r="R174" s="192"/>
      <c r="S174" s="192"/>
      <c r="T174" s="192"/>
      <c r="U174" s="192"/>
      <c r="V174" s="192"/>
      <c r="W174" s="192"/>
      <c r="X174" s="192"/>
      <c r="Y174" s="192"/>
      <c r="Z174" s="192"/>
    </row>
    <row r="175" spans="1:26" ht="22.5" hidden="1" customHeight="1" x14ac:dyDescent="0.2">
      <c r="A175" s="192"/>
      <c r="B175" s="192"/>
      <c r="C175" s="192"/>
      <c r="D175" s="192"/>
      <c r="E175" s="192"/>
      <c r="F175" s="192"/>
      <c r="G175" s="192"/>
      <c r="H175" s="192"/>
      <c r="I175" s="192"/>
      <c r="J175" s="192"/>
      <c r="K175" s="192"/>
      <c r="L175" s="350"/>
      <c r="M175" s="350"/>
      <c r="N175" s="506"/>
      <c r="O175" s="192"/>
      <c r="P175" s="192"/>
      <c r="Q175" s="192"/>
      <c r="R175" s="192"/>
      <c r="S175" s="192"/>
      <c r="T175" s="192"/>
      <c r="U175" s="192"/>
      <c r="V175" s="192"/>
      <c r="W175" s="192"/>
      <c r="X175" s="192"/>
      <c r="Y175" s="192"/>
      <c r="Z175" s="192"/>
    </row>
    <row r="176" spans="1:26" ht="22.5" hidden="1" customHeight="1" x14ac:dyDescent="0.2">
      <c r="A176" s="192"/>
      <c r="B176" s="192"/>
      <c r="C176" s="192"/>
      <c r="D176" s="192"/>
      <c r="E176" s="192"/>
      <c r="F176" s="192"/>
      <c r="G176" s="192"/>
      <c r="H176" s="192"/>
      <c r="I176" s="192"/>
      <c r="J176" s="192"/>
      <c r="K176" s="192"/>
      <c r="L176" s="350"/>
      <c r="M176" s="350"/>
      <c r="N176" s="506"/>
      <c r="O176" s="192"/>
      <c r="P176" s="192"/>
      <c r="Q176" s="192"/>
      <c r="R176" s="192"/>
      <c r="S176" s="192"/>
      <c r="T176" s="192"/>
      <c r="U176" s="192"/>
      <c r="V176" s="192"/>
      <c r="W176" s="192"/>
      <c r="X176" s="192"/>
      <c r="Y176" s="192"/>
      <c r="Z176" s="192"/>
    </row>
    <row r="177" spans="1:26" ht="22.5" hidden="1" customHeight="1" x14ac:dyDescent="0.2">
      <c r="A177" s="192"/>
      <c r="B177" s="192"/>
      <c r="C177" s="192"/>
      <c r="D177" s="192"/>
      <c r="E177" s="192"/>
      <c r="F177" s="192"/>
      <c r="G177" s="192"/>
      <c r="H177" s="192"/>
      <c r="I177" s="192"/>
      <c r="J177" s="192"/>
      <c r="K177" s="192"/>
      <c r="L177" s="350"/>
      <c r="M177" s="350"/>
      <c r="N177" s="506"/>
      <c r="O177" s="192"/>
      <c r="P177" s="192"/>
      <c r="Q177" s="192"/>
      <c r="R177" s="192"/>
      <c r="S177" s="192"/>
      <c r="T177" s="192"/>
      <c r="U177" s="192"/>
      <c r="V177" s="192"/>
      <c r="W177" s="192"/>
      <c r="X177" s="192"/>
      <c r="Y177" s="192"/>
      <c r="Z177" s="192"/>
    </row>
    <row r="178" spans="1:26" ht="22.5" hidden="1" customHeight="1" x14ac:dyDescent="0.2">
      <c r="A178" s="192"/>
      <c r="B178" s="192"/>
      <c r="C178" s="192"/>
      <c r="D178" s="192"/>
      <c r="E178" s="192"/>
      <c r="F178" s="192"/>
      <c r="G178" s="192"/>
      <c r="H178" s="192"/>
      <c r="I178" s="192"/>
      <c r="J178" s="192"/>
      <c r="K178" s="192"/>
      <c r="L178" s="350"/>
      <c r="M178" s="350"/>
      <c r="N178" s="506"/>
      <c r="O178" s="192"/>
      <c r="P178" s="192"/>
      <c r="Q178" s="192"/>
      <c r="R178" s="192"/>
      <c r="S178" s="192"/>
      <c r="T178" s="192"/>
      <c r="U178" s="192"/>
      <c r="V178" s="192"/>
      <c r="W178" s="192"/>
      <c r="X178" s="192"/>
      <c r="Y178" s="192"/>
      <c r="Z178" s="192"/>
    </row>
    <row r="179" spans="1:26" ht="22.5" hidden="1" customHeight="1" x14ac:dyDescent="0.2">
      <c r="A179" s="192"/>
      <c r="B179" s="192"/>
      <c r="C179" s="192"/>
      <c r="D179" s="192"/>
      <c r="E179" s="192"/>
      <c r="F179" s="192"/>
      <c r="G179" s="192"/>
      <c r="H179" s="192"/>
      <c r="I179" s="192"/>
      <c r="J179" s="192"/>
      <c r="K179" s="192"/>
      <c r="L179" s="350"/>
      <c r="M179" s="350"/>
      <c r="N179" s="506"/>
      <c r="O179" s="192"/>
      <c r="P179" s="192"/>
      <c r="Q179" s="192"/>
      <c r="R179" s="192"/>
      <c r="S179" s="192"/>
      <c r="T179" s="192"/>
      <c r="U179" s="192"/>
      <c r="V179" s="192"/>
      <c r="W179" s="192"/>
      <c r="X179" s="192"/>
      <c r="Y179" s="192"/>
      <c r="Z179" s="192"/>
    </row>
    <row r="180" spans="1:26" ht="22.5" hidden="1" customHeight="1" x14ac:dyDescent="0.2">
      <c r="A180" s="192"/>
      <c r="B180" s="192"/>
      <c r="C180" s="192"/>
      <c r="D180" s="192"/>
      <c r="E180" s="192"/>
      <c r="F180" s="192"/>
      <c r="G180" s="192"/>
      <c r="H180" s="192"/>
      <c r="I180" s="192"/>
      <c r="J180" s="192"/>
      <c r="K180" s="192"/>
      <c r="L180" s="350"/>
      <c r="M180" s="350"/>
      <c r="N180" s="506"/>
      <c r="O180" s="192"/>
      <c r="P180" s="192"/>
      <c r="Q180" s="192"/>
      <c r="R180" s="192"/>
      <c r="S180" s="192"/>
      <c r="T180" s="192"/>
      <c r="U180" s="192"/>
      <c r="V180" s="192"/>
      <c r="W180" s="192"/>
      <c r="X180" s="192"/>
      <c r="Y180" s="192"/>
      <c r="Z180" s="192"/>
    </row>
    <row r="181" spans="1:26" ht="22.5" hidden="1" customHeight="1" x14ac:dyDescent="0.2">
      <c r="A181" s="192"/>
      <c r="B181" s="192"/>
      <c r="C181" s="192"/>
      <c r="D181" s="192"/>
      <c r="E181" s="192"/>
      <c r="F181" s="192"/>
      <c r="G181" s="192"/>
      <c r="H181" s="192"/>
      <c r="I181" s="192"/>
      <c r="J181" s="192"/>
      <c r="K181" s="192"/>
      <c r="L181" s="350"/>
      <c r="M181" s="350"/>
      <c r="N181" s="506"/>
      <c r="O181" s="192"/>
      <c r="P181" s="192"/>
      <c r="Q181" s="192"/>
      <c r="R181" s="192"/>
      <c r="S181" s="192"/>
      <c r="T181" s="192"/>
      <c r="U181" s="192"/>
      <c r="V181" s="192"/>
      <c r="W181" s="192"/>
      <c r="X181" s="192"/>
      <c r="Y181" s="192"/>
      <c r="Z181" s="192"/>
    </row>
    <row r="182" spans="1:26" ht="22.5" hidden="1" customHeight="1" x14ac:dyDescent="0.2">
      <c r="A182" s="192"/>
      <c r="B182" s="192"/>
      <c r="C182" s="192"/>
      <c r="D182" s="192"/>
      <c r="E182" s="192"/>
      <c r="F182" s="192"/>
      <c r="G182" s="192"/>
      <c r="H182" s="192"/>
      <c r="I182" s="192"/>
      <c r="J182" s="192"/>
      <c r="K182" s="192"/>
      <c r="L182" s="350"/>
      <c r="M182" s="350"/>
      <c r="N182" s="506"/>
      <c r="O182" s="192"/>
      <c r="P182" s="192"/>
      <c r="Q182" s="192"/>
      <c r="R182" s="192"/>
      <c r="S182" s="192"/>
      <c r="T182" s="192"/>
      <c r="U182" s="192"/>
      <c r="V182" s="192"/>
      <c r="W182" s="192"/>
      <c r="X182" s="192"/>
      <c r="Y182" s="192"/>
      <c r="Z182" s="192"/>
    </row>
    <row r="183" spans="1:26" ht="22.5" hidden="1" customHeight="1" x14ac:dyDescent="0.2">
      <c r="A183" s="192"/>
      <c r="B183" s="192"/>
      <c r="C183" s="192"/>
      <c r="D183" s="192"/>
      <c r="E183" s="192"/>
      <c r="F183" s="192"/>
      <c r="G183" s="192"/>
      <c r="H183" s="192"/>
      <c r="I183" s="192"/>
      <c r="J183" s="192"/>
      <c r="K183" s="192"/>
      <c r="L183" s="350"/>
      <c r="M183" s="350"/>
      <c r="N183" s="506"/>
      <c r="O183" s="192"/>
      <c r="P183" s="192"/>
      <c r="Q183" s="192"/>
      <c r="R183" s="192"/>
      <c r="S183" s="192"/>
      <c r="T183" s="192"/>
      <c r="U183" s="192"/>
      <c r="V183" s="192"/>
      <c r="W183" s="192"/>
      <c r="X183" s="192"/>
      <c r="Y183" s="192"/>
      <c r="Z183" s="192"/>
    </row>
    <row r="184" spans="1:26" ht="22.5" hidden="1" customHeight="1" x14ac:dyDescent="0.2">
      <c r="A184" s="192"/>
      <c r="B184" s="192"/>
      <c r="C184" s="192"/>
      <c r="D184" s="192"/>
      <c r="E184" s="192"/>
      <c r="F184" s="192"/>
      <c r="G184" s="192"/>
      <c r="H184" s="192"/>
      <c r="I184" s="192"/>
      <c r="J184" s="192"/>
      <c r="K184" s="192"/>
      <c r="L184" s="350"/>
      <c r="M184" s="350"/>
      <c r="N184" s="506"/>
      <c r="O184" s="192"/>
      <c r="P184" s="192"/>
      <c r="Q184" s="192"/>
      <c r="R184" s="192"/>
      <c r="S184" s="192"/>
      <c r="T184" s="192"/>
      <c r="U184" s="192"/>
      <c r="V184" s="192"/>
      <c r="W184" s="192"/>
      <c r="X184" s="192"/>
      <c r="Y184" s="192"/>
      <c r="Z184" s="192"/>
    </row>
    <row r="185" spans="1:26" ht="22.5" hidden="1" customHeight="1" x14ac:dyDescent="0.2">
      <c r="A185" s="192"/>
      <c r="B185" s="192"/>
      <c r="C185" s="192"/>
      <c r="D185" s="192"/>
      <c r="E185" s="192"/>
      <c r="F185" s="192"/>
      <c r="G185" s="192"/>
      <c r="H185" s="192"/>
      <c r="I185" s="192"/>
      <c r="J185" s="192"/>
      <c r="K185" s="192"/>
      <c r="L185" s="350"/>
      <c r="M185" s="350"/>
      <c r="N185" s="506"/>
      <c r="O185" s="192"/>
      <c r="P185" s="192"/>
      <c r="Q185" s="192"/>
      <c r="R185" s="192"/>
      <c r="S185" s="192"/>
      <c r="T185" s="192"/>
      <c r="U185" s="192"/>
      <c r="V185" s="192"/>
      <c r="W185" s="192"/>
      <c r="X185" s="192"/>
      <c r="Y185" s="192"/>
      <c r="Z185" s="192"/>
    </row>
    <row r="186" spans="1:26" ht="22.5" hidden="1" customHeight="1" x14ac:dyDescent="0.2">
      <c r="A186" s="192"/>
      <c r="B186" s="192"/>
      <c r="C186" s="192"/>
      <c r="D186" s="192"/>
      <c r="E186" s="192"/>
      <c r="F186" s="192"/>
      <c r="G186" s="192"/>
      <c r="H186" s="192"/>
      <c r="I186" s="192"/>
      <c r="J186" s="192"/>
      <c r="K186" s="192"/>
      <c r="L186" s="350"/>
      <c r="M186" s="350"/>
      <c r="N186" s="506"/>
      <c r="O186" s="192"/>
      <c r="P186" s="192"/>
      <c r="Q186" s="192"/>
      <c r="R186" s="192"/>
      <c r="S186" s="192"/>
      <c r="T186" s="192"/>
      <c r="U186" s="192"/>
      <c r="V186" s="192"/>
      <c r="W186" s="192"/>
      <c r="X186" s="192"/>
      <c r="Y186" s="192"/>
      <c r="Z186" s="192"/>
    </row>
    <row r="187" spans="1:26" ht="22.5" hidden="1" customHeight="1" x14ac:dyDescent="0.2">
      <c r="A187" s="192"/>
      <c r="B187" s="192"/>
      <c r="C187" s="192"/>
      <c r="D187" s="192"/>
      <c r="E187" s="192"/>
      <c r="F187" s="192"/>
      <c r="G187" s="192"/>
      <c r="H187" s="192"/>
      <c r="I187" s="192"/>
      <c r="J187" s="192"/>
      <c r="K187" s="192"/>
      <c r="L187" s="350"/>
      <c r="M187" s="350"/>
      <c r="N187" s="506"/>
      <c r="O187" s="192"/>
      <c r="P187" s="192"/>
      <c r="Q187" s="192"/>
      <c r="R187" s="192"/>
      <c r="S187" s="192"/>
      <c r="T187" s="192"/>
      <c r="U187" s="192"/>
      <c r="V187" s="192"/>
      <c r="W187" s="192"/>
      <c r="X187" s="192"/>
      <c r="Y187" s="192"/>
      <c r="Z187" s="192"/>
    </row>
    <row r="188" spans="1:26" ht="22.5" hidden="1" customHeight="1" x14ac:dyDescent="0.2">
      <c r="A188" s="192"/>
      <c r="B188" s="192"/>
      <c r="C188" s="192"/>
      <c r="D188" s="192"/>
      <c r="E188" s="192"/>
      <c r="F188" s="192"/>
      <c r="G188" s="192"/>
      <c r="H188" s="192"/>
      <c r="I188" s="192"/>
      <c r="J188" s="192"/>
      <c r="K188" s="192"/>
      <c r="L188" s="350"/>
      <c r="M188" s="350"/>
      <c r="N188" s="506"/>
      <c r="O188" s="192"/>
      <c r="P188" s="192"/>
      <c r="Q188" s="192"/>
      <c r="R188" s="192"/>
      <c r="S188" s="192"/>
      <c r="T188" s="192"/>
      <c r="U188" s="192"/>
      <c r="V188" s="192"/>
      <c r="W188" s="192"/>
      <c r="X188" s="192"/>
      <c r="Y188" s="192"/>
      <c r="Z188" s="192"/>
    </row>
    <row r="189" spans="1:26" ht="22.5" hidden="1" customHeight="1" x14ac:dyDescent="0.2">
      <c r="A189" s="192"/>
      <c r="B189" s="192"/>
      <c r="C189" s="192"/>
      <c r="D189" s="192"/>
      <c r="E189" s="192"/>
      <c r="F189" s="192"/>
      <c r="G189" s="192"/>
      <c r="H189" s="192"/>
      <c r="I189" s="192"/>
      <c r="J189" s="192"/>
      <c r="K189" s="192"/>
      <c r="L189" s="350"/>
      <c r="M189" s="350"/>
      <c r="N189" s="506"/>
      <c r="O189" s="192"/>
      <c r="P189" s="192"/>
      <c r="Q189" s="192"/>
      <c r="R189" s="192"/>
      <c r="S189" s="192"/>
      <c r="T189" s="192"/>
      <c r="U189" s="192"/>
      <c r="V189" s="192"/>
      <c r="W189" s="192"/>
      <c r="X189" s="192"/>
      <c r="Y189" s="192"/>
      <c r="Z189" s="192"/>
    </row>
    <row r="190" spans="1:26" ht="22.5" hidden="1" customHeight="1" x14ac:dyDescent="0.2">
      <c r="A190" s="192"/>
      <c r="B190" s="192"/>
      <c r="C190" s="192"/>
      <c r="D190" s="192"/>
      <c r="E190" s="192"/>
      <c r="F190" s="192"/>
      <c r="G190" s="192"/>
      <c r="H190" s="192"/>
      <c r="I190" s="192"/>
      <c r="J190" s="192"/>
      <c r="K190" s="192"/>
      <c r="L190" s="350"/>
      <c r="M190" s="350"/>
      <c r="N190" s="506"/>
      <c r="O190" s="192"/>
      <c r="P190" s="192"/>
      <c r="Q190" s="192"/>
      <c r="R190" s="192"/>
      <c r="S190" s="192"/>
      <c r="T190" s="192"/>
      <c r="U190" s="192"/>
      <c r="V190" s="192"/>
      <c r="W190" s="192"/>
      <c r="X190" s="192"/>
      <c r="Y190" s="192"/>
      <c r="Z190" s="192"/>
    </row>
    <row r="191" spans="1:26" ht="22.5" hidden="1" customHeight="1" x14ac:dyDescent="0.2">
      <c r="A191" s="192"/>
      <c r="B191" s="192"/>
      <c r="C191" s="192"/>
      <c r="D191" s="192"/>
      <c r="E191" s="192"/>
      <c r="F191" s="192"/>
      <c r="G191" s="192"/>
      <c r="H191" s="192"/>
      <c r="I191" s="192"/>
      <c r="J191" s="192"/>
      <c r="K191" s="192"/>
      <c r="L191" s="350"/>
      <c r="M191" s="350"/>
      <c r="N191" s="506"/>
      <c r="O191" s="192"/>
      <c r="P191" s="192"/>
      <c r="Q191" s="192"/>
      <c r="R191" s="192"/>
      <c r="S191" s="192"/>
      <c r="T191" s="192"/>
      <c r="U191" s="192"/>
      <c r="V191" s="192"/>
      <c r="W191" s="192"/>
      <c r="X191" s="192"/>
      <c r="Y191" s="192"/>
      <c r="Z191" s="192"/>
    </row>
    <row r="192" spans="1:26" ht="22.5" hidden="1" customHeight="1" x14ac:dyDescent="0.2">
      <c r="A192" s="192"/>
      <c r="B192" s="192"/>
      <c r="C192" s="192"/>
      <c r="D192" s="192"/>
      <c r="E192" s="192"/>
      <c r="F192" s="192"/>
      <c r="G192" s="192"/>
      <c r="H192" s="192"/>
      <c r="I192" s="192"/>
      <c r="J192" s="192"/>
      <c r="K192" s="192"/>
      <c r="L192" s="350"/>
      <c r="M192" s="350"/>
      <c r="N192" s="506"/>
      <c r="O192" s="192"/>
      <c r="P192" s="192"/>
      <c r="Q192" s="192"/>
      <c r="R192" s="192"/>
      <c r="S192" s="192"/>
      <c r="T192" s="192"/>
      <c r="U192" s="192"/>
      <c r="V192" s="192"/>
      <c r="W192" s="192"/>
      <c r="X192" s="192"/>
      <c r="Y192" s="192"/>
      <c r="Z192" s="192"/>
    </row>
    <row r="193" spans="1:26" ht="22.5" hidden="1" customHeight="1" x14ac:dyDescent="0.2">
      <c r="A193" s="192"/>
      <c r="B193" s="192"/>
      <c r="C193" s="192"/>
      <c r="D193" s="192"/>
      <c r="E193" s="192"/>
      <c r="F193" s="192"/>
      <c r="G193" s="192"/>
      <c r="H193" s="192"/>
      <c r="I193" s="192"/>
      <c r="J193" s="192"/>
      <c r="K193" s="192"/>
      <c r="L193" s="350"/>
      <c r="M193" s="350"/>
      <c r="N193" s="506"/>
      <c r="O193" s="192"/>
      <c r="P193" s="192"/>
      <c r="Q193" s="192"/>
      <c r="R193" s="192"/>
      <c r="S193" s="192"/>
      <c r="T193" s="192"/>
      <c r="U193" s="192"/>
      <c r="V193" s="192"/>
      <c r="W193" s="192"/>
      <c r="X193" s="192"/>
      <c r="Y193" s="192"/>
      <c r="Z193" s="192"/>
    </row>
    <row r="194" spans="1:26" ht="22.5" hidden="1" customHeight="1" x14ac:dyDescent="0.2">
      <c r="A194" s="192"/>
      <c r="B194" s="192"/>
      <c r="C194" s="192"/>
      <c r="D194" s="192"/>
      <c r="E194" s="192"/>
      <c r="F194" s="192"/>
      <c r="G194" s="192"/>
      <c r="H194" s="192"/>
      <c r="I194" s="192"/>
      <c r="J194" s="192"/>
      <c r="K194" s="192"/>
      <c r="L194" s="350"/>
      <c r="M194" s="350"/>
      <c r="N194" s="506"/>
      <c r="O194" s="192"/>
      <c r="P194" s="192"/>
      <c r="Q194" s="192"/>
      <c r="R194" s="192"/>
      <c r="S194" s="192"/>
      <c r="T194" s="192"/>
      <c r="U194" s="192"/>
      <c r="V194" s="192"/>
      <c r="W194" s="192"/>
      <c r="X194" s="192"/>
      <c r="Y194" s="192"/>
      <c r="Z194" s="192"/>
    </row>
    <row r="195" spans="1:26" ht="22.5" hidden="1" customHeight="1" x14ac:dyDescent="0.2">
      <c r="A195" s="192"/>
      <c r="B195" s="192"/>
      <c r="C195" s="192"/>
      <c r="D195" s="192"/>
      <c r="E195" s="192"/>
      <c r="F195" s="192"/>
      <c r="G195" s="192"/>
      <c r="H195" s="192"/>
      <c r="I195" s="192"/>
      <c r="J195" s="192"/>
      <c r="K195" s="192"/>
      <c r="L195" s="350"/>
      <c r="M195" s="350"/>
      <c r="N195" s="506"/>
      <c r="O195" s="192"/>
      <c r="P195" s="192"/>
      <c r="Q195" s="192"/>
      <c r="R195" s="192"/>
      <c r="S195" s="192"/>
      <c r="T195" s="192"/>
      <c r="U195" s="192"/>
      <c r="V195" s="192"/>
      <c r="W195" s="192"/>
      <c r="X195" s="192"/>
      <c r="Y195" s="192"/>
      <c r="Z195" s="192"/>
    </row>
    <row r="196" spans="1:26" ht="22.5" hidden="1" customHeight="1" x14ac:dyDescent="0.2">
      <c r="A196" s="192"/>
      <c r="B196" s="192"/>
      <c r="C196" s="192"/>
      <c r="D196" s="192"/>
      <c r="E196" s="192"/>
      <c r="F196" s="192"/>
      <c r="G196" s="192"/>
      <c r="H196" s="192"/>
      <c r="I196" s="192"/>
      <c r="J196" s="192"/>
      <c r="K196" s="192"/>
      <c r="L196" s="350"/>
      <c r="M196" s="350"/>
      <c r="N196" s="506"/>
      <c r="O196" s="192"/>
      <c r="P196" s="192"/>
      <c r="Q196" s="192"/>
      <c r="R196" s="192"/>
      <c r="S196" s="192"/>
      <c r="T196" s="192"/>
      <c r="U196" s="192"/>
      <c r="V196" s="192"/>
      <c r="W196" s="192"/>
      <c r="X196" s="192"/>
      <c r="Y196" s="192"/>
      <c r="Z196" s="192"/>
    </row>
    <row r="197" spans="1:26" ht="22.5" hidden="1" customHeight="1" x14ac:dyDescent="0.2">
      <c r="A197" s="192"/>
      <c r="B197" s="192"/>
      <c r="C197" s="192"/>
      <c r="D197" s="192"/>
      <c r="E197" s="192"/>
      <c r="F197" s="192"/>
      <c r="G197" s="192"/>
      <c r="H197" s="192"/>
      <c r="I197" s="192"/>
      <c r="J197" s="192"/>
      <c r="K197" s="192"/>
      <c r="L197" s="350"/>
      <c r="M197" s="350"/>
      <c r="N197" s="506"/>
      <c r="O197" s="192"/>
      <c r="P197" s="192"/>
      <c r="Q197" s="192"/>
      <c r="R197" s="192"/>
      <c r="S197" s="192"/>
      <c r="T197" s="192"/>
      <c r="U197" s="192"/>
      <c r="V197" s="192"/>
      <c r="W197" s="192"/>
      <c r="X197" s="192"/>
      <c r="Y197" s="192"/>
      <c r="Z197" s="192"/>
    </row>
    <row r="198" spans="1:26" ht="22.5" hidden="1" customHeight="1" x14ac:dyDescent="0.2">
      <c r="A198" s="192"/>
      <c r="B198" s="192"/>
      <c r="C198" s="192"/>
      <c r="D198" s="192"/>
      <c r="E198" s="192"/>
      <c r="F198" s="192"/>
      <c r="G198" s="192"/>
      <c r="H198" s="192"/>
      <c r="I198" s="192"/>
      <c r="J198" s="192"/>
      <c r="K198" s="192"/>
      <c r="L198" s="350"/>
      <c r="M198" s="350"/>
      <c r="N198" s="506"/>
      <c r="O198" s="192"/>
      <c r="P198" s="192"/>
      <c r="Q198" s="192"/>
      <c r="R198" s="192"/>
      <c r="S198" s="192"/>
      <c r="T198" s="192"/>
      <c r="U198" s="192"/>
      <c r="V198" s="192"/>
      <c r="W198" s="192"/>
      <c r="X198" s="192"/>
      <c r="Y198" s="192"/>
      <c r="Z198" s="192"/>
    </row>
    <row r="199" spans="1:26" ht="22.5" hidden="1" customHeight="1" x14ac:dyDescent="0.2">
      <c r="A199" s="192"/>
      <c r="B199" s="192"/>
      <c r="C199" s="192"/>
      <c r="D199" s="192"/>
      <c r="E199" s="192"/>
      <c r="F199" s="192"/>
      <c r="G199" s="192"/>
      <c r="H199" s="192"/>
      <c r="I199" s="192"/>
      <c r="J199" s="192"/>
      <c r="K199" s="192"/>
      <c r="L199" s="350"/>
      <c r="M199" s="350"/>
      <c r="N199" s="506"/>
      <c r="O199" s="192"/>
      <c r="P199" s="192"/>
      <c r="Q199" s="192"/>
      <c r="R199" s="192"/>
      <c r="S199" s="192"/>
      <c r="T199" s="192"/>
      <c r="U199" s="192"/>
      <c r="V199" s="192"/>
      <c r="W199" s="192"/>
      <c r="X199" s="192"/>
      <c r="Y199" s="192"/>
      <c r="Z199" s="192"/>
    </row>
    <row r="200" spans="1:26" ht="22.5" hidden="1" customHeight="1" x14ac:dyDescent="0.2">
      <c r="A200" s="192"/>
      <c r="B200" s="192"/>
      <c r="C200" s="192"/>
      <c r="D200" s="192"/>
      <c r="E200" s="192"/>
      <c r="F200" s="192"/>
      <c r="G200" s="192"/>
      <c r="H200" s="192"/>
      <c r="I200" s="192"/>
      <c r="J200" s="192"/>
      <c r="K200" s="192"/>
      <c r="L200" s="350"/>
      <c r="M200" s="350"/>
      <c r="N200" s="506"/>
      <c r="O200" s="192"/>
      <c r="P200" s="192"/>
      <c r="Q200" s="192"/>
      <c r="R200" s="192"/>
      <c r="S200" s="192"/>
      <c r="T200" s="192"/>
      <c r="U200" s="192"/>
      <c r="V200" s="192"/>
      <c r="W200" s="192"/>
      <c r="X200" s="192"/>
      <c r="Y200" s="192"/>
      <c r="Z200" s="192"/>
    </row>
    <row r="201" spans="1:26" ht="22.5" hidden="1" customHeight="1" x14ac:dyDescent="0.2">
      <c r="A201" s="192"/>
      <c r="B201" s="192"/>
      <c r="C201" s="192"/>
      <c r="D201" s="192"/>
      <c r="E201" s="192"/>
      <c r="F201" s="192"/>
      <c r="G201" s="192"/>
      <c r="H201" s="192"/>
      <c r="I201" s="192"/>
      <c r="J201" s="192"/>
      <c r="K201" s="192"/>
      <c r="L201" s="350"/>
      <c r="M201" s="350"/>
      <c r="N201" s="506"/>
      <c r="O201" s="192"/>
      <c r="P201" s="192"/>
      <c r="Q201" s="192"/>
      <c r="R201" s="192"/>
      <c r="S201" s="192"/>
      <c r="T201" s="192"/>
      <c r="U201" s="192"/>
      <c r="V201" s="192"/>
      <c r="W201" s="192"/>
      <c r="X201" s="192"/>
      <c r="Y201" s="192"/>
      <c r="Z201" s="192"/>
    </row>
    <row r="202" spans="1:26" ht="22.5" hidden="1" customHeight="1" x14ac:dyDescent="0.2">
      <c r="A202" s="192"/>
      <c r="B202" s="192"/>
      <c r="C202" s="192"/>
      <c r="D202" s="192"/>
      <c r="E202" s="192"/>
      <c r="F202" s="192"/>
      <c r="G202" s="192"/>
      <c r="H202" s="192"/>
      <c r="I202" s="192"/>
      <c r="J202" s="192"/>
      <c r="K202" s="192"/>
      <c r="L202" s="350"/>
      <c r="M202" s="350"/>
      <c r="N202" s="506"/>
      <c r="O202" s="192"/>
      <c r="P202" s="192"/>
      <c r="Q202" s="192"/>
      <c r="R202" s="192"/>
      <c r="S202" s="192"/>
      <c r="T202" s="192"/>
      <c r="U202" s="192"/>
      <c r="V202" s="192"/>
      <c r="W202" s="192"/>
      <c r="X202" s="192"/>
      <c r="Y202" s="192"/>
      <c r="Z202" s="192"/>
    </row>
    <row r="203" spans="1:26" ht="22.5" hidden="1" customHeight="1" x14ac:dyDescent="0.2">
      <c r="A203" s="192"/>
      <c r="B203" s="192"/>
      <c r="C203" s="192"/>
      <c r="D203" s="192"/>
      <c r="E203" s="192"/>
      <c r="F203" s="192"/>
      <c r="G203" s="192"/>
      <c r="H203" s="192"/>
      <c r="I203" s="192"/>
      <c r="J203" s="192"/>
      <c r="K203" s="192"/>
      <c r="L203" s="350"/>
      <c r="M203" s="350"/>
      <c r="N203" s="506"/>
      <c r="O203" s="192"/>
      <c r="P203" s="192"/>
      <c r="Q203" s="192"/>
      <c r="R203" s="192"/>
      <c r="S203" s="192"/>
      <c r="T203" s="192"/>
      <c r="U203" s="192"/>
      <c r="V203" s="192"/>
      <c r="W203" s="192"/>
      <c r="X203" s="192"/>
      <c r="Y203" s="192"/>
      <c r="Z203" s="192"/>
    </row>
    <row r="204" spans="1:26" ht="22.5" hidden="1" customHeight="1" x14ac:dyDescent="0.2">
      <c r="A204" s="192"/>
      <c r="B204" s="192"/>
      <c r="C204" s="192"/>
      <c r="D204" s="192"/>
      <c r="E204" s="192"/>
      <c r="F204" s="192"/>
      <c r="G204" s="192"/>
      <c r="H204" s="192"/>
      <c r="I204" s="192"/>
      <c r="J204" s="192"/>
      <c r="K204" s="192"/>
      <c r="L204" s="350"/>
      <c r="M204" s="350"/>
      <c r="N204" s="506"/>
      <c r="O204" s="192"/>
      <c r="P204" s="192"/>
      <c r="Q204" s="192"/>
      <c r="R204" s="192"/>
      <c r="S204" s="192"/>
      <c r="T204" s="192"/>
      <c r="U204" s="192"/>
      <c r="V204" s="192"/>
      <c r="W204" s="192"/>
      <c r="X204" s="192"/>
      <c r="Y204" s="192"/>
      <c r="Z204" s="192"/>
    </row>
    <row r="205" spans="1:26" ht="22.5" hidden="1" customHeight="1" x14ac:dyDescent="0.2">
      <c r="A205" s="192"/>
      <c r="B205" s="192"/>
      <c r="C205" s="192"/>
      <c r="D205" s="192"/>
      <c r="E205" s="192"/>
      <c r="F205" s="192"/>
      <c r="G205" s="192"/>
      <c r="H205" s="192"/>
      <c r="I205" s="192"/>
      <c r="J205" s="192"/>
      <c r="K205" s="192"/>
      <c r="L205" s="350"/>
      <c r="M205" s="350"/>
      <c r="N205" s="506"/>
      <c r="O205" s="192"/>
      <c r="P205" s="192"/>
      <c r="Q205" s="192"/>
      <c r="R205" s="192"/>
      <c r="S205" s="192"/>
      <c r="T205" s="192"/>
      <c r="U205" s="192"/>
      <c r="V205" s="192"/>
      <c r="W205" s="192"/>
      <c r="X205" s="192"/>
      <c r="Y205" s="192"/>
      <c r="Z205" s="192"/>
    </row>
    <row r="206" spans="1:26" ht="22.5" hidden="1" customHeight="1" x14ac:dyDescent="0.2">
      <c r="A206" s="192"/>
      <c r="B206" s="192"/>
      <c r="C206" s="192"/>
      <c r="D206" s="192"/>
      <c r="E206" s="192"/>
      <c r="F206" s="192"/>
      <c r="G206" s="192"/>
      <c r="H206" s="192"/>
      <c r="I206" s="192"/>
      <c r="J206" s="192"/>
      <c r="K206" s="192"/>
      <c r="L206" s="350"/>
      <c r="M206" s="350"/>
      <c r="N206" s="506"/>
      <c r="O206" s="192"/>
      <c r="P206" s="192"/>
      <c r="Q206" s="192"/>
      <c r="R206" s="192"/>
      <c r="S206" s="192"/>
      <c r="T206" s="192"/>
      <c r="U206" s="192"/>
      <c r="V206" s="192"/>
      <c r="W206" s="192"/>
      <c r="X206" s="192"/>
      <c r="Y206" s="192"/>
      <c r="Z206" s="192"/>
    </row>
    <row r="207" spans="1:26" ht="22.5" hidden="1" customHeight="1" x14ac:dyDescent="0.2">
      <c r="A207" s="192"/>
      <c r="B207" s="192"/>
      <c r="C207" s="192"/>
      <c r="D207" s="192"/>
      <c r="E207" s="192"/>
      <c r="F207" s="192"/>
      <c r="G207" s="192"/>
      <c r="H207" s="192"/>
      <c r="I207" s="192"/>
      <c r="J207" s="192"/>
      <c r="K207" s="192"/>
      <c r="L207" s="350"/>
      <c r="M207" s="350"/>
      <c r="N207" s="506"/>
      <c r="O207" s="192"/>
      <c r="P207" s="192"/>
      <c r="Q207" s="192"/>
      <c r="R207" s="192"/>
      <c r="S207" s="192"/>
      <c r="T207" s="192"/>
      <c r="U207" s="192"/>
      <c r="V207" s="192"/>
      <c r="W207" s="192"/>
      <c r="X207" s="192"/>
      <c r="Y207" s="192"/>
      <c r="Z207" s="192"/>
    </row>
    <row r="208" spans="1:26" ht="22.5" hidden="1" customHeight="1" x14ac:dyDescent="0.2">
      <c r="A208" s="192"/>
      <c r="B208" s="192"/>
      <c r="C208" s="192"/>
      <c r="D208" s="192"/>
      <c r="E208" s="192"/>
      <c r="F208" s="192"/>
      <c r="G208" s="192"/>
      <c r="H208" s="192"/>
      <c r="I208" s="192"/>
      <c r="J208" s="192"/>
      <c r="K208" s="192"/>
      <c r="L208" s="350"/>
      <c r="M208" s="350"/>
      <c r="N208" s="506"/>
      <c r="O208" s="192"/>
      <c r="P208" s="192"/>
      <c r="Q208" s="192"/>
      <c r="R208" s="192"/>
      <c r="S208" s="192"/>
      <c r="T208" s="192"/>
      <c r="U208" s="192"/>
      <c r="V208" s="192"/>
      <c r="W208" s="192"/>
      <c r="X208" s="192"/>
      <c r="Y208" s="192"/>
      <c r="Z208" s="192"/>
    </row>
    <row r="209" spans="1:26" ht="22.5" hidden="1" customHeight="1" x14ac:dyDescent="0.2">
      <c r="A209" s="192"/>
      <c r="B209" s="192"/>
      <c r="C209" s="192"/>
      <c r="D209" s="192"/>
      <c r="E209" s="192"/>
      <c r="F209" s="192"/>
      <c r="G209" s="192"/>
      <c r="H209" s="192"/>
      <c r="I209" s="192"/>
      <c r="J209" s="192"/>
      <c r="K209" s="192"/>
      <c r="L209" s="350"/>
      <c r="M209" s="350"/>
      <c r="N209" s="506"/>
      <c r="O209" s="192"/>
      <c r="P209" s="192"/>
      <c r="Q209" s="192"/>
      <c r="R209" s="192"/>
      <c r="S209" s="192"/>
      <c r="T209" s="192"/>
      <c r="U209" s="192"/>
      <c r="V209" s="192"/>
      <c r="W209" s="192"/>
      <c r="X209" s="192"/>
      <c r="Y209" s="192"/>
      <c r="Z209" s="192"/>
    </row>
    <row r="210" spans="1:26" ht="22.5" hidden="1" customHeight="1" x14ac:dyDescent="0.2">
      <c r="A210" s="192"/>
      <c r="B210" s="192"/>
      <c r="C210" s="192"/>
      <c r="D210" s="192"/>
      <c r="E210" s="192"/>
      <c r="F210" s="192"/>
      <c r="G210" s="192"/>
      <c r="H210" s="192"/>
      <c r="I210" s="192"/>
      <c r="J210" s="192"/>
      <c r="K210" s="192"/>
      <c r="L210" s="350"/>
      <c r="M210" s="350"/>
      <c r="N210" s="506"/>
      <c r="O210" s="192"/>
      <c r="P210" s="192"/>
      <c r="Q210" s="192"/>
      <c r="R210" s="192"/>
      <c r="S210" s="192"/>
      <c r="T210" s="192"/>
      <c r="U210" s="192"/>
      <c r="V210" s="192"/>
      <c r="W210" s="192"/>
      <c r="X210" s="192"/>
      <c r="Y210" s="192"/>
      <c r="Z210" s="192"/>
    </row>
    <row r="211" spans="1:26" ht="22.5" hidden="1" customHeight="1" x14ac:dyDescent="0.2">
      <c r="A211" s="192"/>
      <c r="B211" s="192"/>
      <c r="C211" s="192"/>
      <c r="D211" s="192"/>
      <c r="E211" s="192"/>
      <c r="F211" s="192"/>
      <c r="G211" s="192"/>
      <c r="H211" s="192"/>
      <c r="I211" s="192"/>
      <c r="J211" s="192"/>
      <c r="K211" s="192"/>
      <c r="L211" s="350"/>
      <c r="M211" s="350"/>
      <c r="N211" s="506"/>
      <c r="O211" s="192"/>
      <c r="P211" s="192"/>
      <c r="Q211" s="192"/>
      <c r="R211" s="192"/>
      <c r="S211" s="192"/>
      <c r="T211" s="192"/>
      <c r="U211" s="192"/>
      <c r="V211" s="192"/>
      <c r="W211" s="192"/>
      <c r="X211" s="192"/>
      <c r="Y211" s="192"/>
      <c r="Z211" s="192"/>
    </row>
    <row r="212" spans="1:26" ht="22.5" hidden="1" customHeight="1" x14ac:dyDescent="0.2">
      <c r="A212" s="192"/>
      <c r="B212" s="192"/>
      <c r="C212" s="192"/>
      <c r="D212" s="192"/>
      <c r="E212" s="192"/>
      <c r="F212" s="192"/>
      <c r="G212" s="192"/>
      <c r="H212" s="192"/>
      <c r="I212" s="192"/>
      <c r="J212" s="192"/>
      <c r="K212" s="192"/>
      <c r="L212" s="350"/>
      <c r="M212" s="350"/>
      <c r="N212" s="506"/>
      <c r="O212" s="192"/>
      <c r="P212" s="192"/>
      <c r="Q212" s="192"/>
      <c r="R212" s="192"/>
      <c r="S212" s="192"/>
      <c r="T212" s="192"/>
      <c r="U212" s="192"/>
      <c r="V212" s="192"/>
      <c r="W212" s="192"/>
      <c r="X212" s="192"/>
      <c r="Y212" s="192"/>
      <c r="Z212" s="192"/>
    </row>
    <row r="213" spans="1:26" ht="22.5" hidden="1" customHeight="1" x14ac:dyDescent="0.2">
      <c r="A213" s="192"/>
      <c r="B213" s="192"/>
      <c r="C213" s="192"/>
      <c r="D213" s="192"/>
      <c r="E213" s="192"/>
      <c r="F213" s="192"/>
      <c r="G213" s="192"/>
      <c r="H213" s="192"/>
      <c r="I213" s="192"/>
      <c r="J213" s="192"/>
      <c r="K213" s="192"/>
      <c r="L213" s="350"/>
      <c r="M213" s="350"/>
      <c r="N213" s="506"/>
      <c r="O213" s="192"/>
      <c r="P213" s="192"/>
      <c r="Q213" s="192"/>
      <c r="R213" s="192"/>
      <c r="S213" s="192"/>
      <c r="T213" s="192"/>
      <c r="U213" s="192"/>
      <c r="V213" s="192"/>
      <c r="W213" s="192"/>
      <c r="X213" s="192"/>
      <c r="Y213" s="192"/>
      <c r="Z213" s="192"/>
    </row>
    <row r="214" spans="1:26" ht="22.5" hidden="1" customHeight="1" x14ac:dyDescent="0.2">
      <c r="A214" s="192"/>
      <c r="B214" s="192"/>
      <c r="C214" s="192"/>
      <c r="D214" s="192"/>
      <c r="E214" s="192"/>
      <c r="F214" s="192"/>
      <c r="G214" s="192"/>
      <c r="H214" s="192"/>
      <c r="I214" s="192"/>
      <c r="J214" s="192"/>
      <c r="K214" s="192"/>
      <c r="L214" s="350"/>
      <c r="M214" s="350"/>
      <c r="N214" s="506"/>
      <c r="O214" s="192"/>
      <c r="P214" s="192"/>
      <c r="Q214" s="192"/>
      <c r="R214" s="192"/>
      <c r="S214" s="192"/>
      <c r="T214" s="192"/>
      <c r="U214" s="192"/>
      <c r="V214" s="192"/>
      <c r="W214" s="192"/>
      <c r="X214" s="192"/>
      <c r="Y214" s="192"/>
      <c r="Z214" s="192"/>
    </row>
    <row r="215" spans="1:26" ht="22.5" hidden="1" customHeight="1" x14ac:dyDescent="0.2">
      <c r="A215" s="192"/>
      <c r="B215" s="192"/>
      <c r="C215" s="192"/>
      <c r="D215" s="192"/>
      <c r="E215" s="192"/>
      <c r="F215" s="192"/>
      <c r="G215" s="192"/>
      <c r="H215" s="192"/>
      <c r="I215" s="192"/>
      <c r="J215" s="192"/>
      <c r="K215" s="192"/>
      <c r="L215" s="350"/>
      <c r="M215" s="350"/>
      <c r="N215" s="506"/>
      <c r="O215" s="192"/>
      <c r="P215" s="192"/>
      <c r="Q215" s="192"/>
      <c r="R215" s="192"/>
      <c r="S215" s="192"/>
      <c r="T215" s="192"/>
      <c r="U215" s="192"/>
      <c r="V215" s="192"/>
      <c r="W215" s="192"/>
      <c r="X215" s="192"/>
      <c r="Y215" s="192"/>
      <c r="Z215" s="192"/>
    </row>
    <row r="216" spans="1:26" ht="22.5" hidden="1" customHeight="1" x14ac:dyDescent="0.2">
      <c r="A216" s="192"/>
      <c r="B216" s="192"/>
      <c r="C216" s="192"/>
      <c r="D216" s="192"/>
      <c r="E216" s="192"/>
      <c r="F216" s="192"/>
      <c r="G216" s="192"/>
      <c r="H216" s="192"/>
      <c r="I216" s="192"/>
      <c r="J216" s="192"/>
      <c r="K216" s="192"/>
      <c r="L216" s="350"/>
      <c r="M216" s="350"/>
      <c r="N216" s="506"/>
      <c r="O216" s="192"/>
      <c r="P216" s="192"/>
      <c r="Q216" s="192"/>
      <c r="R216" s="192"/>
      <c r="S216" s="192"/>
      <c r="T216" s="192"/>
      <c r="U216" s="192"/>
      <c r="V216" s="192"/>
      <c r="W216" s="192"/>
      <c r="X216" s="192"/>
      <c r="Y216" s="192"/>
      <c r="Z216" s="192"/>
    </row>
    <row r="217" spans="1:26" ht="22.5" hidden="1" customHeight="1" x14ac:dyDescent="0.2">
      <c r="A217" s="192"/>
      <c r="B217" s="192"/>
      <c r="C217" s="192"/>
      <c r="D217" s="192"/>
      <c r="E217" s="192"/>
      <c r="F217" s="192"/>
      <c r="G217" s="192"/>
      <c r="H217" s="192"/>
      <c r="I217" s="192"/>
      <c r="J217" s="192"/>
      <c r="K217" s="192"/>
      <c r="L217" s="350"/>
      <c r="M217" s="350"/>
      <c r="N217" s="506"/>
      <c r="O217" s="192"/>
      <c r="P217" s="192"/>
      <c r="Q217" s="192"/>
      <c r="R217" s="192"/>
      <c r="S217" s="192"/>
      <c r="T217" s="192"/>
      <c r="U217" s="192"/>
      <c r="V217" s="192"/>
      <c r="W217" s="192"/>
      <c r="X217" s="192"/>
      <c r="Y217" s="192"/>
      <c r="Z217" s="192"/>
    </row>
    <row r="218" spans="1:26" ht="22.5" hidden="1" customHeight="1" x14ac:dyDescent="0.2">
      <c r="A218" s="192"/>
      <c r="B218" s="192"/>
      <c r="C218" s="192"/>
      <c r="D218" s="192"/>
      <c r="E218" s="192"/>
      <c r="F218" s="192"/>
      <c r="G218" s="192"/>
      <c r="H218" s="192"/>
      <c r="I218" s="192"/>
      <c r="J218" s="192"/>
      <c r="K218" s="192"/>
      <c r="L218" s="350"/>
      <c r="M218" s="350"/>
      <c r="N218" s="506"/>
      <c r="O218" s="192"/>
      <c r="P218" s="192"/>
      <c r="Q218" s="192"/>
      <c r="R218" s="192"/>
      <c r="S218" s="192"/>
      <c r="T218" s="192"/>
      <c r="U218" s="192"/>
      <c r="V218" s="192"/>
      <c r="W218" s="192"/>
      <c r="X218" s="192"/>
      <c r="Y218" s="192"/>
      <c r="Z218" s="192"/>
    </row>
    <row r="219" spans="1:26" ht="22.5" hidden="1" customHeight="1" x14ac:dyDescent="0.2">
      <c r="A219" s="192"/>
      <c r="B219" s="192"/>
      <c r="C219" s="192"/>
      <c r="D219" s="192"/>
      <c r="E219" s="192"/>
      <c r="F219" s="192"/>
      <c r="G219" s="192"/>
      <c r="H219" s="192"/>
      <c r="I219" s="192"/>
      <c r="J219" s="192"/>
      <c r="K219" s="192"/>
      <c r="L219" s="350"/>
      <c r="M219" s="350"/>
      <c r="N219" s="506"/>
      <c r="O219" s="192"/>
      <c r="P219" s="192"/>
      <c r="Q219" s="192"/>
      <c r="R219" s="192"/>
      <c r="S219" s="192"/>
      <c r="T219" s="192"/>
      <c r="U219" s="192"/>
      <c r="V219" s="192"/>
      <c r="W219" s="192"/>
      <c r="X219" s="192"/>
      <c r="Y219" s="192"/>
      <c r="Z219" s="192"/>
    </row>
    <row r="220" spans="1:26" ht="22.5" hidden="1" customHeight="1" x14ac:dyDescent="0.2">
      <c r="A220" s="192"/>
      <c r="B220" s="192"/>
      <c r="C220" s="192"/>
      <c r="D220" s="192"/>
      <c r="E220" s="192"/>
      <c r="F220" s="192"/>
      <c r="G220" s="192"/>
      <c r="H220" s="192"/>
      <c r="I220" s="192"/>
      <c r="J220" s="192"/>
      <c r="K220" s="192"/>
      <c r="L220" s="350"/>
      <c r="M220" s="350"/>
      <c r="N220" s="506"/>
      <c r="O220" s="192"/>
      <c r="P220" s="192"/>
      <c r="Q220" s="192"/>
      <c r="R220" s="192"/>
      <c r="S220" s="192"/>
      <c r="T220" s="192"/>
      <c r="U220" s="192"/>
      <c r="V220" s="192"/>
      <c r="W220" s="192"/>
      <c r="X220" s="192"/>
      <c r="Y220" s="192"/>
      <c r="Z220" s="192"/>
    </row>
    <row r="221" spans="1:26" ht="22.5" hidden="1" customHeight="1" x14ac:dyDescent="0.2">
      <c r="A221" s="192"/>
      <c r="B221" s="192"/>
      <c r="C221" s="192"/>
      <c r="D221" s="192"/>
      <c r="E221" s="192"/>
      <c r="F221" s="192"/>
      <c r="G221" s="192"/>
      <c r="H221" s="192"/>
      <c r="I221" s="192"/>
      <c r="J221" s="192"/>
      <c r="K221" s="192"/>
      <c r="L221" s="350"/>
      <c r="M221" s="350"/>
      <c r="N221" s="506"/>
      <c r="O221" s="192"/>
      <c r="P221" s="192"/>
      <c r="Q221" s="192"/>
      <c r="R221" s="192"/>
      <c r="S221" s="192"/>
      <c r="T221" s="192"/>
      <c r="U221" s="192"/>
      <c r="V221" s="192"/>
      <c r="W221" s="192"/>
      <c r="X221" s="192"/>
      <c r="Y221" s="192"/>
      <c r="Z221" s="192"/>
    </row>
    <row r="222" spans="1:26" ht="22.5" hidden="1" customHeight="1" x14ac:dyDescent="0.2">
      <c r="A222" s="192"/>
      <c r="B222" s="192"/>
      <c r="C222" s="192"/>
      <c r="D222" s="192"/>
      <c r="E222" s="192"/>
      <c r="F222" s="192"/>
      <c r="G222" s="192"/>
      <c r="H222" s="192"/>
      <c r="I222" s="192"/>
      <c r="J222" s="192"/>
      <c r="K222" s="192"/>
      <c r="L222" s="350"/>
      <c r="M222" s="350"/>
      <c r="N222" s="506"/>
      <c r="O222" s="192"/>
      <c r="P222" s="192"/>
      <c r="Q222" s="192"/>
      <c r="R222" s="192"/>
      <c r="S222" s="192"/>
      <c r="T222" s="192"/>
      <c r="U222" s="192"/>
      <c r="V222" s="192"/>
      <c r="W222" s="192"/>
      <c r="X222" s="192"/>
      <c r="Y222" s="192"/>
      <c r="Z222" s="192"/>
    </row>
    <row r="223" spans="1:26" ht="22.5" hidden="1" customHeight="1" x14ac:dyDescent="0.2">
      <c r="A223" s="192"/>
      <c r="B223" s="192"/>
      <c r="C223" s="192"/>
      <c r="D223" s="192"/>
      <c r="E223" s="192"/>
      <c r="F223" s="192"/>
      <c r="G223" s="192"/>
      <c r="H223" s="192"/>
      <c r="I223" s="192"/>
      <c r="J223" s="192"/>
      <c r="K223" s="192"/>
      <c r="L223" s="350"/>
      <c r="M223" s="350"/>
      <c r="N223" s="506"/>
      <c r="O223" s="192"/>
      <c r="P223" s="192"/>
      <c r="Q223" s="192"/>
      <c r="R223" s="192"/>
      <c r="S223" s="192"/>
      <c r="T223" s="192"/>
      <c r="U223" s="192"/>
      <c r="V223" s="192"/>
      <c r="W223" s="192"/>
      <c r="X223" s="192"/>
      <c r="Y223" s="192"/>
      <c r="Z223" s="192"/>
    </row>
    <row r="224" spans="1:26" ht="22.5" hidden="1" customHeight="1" x14ac:dyDescent="0.2">
      <c r="A224" s="192"/>
      <c r="B224" s="192"/>
      <c r="C224" s="192"/>
      <c r="D224" s="192"/>
      <c r="E224" s="192"/>
      <c r="F224" s="192"/>
      <c r="G224" s="192"/>
      <c r="H224" s="192"/>
      <c r="I224" s="192"/>
      <c r="J224" s="192"/>
      <c r="K224" s="192"/>
      <c r="L224" s="350"/>
      <c r="M224" s="350"/>
      <c r="N224" s="506"/>
      <c r="O224" s="192"/>
      <c r="P224" s="192"/>
      <c r="Q224" s="192"/>
      <c r="R224" s="192"/>
      <c r="S224" s="192"/>
      <c r="T224" s="192"/>
      <c r="U224" s="192"/>
      <c r="V224" s="192"/>
      <c r="W224" s="192"/>
      <c r="X224" s="192"/>
      <c r="Y224" s="192"/>
      <c r="Z224" s="192"/>
    </row>
    <row r="225" spans="1:26" ht="22.5" hidden="1" customHeight="1" x14ac:dyDescent="0.2">
      <c r="A225" s="192"/>
      <c r="B225" s="192"/>
      <c r="C225" s="192"/>
      <c r="D225" s="192"/>
      <c r="E225" s="192"/>
      <c r="F225" s="192"/>
      <c r="G225" s="192"/>
      <c r="H225" s="192"/>
      <c r="I225" s="192"/>
      <c r="J225" s="192"/>
      <c r="K225" s="192"/>
      <c r="L225" s="350"/>
      <c r="M225" s="350"/>
      <c r="N225" s="506"/>
      <c r="O225" s="192"/>
      <c r="P225" s="192"/>
      <c r="Q225" s="192"/>
      <c r="R225" s="192"/>
      <c r="S225" s="192"/>
      <c r="T225" s="192"/>
      <c r="U225" s="192"/>
      <c r="V225" s="192"/>
      <c r="W225" s="192"/>
      <c r="X225" s="192"/>
      <c r="Y225" s="192"/>
      <c r="Z225" s="192"/>
    </row>
    <row r="226" spans="1:26" ht="22.5" hidden="1" customHeight="1" x14ac:dyDescent="0.2">
      <c r="A226" s="192"/>
      <c r="B226" s="192"/>
      <c r="C226" s="192"/>
      <c r="D226" s="192"/>
      <c r="E226" s="192"/>
      <c r="F226" s="192"/>
      <c r="G226" s="192"/>
      <c r="H226" s="192"/>
      <c r="I226" s="192"/>
      <c r="J226" s="192"/>
      <c r="K226" s="192"/>
      <c r="L226" s="350"/>
      <c r="M226" s="350"/>
      <c r="N226" s="506"/>
      <c r="O226" s="192"/>
      <c r="P226" s="192"/>
      <c r="Q226" s="192"/>
      <c r="R226" s="192"/>
      <c r="S226" s="192"/>
      <c r="T226" s="192"/>
      <c r="U226" s="192"/>
      <c r="V226" s="192"/>
      <c r="W226" s="192"/>
      <c r="X226" s="192"/>
      <c r="Y226" s="192"/>
      <c r="Z226" s="192"/>
    </row>
    <row r="227" spans="1:26" ht="22.5" hidden="1" customHeight="1" x14ac:dyDescent="0.2">
      <c r="A227" s="192"/>
      <c r="B227" s="192"/>
      <c r="C227" s="192"/>
      <c r="D227" s="192"/>
      <c r="E227" s="192"/>
      <c r="F227" s="192"/>
      <c r="G227" s="192"/>
      <c r="H227" s="192"/>
      <c r="I227" s="192"/>
      <c r="J227" s="192"/>
      <c r="K227" s="192"/>
      <c r="L227" s="350"/>
      <c r="M227" s="350"/>
      <c r="N227" s="506"/>
      <c r="O227" s="192"/>
      <c r="P227" s="192"/>
      <c r="Q227" s="192"/>
      <c r="R227" s="192"/>
      <c r="S227" s="192"/>
      <c r="T227" s="192"/>
      <c r="U227" s="192"/>
      <c r="V227" s="192"/>
      <c r="W227" s="192"/>
      <c r="X227" s="192"/>
      <c r="Y227" s="192"/>
      <c r="Z227" s="192"/>
    </row>
    <row r="228" spans="1:26" ht="22.5" hidden="1" customHeight="1" x14ac:dyDescent="0.2">
      <c r="A228" s="192"/>
      <c r="B228" s="192"/>
      <c r="C228" s="192"/>
      <c r="D228" s="192"/>
      <c r="E228" s="192"/>
      <c r="F228" s="192"/>
      <c r="G228" s="192"/>
      <c r="H228" s="192"/>
      <c r="I228" s="192"/>
      <c r="J228" s="192"/>
      <c r="K228" s="192"/>
      <c r="L228" s="350"/>
      <c r="M228" s="350"/>
      <c r="N228" s="506"/>
      <c r="O228" s="192"/>
      <c r="P228" s="192"/>
      <c r="Q228" s="192"/>
      <c r="R228" s="192"/>
      <c r="S228" s="192"/>
      <c r="T228" s="192"/>
      <c r="U228" s="192"/>
      <c r="V228" s="192"/>
      <c r="W228" s="192"/>
      <c r="X228" s="192"/>
      <c r="Y228" s="192"/>
      <c r="Z228" s="192"/>
    </row>
    <row r="229" spans="1:26" ht="22.5" hidden="1" customHeight="1" x14ac:dyDescent="0.2">
      <c r="A229" s="192"/>
      <c r="B229" s="192"/>
      <c r="C229" s="192"/>
      <c r="D229" s="192"/>
      <c r="E229" s="192"/>
      <c r="F229" s="192"/>
      <c r="G229" s="192"/>
      <c r="H229" s="192"/>
      <c r="I229" s="192"/>
      <c r="J229" s="192"/>
      <c r="K229" s="192"/>
      <c r="L229" s="350"/>
      <c r="M229" s="350"/>
      <c r="N229" s="506"/>
      <c r="O229" s="192"/>
      <c r="P229" s="192"/>
      <c r="Q229" s="192"/>
      <c r="R229" s="192"/>
      <c r="S229" s="192"/>
      <c r="T229" s="192"/>
      <c r="U229" s="192"/>
      <c r="V229" s="192"/>
      <c r="W229" s="192"/>
      <c r="X229" s="192"/>
      <c r="Y229" s="192"/>
      <c r="Z229" s="192"/>
    </row>
    <row r="230" spans="1:26" ht="22.5" hidden="1" customHeight="1" x14ac:dyDescent="0.2">
      <c r="A230" s="192"/>
      <c r="B230" s="192"/>
      <c r="C230" s="192"/>
      <c r="D230" s="192"/>
      <c r="E230" s="192"/>
      <c r="F230" s="192"/>
      <c r="G230" s="192"/>
      <c r="H230" s="192"/>
      <c r="I230" s="192"/>
      <c r="J230" s="192"/>
      <c r="K230" s="192"/>
      <c r="L230" s="350"/>
      <c r="M230" s="350"/>
      <c r="N230" s="506"/>
      <c r="O230" s="192"/>
      <c r="P230" s="192"/>
      <c r="Q230" s="192"/>
      <c r="R230" s="192"/>
      <c r="S230" s="192"/>
      <c r="T230" s="192"/>
      <c r="U230" s="192"/>
      <c r="V230" s="192"/>
      <c r="W230" s="192"/>
      <c r="X230" s="192"/>
      <c r="Y230" s="192"/>
      <c r="Z230" s="192"/>
    </row>
    <row r="231" spans="1:26" ht="22.5" hidden="1" customHeight="1" x14ac:dyDescent="0.2">
      <c r="A231" s="192"/>
      <c r="B231" s="192"/>
      <c r="C231" s="192"/>
      <c r="D231" s="192"/>
      <c r="E231" s="192"/>
      <c r="F231" s="192"/>
      <c r="G231" s="192"/>
      <c r="H231" s="192"/>
      <c r="I231" s="192"/>
      <c r="J231" s="192"/>
      <c r="K231" s="192"/>
      <c r="L231" s="350"/>
      <c r="M231" s="350"/>
      <c r="N231" s="506"/>
      <c r="O231" s="192"/>
      <c r="P231" s="192"/>
      <c r="Q231" s="192"/>
      <c r="R231" s="192"/>
      <c r="S231" s="192"/>
      <c r="T231" s="192"/>
      <c r="U231" s="192"/>
      <c r="V231" s="192"/>
      <c r="W231" s="192"/>
      <c r="X231" s="192"/>
      <c r="Y231" s="192"/>
      <c r="Z231" s="192"/>
    </row>
    <row r="232" spans="1:26" ht="22.5" hidden="1" customHeight="1" x14ac:dyDescent="0.2">
      <c r="A232" s="192"/>
      <c r="B232" s="192"/>
      <c r="C232" s="192"/>
      <c r="D232" s="192"/>
      <c r="E232" s="192"/>
      <c r="F232" s="192"/>
      <c r="G232" s="192"/>
      <c r="H232" s="192"/>
      <c r="I232" s="192"/>
      <c r="J232" s="192"/>
      <c r="K232" s="192"/>
      <c r="L232" s="350"/>
      <c r="M232" s="350"/>
      <c r="N232" s="506"/>
      <c r="O232" s="192"/>
      <c r="P232" s="192"/>
      <c r="Q232" s="192"/>
      <c r="R232" s="192"/>
      <c r="S232" s="192"/>
      <c r="T232" s="192"/>
      <c r="U232" s="192"/>
      <c r="V232" s="192"/>
      <c r="W232" s="192"/>
      <c r="X232" s="192"/>
      <c r="Y232" s="192"/>
      <c r="Z232" s="192"/>
    </row>
    <row r="233" spans="1:26" ht="22.5" hidden="1" customHeight="1" x14ac:dyDescent="0.2">
      <c r="A233" s="192"/>
      <c r="B233" s="192"/>
      <c r="C233" s="192"/>
      <c r="D233" s="192"/>
      <c r="E233" s="192"/>
      <c r="F233" s="192"/>
      <c r="G233" s="192"/>
      <c r="H233" s="192"/>
      <c r="I233" s="192"/>
      <c r="J233" s="192"/>
      <c r="K233" s="192"/>
      <c r="L233" s="350"/>
      <c r="M233" s="350"/>
      <c r="N233" s="506"/>
      <c r="O233" s="192"/>
      <c r="P233" s="192"/>
      <c r="Q233" s="192"/>
      <c r="R233" s="192"/>
      <c r="S233" s="192"/>
      <c r="T233" s="192"/>
      <c r="U233" s="192"/>
      <c r="V233" s="192"/>
      <c r="W233" s="192"/>
      <c r="X233" s="192"/>
      <c r="Y233" s="192"/>
      <c r="Z233" s="192"/>
    </row>
    <row r="234" spans="1:26" ht="22.5" hidden="1" customHeight="1" x14ac:dyDescent="0.2">
      <c r="A234" s="192"/>
      <c r="B234" s="192"/>
      <c r="C234" s="192"/>
      <c r="D234" s="192"/>
      <c r="E234" s="192"/>
      <c r="F234" s="192"/>
      <c r="G234" s="192"/>
      <c r="H234" s="192"/>
      <c r="I234" s="192"/>
      <c r="J234" s="192"/>
      <c r="K234" s="192"/>
      <c r="L234" s="350"/>
      <c r="M234" s="350"/>
      <c r="N234" s="506"/>
      <c r="O234" s="192"/>
      <c r="P234" s="192"/>
      <c r="Q234" s="192"/>
      <c r="R234" s="192"/>
      <c r="S234" s="192"/>
      <c r="T234" s="192"/>
      <c r="U234" s="192"/>
      <c r="V234" s="192"/>
      <c r="W234" s="192"/>
      <c r="X234" s="192"/>
      <c r="Y234" s="192"/>
      <c r="Z234" s="192"/>
    </row>
    <row r="235" spans="1:26" ht="22.5" hidden="1" customHeight="1" x14ac:dyDescent="0.2">
      <c r="A235" s="192"/>
      <c r="B235" s="192"/>
      <c r="C235" s="192"/>
      <c r="D235" s="192"/>
      <c r="E235" s="192"/>
      <c r="F235" s="192"/>
      <c r="G235" s="192"/>
      <c r="H235" s="192"/>
      <c r="I235" s="192"/>
      <c r="J235" s="192"/>
      <c r="K235" s="192"/>
      <c r="L235" s="350"/>
      <c r="M235" s="350"/>
      <c r="N235" s="506"/>
      <c r="O235" s="192"/>
      <c r="P235" s="192"/>
      <c r="Q235" s="192"/>
      <c r="R235" s="192"/>
      <c r="S235" s="192"/>
      <c r="T235" s="192"/>
      <c r="U235" s="192"/>
      <c r="V235" s="192"/>
      <c r="W235" s="192"/>
      <c r="X235" s="192"/>
      <c r="Y235" s="192"/>
      <c r="Z235" s="192"/>
    </row>
    <row r="236" spans="1:26" ht="22.5" hidden="1" customHeight="1" x14ac:dyDescent="0.2">
      <c r="A236" s="192"/>
      <c r="B236" s="192"/>
      <c r="C236" s="192"/>
      <c r="D236" s="192"/>
      <c r="E236" s="192"/>
      <c r="F236" s="192"/>
      <c r="G236" s="192"/>
      <c r="H236" s="192"/>
      <c r="I236" s="192"/>
      <c r="J236" s="192"/>
      <c r="K236" s="192"/>
      <c r="L236" s="350"/>
      <c r="M236" s="350"/>
      <c r="N236" s="506"/>
      <c r="O236" s="192"/>
      <c r="P236" s="192"/>
      <c r="Q236" s="192"/>
      <c r="R236" s="192"/>
      <c r="S236" s="192"/>
      <c r="T236" s="192"/>
      <c r="U236" s="192"/>
      <c r="V236" s="192"/>
      <c r="W236" s="192"/>
      <c r="X236" s="192"/>
      <c r="Y236" s="192"/>
      <c r="Z236" s="192"/>
    </row>
    <row r="237" spans="1:26" ht="22.5" hidden="1" customHeight="1" x14ac:dyDescent="0.2">
      <c r="A237" s="192"/>
      <c r="B237" s="192"/>
      <c r="C237" s="192"/>
      <c r="D237" s="192"/>
      <c r="E237" s="192"/>
      <c r="F237" s="192"/>
      <c r="G237" s="192"/>
      <c r="H237" s="192"/>
      <c r="I237" s="192"/>
      <c r="J237" s="192"/>
      <c r="K237" s="192"/>
      <c r="L237" s="350"/>
      <c r="M237" s="350"/>
      <c r="N237" s="506"/>
      <c r="O237" s="192"/>
      <c r="P237" s="192"/>
      <c r="Q237" s="192"/>
      <c r="R237" s="192"/>
      <c r="S237" s="192"/>
      <c r="T237" s="192"/>
      <c r="U237" s="192"/>
      <c r="V237" s="192"/>
      <c r="W237" s="192"/>
      <c r="X237" s="192"/>
      <c r="Y237" s="192"/>
      <c r="Z237" s="192"/>
    </row>
    <row r="238" spans="1:26" ht="22.5" hidden="1" customHeight="1" x14ac:dyDescent="0.2">
      <c r="A238" s="192"/>
      <c r="B238" s="192"/>
      <c r="C238" s="192"/>
      <c r="D238" s="192"/>
      <c r="E238" s="192"/>
      <c r="F238" s="192"/>
      <c r="G238" s="192"/>
      <c r="H238" s="192"/>
      <c r="I238" s="192"/>
      <c r="J238" s="192"/>
      <c r="K238" s="192"/>
      <c r="L238" s="350"/>
      <c r="M238" s="350"/>
      <c r="N238" s="506"/>
      <c r="O238" s="192"/>
      <c r="P238" s="192"/>
      <c r="Q238" s="192"/>
      <c r="R238" s="192"/>
      <c r="S238" s="192"/>
      <c r="T238" s="192"/>
      <c r="U238" s="192"/>
      <c r="V238" s="192"/>
      <c r="W238" s="192"/>
      <c r="X238" s="192"/>
      <c r="Y238" s="192"/>
      <c r="Z238" s="192"/>
    </row>
    <row r="239" spans="1:26" ht="22.5" hidden="1" customHeight="1" x14ac:dyDescent="0.2">
      <c r="A239" s="192"/>
      <c r="B239" s="192"/>
      <c r="C239" s="192"/>
      <c r="D239" s="192"/>
      <c r="E239" s="192"/>
      <c r="F239" s="192"/>
      <c r="G239" s="192"/>
      <c r="H239" s="192"/>
      <c r="I239" s="192"/>
      <c r="J239" s="192"/>
      <c r="K239" s="192"/>
      <c r="L239" s="350"/>
      <c r="M239" s="350"/>
      <c r="N239" s="506"/>
      <c r="O239" s="192"/>
      <c r="P239" s="192"/>
      <c r="Q239" s="192"/>
      <c r="R239" s="192"/>
      <c r="S239" s="192"/>
      <c r="T239" s="192"/>
      <c r="U239" s="192"/>
      <c r="V239" s="192"/>
      <c r="W239" s="192"/>
      <c r="X239" s="192"/>
      <c r="Y239" s="192"/>
      <c r="Z239" s="192"/>
    </row>
    <row r="240" spans="1:26" ht="22.5" hidden="1" customHeight="1" x14ac:dyDescent="0.2">
      <c r="A240" s="192"/>
      <c r="B240" s="192"/>
      <c r="C240" s="192"/>
      <c r="D240" s="192"/>
      <c r="E240" s="192"/>
      <c r="F240" s="192"/>
      <c r="G240" s="192"/>
      <c r="H240" s="192"/>
      <c r="I240" s="192"/>
      <c r="J240" s="192"/>
      <c r="K240" s="192"/>
      <c r="L240" s="350"/>
      <c r="M240" s="350"/>
      <c r="N240" s="506"/>
      <c r="O240" s="192"/>
      <c r="P240" s="192"/>
      <c r="Q240" s="192"/>
      <c r="R240" s="192"/>
      <c r="S240" s="192"/>
      <c r="T240" s="192"/>
      <c r="U240" s="192"/>
      <c r="V240" s="192"/>
      <c r="W240" s="192"/>
      <c r="X240" s="192"/>
      <c r="Y240" s="192"/>
      <c r="Z240" s="192"/>
    </row>
    <row r="241" spans="1:26" ht="22.5" hidden="1" customHeight="1" x14ac:dyDescent="0.2">
      <c r="A241" s="192"/>
      <c r="B241" s="192"/>
      <c r="C241" s="192"/>
      <c r="D241" s="192"/>
      <c r="E241" s="192"/>
      <c r="F241" s="192"/>
      <c r="G241" s="192"/>
      <c r="H241" s="192"/>
      <c r="I241" s="192"/>
      <c r="J241" s="192"/>
      <c r="K241" s="192"/>
      <c r="L241" s="350"/>
      <c r="M241" s="350"/>
      <c r="N241" s="506"/>
      <c r="O241" s="192"/>
      <c r="P241" s="192"/>
      <c r="Q241" s="192"/>
      <c r="R241" s="192"/>
      <c r="S241" s="192"/>
      <c r="T241" s="192"/>
      <c r="U241" s="192"/>
      <c r="V241" s="192"/>
      <c r="W241" s="192"/>
      <c r="X241" s="192"/>
      <c r="Y241" s="192"/>
      <c r="Z241" s="192"/>
    </row>
    <row r="242" spans="1:26" ht="22.5" hidden="1" customHeight="1" x14ac:dyDescent="0.2">
      <c r="A242" s="192"/>
      <c r="B242" s="192"/>
      <c r="C242" s="192"/>
      <c r="D242" s="192"/>
      <c r="E242" s="192"/>
      <c r="F242" s="192"/>
      <c r="G242" s="192"/>
      <c r="H242" s="192"/>
      <c r="I242" s="192"/>
      <c r="J242" s="192"/>
      <c r="K242" s="192"/>
      <c r="L242" s="350"/>
      <c r="M242" s="350"/>
      <c r="N242" s="506"/>
      <c r="O242" s="192"/>
      <c r="P242" s="192"/>
      <c r="Q242" s="192"/>
      <c r="R242" s="192"/>
      <c r="S242" s="192"/>
      <c r="T242" s="192"/>
      <c r="U242" s="192"/>
      <c r="V242" s="192"/>
      <c r="W242" s="192"/>
      <c r="X242" s="192"/>
      <c r="Y242" s="192"/>
      <c r="Z242" s="192"/>
    </row>
    <row r="243" spans="1:26" ht="22.5" hidden="1" customHeight="1" x14ac:dyDescent="0.2">
      <c r="A243" s="192"/>
      <c r="B243" s="192"/>
      <c r="C243" s="192"/>
      <c r="D243" s="192"/>
      <c r="E243" s="192"/>
      <c r="F243" s="192"/>
      <c r="G243" s="192"/>
      <c r="H243" s="192"/>
      <c r="I243" s="192"/>
      <c r="J243" s="192"/>
      <c r="K243" s="192"/>
      <c r="L243" s="350"/>
      <c r="M243" s="350"/>
      <c r="N243" s="506"/>
      <c r="O243" s="192"/>
      <c r="P243" s="192"/>
      <c r="Q243" s="192"/>
      <c r="R243" s="192"/>
      <c r="S243" s="192"/>
      <c r="T243" s="192"/>
      <c r="U243" s="192"/>
      <c r="V243" s="192"/>
      <c r="W243" s="192"/>
      <c r="X243" s="192"/>
      <c r="Y243" s="192"/>
      <c r="Z243" s="192"/>
    </row>
    <row r="244" spans="1:26" ht="22.5" hidden="1" customHeight="1" x14ac:dyDescent="0.2">
      <c r="A244" s="192"/>
      <c r="B244" s="192"/>
      <c r="C244" s="192"/>
      <c r="D244" s="192"/>
      <c r="E244" s="192"/>
      <c r="F244" s="192"/>
      <c r="G244" s="192"/>
      <c r="H244" s="192"/>
      <c r="I244" s="192"/>
      <c r="J244" s="192"/>
      <c r="K244" s="192"/>
      <c r="L244" s="350"/>
      <c r="M244" s="350"/>
      <c r="N244" s="506"/>
      <c r="O244" s="192"/>
      <c r="P244" s="192"/>
      <c r="Q244" s="192"/>
      <c r="R244" s="192"/>
      <c r="S244" s="192"/>
      <c r="T244" s="192"/>
      <c r="U244" s="192"/>
      <c r="V244" s="192"/>
      <c r="W244" s="192"/>
      <c r="X244" s="192"/>
      <c r="Y244" s="192"/>
      <c r="Z244" s="192"/>
    </row>
    <row r="245" spans="1:26" ht="22.5" hidden="1" customHeight="1" x14ac:dyDescent="0.2">
      <c r="A245" s="192"/>
      <c r="B245" s="192"/>
      <c r="C245" s="192"/>
      <c r="D245" s="192"/>
      <c r="E245" s="192"/>
      <c r="F245" s="192"/>
      <c r="G245" s="192"/>
      <c r="H245" s="192"/>
      <c r="I245" s="192"/>
      <c r="J245" s="192"/>
      <c r="K245" s="192"/>
      <c r="L245" s="350"/>
      <c r="M245" s="350"/>
      <c r="N245" s="506"/>
      <c r="O245" s="192"/>
      <c r="P245" s="192"/>
      <c r="Q245" s="192"/>
      <c r="R245" s="192"/>
      <c r="S245" s="192"/>
      <c r="T245" s="192"/>
      <c r="U245" s="192"/>
      <c r="V245" s="192"/>
      <c r="W245" s="192"/>
      <c r="X245" s="192"/>
      <c r="Y245" s="192"/>
      <c r="Z245" s="192"/>
    </row>
    <row r="246" spans="1:26" ht="22.5" hidden="1" customHeight="1" x14ac:dyDescent="0.2">
      <c r="A246" s="192"/>
      <c r="B246" s="192"/>
      <c r="C246" s="192"/>
      <c r="D246" s="192"/>
      <c r="E246" s="192"/>
      <c r="F246" s="192"/>
      <c r="G246" s="192"/>
      <c r="H246" s="192"/>
      <c r="I246" s="192"/>
      <c r="J246" s="192"/>
      <c r="K246" s="192"/>
      <c r="L246" s="350"/>
      <c r="M246" s="350"/>
      <c r="N246" s="506"/>
      <c r="O246" s="192"/>
      <c r="P246" s="192"/>
      <c r="Q246" s="192"/>
      <c r="R246" s="192"/>
      <c r="S246" s="192"/>
      <c r="T246" s="192"/>
      <c r="U246" s="192"/>
      <c r="V246" s="192"/>
      <c r="W246" s="192"/>
      <c r="X246" s="192"/>
      <c r="Y246" s="192"/>
      <c r="Z246" s="192"/>
    </row>
    <row r="247" spans="1:26" ht="22.5" hidden="1" customHeight="1" x14ac:dyDescent="0.2">
      <c r="A247" s="192"/>
      <c r="B247" s="192"/>
      <c r="C247" s="192"/>
      <c r="D247" s="192"/>
      <c r="E247" s="192"/>
      <c r="F247" s="192"/>
      <c r="G247" s="192"/>
      <c r="H247" s="192"/>
      <c r="I247" s="192"/>
      <c r="J247" s="192"/>
      <c r="K247" s="192"/>
      <c r="L247" s="350"/>
      <c r="M247" s="350"/>
      <c r="N247" s="506"/>
      <c r="O247" s="192"/>
      <c r="P247" s="192"/>
      <c r="Q247" s="192"/>
      <c r="R247" s="192"/>
      <c r="S247" s="192"/>
      <c r="T247" s="192"/>
      <c r="U247" s="192"/>
      <c r="V247" s="192"/>
      <c r="W247" s="192"/>
      <c r="X247" s="192"/>
      <c r="Y247" s="192"/>
      <c r="Z247" s="192"/>
    </row>
    <row r="248" spans="1:26" ht="22.5" hidden="1" customHeight="1" x14ac:dyDescent="0.2">
      <c r="A248" s="192"/>
      <c r="B248" s="192"/>
      <c r="C248" s="192"/>
      <c r="D248" s="192"/>
      <c r="E248" s="192"/>
      <c r="F248" s="192"/>
      <c r="G248" s="192"/>
      <c r="H248" s="192"/>
      <c r="I248" s="192"/>
      <c r="J248" s="192"/>
      <c r="K248" s="192"/>
      <c r="L248" s="350"/>
      <c r="M248" s="350"/>
      <c r="N248" s="506"/>
      <c r="O248" s="192"/>
      <c r="P248" s="192"/>
      <c r="Q248" s="192"/>
      <c r="R248" s="192"/>
      <c r="S248" s="192"/>
      <c r="T248" s="192"/>
      <c r="U248" s="192"/>
      <c r="V248" s="192"/>
      <c r="W248" s="192"/>
      <c r="X248" s="192"/>
      <c r="Y248" s="192"/>
      <c r="Z248" s="192"/>
    </row>
    <row r="249" spans="1:26" ht="15.75" hidden="1" customHeight="1" x14ac:dyDescent="0.2"/>
    <row r="250" spans="1:26" ht="15.75" hidden="1" customHeight="1" x14ac:dyDescent="0.2"/>
    <row r="251" spans="1:26" ht="15.75" hidden="1" customHeight="1" x14ac:dyDescent="0.2"/>
    <row r="252" spans="1:26" ht="15.75" hidden="1" customHeight="1" x14ac:dyDescent="0.2"/>
    <row r="253" spans="1:26" ht="15.75" hidden="1" customHeight="1" x14ac:dyDescent="0.2"/>
    <row r="254" spans="1:26" ht="15.75" hidden="1" customHeight="1" x14ac:dyDescent="0.2"/>
    <row r="255" spans="1:26" ht="15.75" hidden="1" customHeight="1" x14ac:dyDescent="0.2"/>
    <row r="256" spans="1:26"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row r="271" ht="15.75" hidden="1" customHeight="1" x14ac:dyDescent="0.2"/>
    <row r="272"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sheetData>
  <mergeCells count="129">
    <mergeCell ref="C14:K14"/>
    <mergeCell ref="C15:K15"/>
    <mergeCell ref="B17:B19"/>
    <mergeCell ref="C17:C19"/>
    <mergeCell ref="D17:D19"/>
    <mergeCell ref="E17:E19"/>
    <mergeCell ref="F17:F19"/>
    <mergeCell ref="G17:I17"/>
    <mergeCell ref="J17:J19"/>
    <mergeCell ref="G18:G19"/>
    <mergeCell ref="H18:H19"/>
    <mergeCell ref="I18:I19"/>
    <mergeCell ref="K17:K19"/>
    <mergeCell ref="L17:L19"/>
    <mergeCell ref="M17:M19"/>
    <mergeCell ref="N17:N19"/>
    <mergeCell ref="M20:M22"/>
    <mergeCell ref="N20:N22"/>
    <mergeCell ref="B20:B22"/>
    <mergeCell ref="C20:C22"/>
    <mergeCell ref="D20:D22"/>
    <mergeCell ref="E20:E22"/>
    <mergeCell ref="F20:F22"/>
    <mergeCell ref="I20:I22"/>
    <mergeCell ref="J20:J22"/>
    <mergeCell ref="K20:K22"/>
    <mergeCell ref="L20:L22"/>
    <mergeCell ref="K23:K24"/>
    <mergeCell ref="L23:L24"/>
    <mergeCell ref="M23:M24"/>
    <mergeCell ref="N23:N24"/>
    <mergeCell ref="B23:B24"/>
    <mergeCell ref="C23:C24"/>
    <mergeCell ref="D23:D24"/>
    <mergeCell ref="E23:E24"/>
    <mergeCell ref="F23:F24"/>
    <mergeCell ref="I23:I24"/>
    <mergeCell ref="J23:J24"/>
    <mergeCell ref="K25:K26"/>
    <mergeCell ref="L25:L26"/>
    <mergeCell ref="M25:M26"/>
    <mergeCell ref="N25:N26"/>
    <mergeCell ref="B25:B26"/>
    <mergeCell ref="C25:C26"/>
    <mergeCell ref="D25:D26"/>
    <mergeCell ref="E25:E26"/>
    <mergeCell ref="F25:F26"/>
    <mergeCell ref="I25:I26"/>
    <mergeCell ref="J25:J26"/>
    <mergeCell ref="K27:K29"/>
    <mergeCell ref="L27:L29"/>
    <mergeCell ref="M27:M29"/>
    <mergeCell ref="N27:N29"/>
    <mergeCell ref="B27:B29"/>
    <mergeCell ref="C27:C29"/>
    <mergeCell ref="D27:D29"/>
    <mergeCell ref="E27:E29"/>
    <mergeCell ref="F27:F29"/>
    <mergeCell ref="I27:I29"/>
    <mergeCell ref="J27:J29"/>
    <mergeCell ref="K30:K31"/>
    <mergeCell ref="L30:L31"/>
    <mergeCell ref="M30:M31"/>
    <mergeCell ref="N30:N31"/>
    <mergeCell ref="B30:B31"/>
    <mergeCell ref="C30:C31"/>
    <mergeCell ref="D30:D31"/>
    <mergeCell ref="E30:E31"/>
    <mergeCell ref="F30:F31"/>
    <mergeCell ref="I30:I31"/>
    <mergeCell ref="J30:J31"/>
    <mergeCell ref="G32:I32"/>
    <mergeCell ref="L32:L34"/>
    <mergeCell ref="M32:M34"/>
    <mergeCell ref="N32:N34"/>
    <mergeCell ref="B32:B34"/>
    <mergeCell ref="C32:C34"/>
    <mergeCell ref="D32:D34"/>
    <mergeCell ref="E32:E34"/>
    <mergeCell ref="F32:F34"/>
    <mergeCell ref="J32:J34"/>
    <mergeCell ref="K32:K34"/>
    <mergeCell ref="I33:I34"/>
    <mergeCell ref="G33:G34"/>
    <mergeCell ref="H33:H34"/>
    <mergeCell ref="K36:K37"/>
    <mergeCell ref="L36:L37"/>
    <mergeCell ref="M36:M37"/>
    <mergeCell ref="N36:N37"/>
    <mergeCell ref="B36:B37"/>
    <mergeCell ref="C36:C37"/>
    <mergeCell ref="D36:D37"/>
    <mergeCell ref="E36:E37"/>
    <mergeCell ref="F36:F37"/>
    <mergeCell ref="I36:I37"/>
    <mergeCell ref="J36:J37"/>
    <mergeCell ref="K44:K45"/>
    <mergeCell ref="L44:L45"/>
    <mergeCell ref="M44:M45"/>
    <mergeCell ref="N44:N45"/>
    <mergeCell ref="B44:B45"/>
    <mergeCell ref="C44:C45"/>
    <mergeCell ref="D44:D45"/>
    <mergeCell ref="E44:E45"/>
    <mergeCell ref="F44:F45"/>
    <mergeCell ref="I44:I45"/>
    <mergeCell ref="J44:J45"/>
    <mergeCell ref="K41:K43"/>
    <mergeCell ref="L41:L43"/>
    <mergeCell ref="M41:M43"/>
    <mergeCell ref="N41:N43"/>
    <mergeCell ref="B41:B43"/>
    <mergeCell ref="C41:C43"/>
    <mergeCell ref="D41:D43"/>
    <mergeCell ref="E41:E43"/>
    <mergeCell ref="F41:F43"/>
    <mergeCell ref="I41:I43"/>
    <mergeCell ref="J41:J43"/>
    <mergeCell ref="K47:K48"/>
    <mergeCell ref="L47:L48"/>
    <mergeCell ref="M47:M48"/>
    <mergeCell ref="N47:N48"/>
    <mergeCell ref="B47:B48"/>
    <mergeCell ref="C47:C48"/>
    <mergeCell ref="D47:D48"/>
    <mergeCell ref="E47:E48"/>
    <mergeCell ref="F47:F48"/>
    <mergeCell ref="I47:I48"/>
    <mergeCell ref="J47:J48"/>
  </mergeCells>
  <dataValidations count="1">
    <dataValidation type="list" allowBlank="1" showErrorMessage="1" sqref="F20 J20 F23 J23 F25 J25 F27:F28 J27:J28 F30 J30 F35 J35 F36 J36 F38 J38 F39 J39 F40 J40 F41 J47 F44 J44 F46 J46 F47 J41">
      <formula1>"1.0,2.0,3.0"</formula1>
    </dataValidation>
  </dataValidations>
  <pageMargins left="0.7" right="0.7" top="0.75" bottom="0.7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sheetViews>
  <sheetFormatPr baseColWidth="10" defaultColWidth="0" defaultRowHeight="15" customHeight="1" zeroHeight="1" x14ac:dyDescent="0.25"/>
  <cols>
    <col min="1" max="1" width="3.140625" style="298" customWidth="1"/>
    <col min="2" max="2" width="3.42578125" style="298" customWidth="1"/>
    <col min="3" max="3" width="35.5703125" style="298" customWidth="1"/>
    <col min="4" max="4" width="2.5703125" style="298" customWidth="1"/>
    <col min="5" max="5" width="38.7109375" style="298" customWidth="1"/>
    <col min="6" max="6" width="10.85546875" style="298" customWidth="1"/>
    <col min="7" max="7" width="23.42578125" style="298" customWidth="1"/>
    <col min="8" max="8" width="7.5703125" style="298" customWidth="1"/>
    <col min="9" max="9" width="132.85546875" style="298" customWidth="1"/>
    <col min="10" max="10" width="5.85546875" style="298" customWidth="1"/>
    <col min="11" max="11" width="28.140625" style="298" customWidth="1"/>
    <col min="12" max="12" width="4.28515625" style="298" customWidth="1"/>
    <col min="13" max="13" width="98.42578125" style="298" customWidth="1"/>
    <col min="14" max="14" width="5.85546875" style="298" customWidth="1"/>
    <col min="15" max="15" width="24.85546875" style="298" customWidth="1"/>
    <col min="16" max="16" width="7" style="298" customWidth="1"/>
    <col min="17" max="26" width="11.42578125" style="298" hidden="1"/>
    <col min="27" max="16384" width="14.42578125" style="298" hidden="1"/>
  </cols>
  <sheetData>
    <row r="1" spans="1:26" ht="12.75" customHeight="1" x14ac:dyDescent="0.25">
      <c r="A1" s="191"/>
      <c r="B1" s="191"/>
      <c r="C1" s="191"/>
      <c r="D1" s="191"/>
      <c r="E1" s="191"/>
      <c r="F1" s="191"/>
      <c r="G1" s="191"/>
      <c r="H1" s="191"/>
      <c r="I1" s="191"/>
      <c r="J1" s="191"/>
      <c r="K1" s="191"/>
      <c r="L1" s="191"/>
      <c r="M1" s="191"/>
      <c r="N1" s="191"/>
      <c r="O1" s="191"/>
      <c r="P1" s="191"/>
      <c r="Q1" s="191"/>
      <c r="R1" s="191"/>
      <c r="S1" s="191"/>
      <c r="T1" s="191"/>
      <c r="U1" s="191"/>
      <c r="V1" s="191"/>
      <c r="W1" s="191"/>
      <c r="X1" s="191"/>
      <c r="Y1" s="191"/>
      <c r="Z1" s="191"/>
    </row>
    <row r="2" spans="1:26" ht="18" customHeight="1" x14ac:dyDescent="0.25">
      <c r="A2" s="191"/>
      <c r="B2" s="548"/>
      <c r="C2" s="549"/>
      <c r="D2" s="549"/>
      <c r="E2" s="549"/>
      <c r="F2" s="549"/>
      <c r="G2" s="549"/>
      <c r="H2" s="549"/>
      <c r="I2" s="549"/>
      <c r="J2" s="549"/>
      <c r="K2" s="549"/>
      <c r="L2" s="549"/>
      <c r="M2" s="549"/>
      <c r="N2" s="549"/>
      <c r="O2" s="549"/>
      <c r="P2" s="550"/>
      <c r="Q2" s="191"/>
      <c r="R2" s="191"/>
      <c r="S2" s="191"/>
      <c r="T2" s="191"/>
      <c r="U2" s="191"/>
      <c r="V2" s="191"/>
      <c r="W2" s="191"/>
      <c r="X2" s="191"/>
      <c r="Y2" s="191"/>
      <c r="Z2" s="191"/>
    </row>
    <row r="3" spans="1:26" ht="18" customHeight="1" x14ac:dyDescent="0.25">
      <c r="A3" s="191"/>
      <c r="B3" s="551"/>
      <c r="C3" s="191"/>
      <c r="D3" s="191"/>
      <c r="E3" s="307" t="s">
        <v>264</v>
      </c>
      <c r="F3" s="552" t="s">
        <v>265</v>
      </c>
      <c r="G3" s="553"/>
      <c r="H3" s="553"/>
      <c r="I3" s="553"/>
      <c r="J3" s="553"/>
      <c r="K3" s="553"/>
      <c r="L3" s="553"/>
      <c r="M3" s="554"/>
      <c r="N3" s="555"/>
      <c r="O3" s="555"/>
      <c r="P3" s="556"/>
      <c r="Q3" s="191"/>
      <c r="R3" s="191"/>
      <c r="S3" s="191"/>
      <c r="T3" s="191"/>
      <c r="U3" s="191"/>
      <c r="V3" s="191"/>
      <c r="W3" s="191"/>
      <c r="X3" s="191"/>
      <c r="Y3" s="191"/>
      <c r="Z3" s="191"/>
    </row>
    <row r="4" spans="1:26" ht="18" customHeight="1" x14ac:dyDescent="0.25">
      <c r="A4" s="191"/>
      <c r="B4" s="551"/>
      <c r="C4" s="191"/>
      <c r="D4" s="191"/>
      <c r="E4" s="557"/>
      <c r="F4" s="558"/>
      <c r="G4" s="559"/>
      <c r="H4" s="559"/>
      <c r="I4" s="559"/>
      <c r="J4" s="559"/>
      <c r="K4" s="559"/>
      <c r="L4" s="559"/>
      <c r="M4" s="560"/>
      <c r="N4" s="555"/>
      <c r="O4" s="555"/>
      <c r="P4" s="556"/>
      <c r="Q4" s="191"/>
      <c r="R4" s="191"/>
      <c r="S4" s="191"/>
      <c r="T4" s="191"/>
      <c r="U4" s="191"/>
      <c r="V4" s="191"/>
      <c r="W4" s="191"/>
      <c r="X4" s="191"/>
      <c r="Y4" s="191"/>
      <c r="Z4" s="191"/>
    </row>
    <row r="5" spans="1:26" ht="41.25" customHeight="1" x14ac:dyDescent="0.25">
      <c r="A5" s="191"/>
      <c r="B5" s="551"/>
      <c r="C5" s="191"/>
      <c r="D5" s="191"/>
      <c r="E5" s="561" t="s">
        <v>266</v>
      </c>
      <c r="F5" s="562" t="s">
        <v>709</v>
      </c>
      <c r="G5" s="563"/>
      <c r="H5" s="563"/>
      <c r="I5" s="563"/>
      <c r="J5" s="563"/>
      <c r="K5" s="563"/>
      <c r="L5" s="563"/>
      <c r="M5" s="564"/>
      <c r="N5" s="565"/>
      <c r="O5" s="565"/>
      <c r="P5" s="556"/>
      <c r="Q5" s="191"/>
      <c r="R5" s="191"/>
      <c r="S5" s="191"/>
      <c r="T5" s="191"/>
      <c r="U5" s="191"/>
      <c r="V5" s="191"/>
      <c r="W5" s="191"/>
      <c r="X5" s="191"/>
      <c r="Y5" s="191"/>
      <c r="Z5" s="191"/>
    </row>
    <row r="6" spans="1:26" ht="18" customHeight="1" x14ac:dyDescent="0.25">
      <c r="A6" s="191"/>
      <c r="B6" s="551"/>
      <c r="C6" s="191"/>
      <c r="D6" s="191"/>
      <c r="E6" s="192"/>
      <c r="F6" s="565"/>
      <c r="G6" s="565"/>
      <c r="H6" s="565"/>
      <c r="I6" s="565"/>
      <c r="J6" s="565"/>
      <c r="K6" s="565"/>
      <c r="L6" s="565"/>
      <c r="M6" s="191"/>
      <c r="N6" s="191"/>
      <c r="O6" s="191"/>
      <c r="P6" s="556"/>
      <c r="Q6" s="191"/>
      <c r="R6" s="191"/>
      <c r="S6" s="191"/>
      <c r="T6" s="191"/>
      <c r="U6" s="191"/>
      <c r="V6" s="191"/>
      <c r="W6" s="191"/>
      <c r="X6" s="191"/>
      <c r="Y6" s="191"/>
      <c r="Z6" s="191"/>
    </row>
    <row r="7" spans="1:26" ht="93" customHeight="1" x14ac:dyDescent="0.25">
      <c r="A7" s="191"/>
      <c r="B7" s="551"/>
      <c r="C7" s="191"/>
      <c r="D7" s="191"/>
      <c r="E7" s="191"/>
      <c r="F7" s="191"/>
      <c r="G7" s="191"/>
      <c r="H7" s="191"/>
      <c r="I7" s="566" t="s">
        <v>267</v>
      </c>
      <c r="J7" s="567"/>
      <c r="K7" s="568"/>
      <c r="L7" s="191"/>
      <c r="M7" s="569">
        <f>+AVERAGE(G25,G27,G29,G31,G33)</f>
        <v>0.98869047619047612</v>
      </c>
      <c r="N7" s="570"/>
      <c r="O7" s="570"/>
      <c r="P7" s="556"/>
      <c r="Q7" s="191"/>
      <c r="R7" s="191"/>
      <c r="S7" s="191"/>
      <c r="T7" s="191"/>
      <c r="U7" s="191"/>
      <c r="V7" s="191"/>
      <c r="W7" s="191"/>
      <c r="X7" s="191"/>
      <c r="Y7" s="191"/>
      <c r="Z7" s="191"/>
    </row>
    <row r="8" spans="1:26" ht="18" customHeight="1" x14ac:dyDescent="0.25">
      <c r="A8" s="191"/>
      <c r="B8" s="551"/>
      <c r="C8" s="191"/>
      <c r="D8" s="191"/>
      <c r="E8" s="191"/>
      <c r="F8" s="191"/>
      <c r="G8" s="191"/>
      <c r="H8" s="191"/>
      <c r="I8" s="191"/>
      <c r="J8" s="191"/>
      <c r="K8" s="191"/>
      <c r="L8" s="191"/>
      <c r="M8" s="530"/>
      <c r="N8" s="530"/>
      <c r="O8" s="530"/>
      <c r="P8" s="556"/>
      <c r="Q8" s="191"/>
      <c r="R8" s="191"/>
      <c r="S8" s="191"/>
      <c r="T8" s="191"/>
      <c r="U8" s="191"/>
      <c r="V8" s="191"/>
      <c r="W8" s="191"/>
      <c r="X8" s="191"/>
      <c r="Y8" s="191"/>
      <c r="Z8" s="191"/>
    </row>
    <row r="9" spans="1:26" ht="18" customHeight="1" x14ac:dyDescent="0.25">
      <c r="A9" s="191"/>
      <c r="B9" s="551"/>
      <c r="C9" s="191"/>
      <c r="D9" s="191"/>
      <c r="E9" s="191"/>
      <c r="F9" s="191"/>
      <c r="G9" s="191"/>
      <c r="H9" s="191"/>
      <c r="I9" s="191"/>
      <c r="J9" s="191"/>
      <c r="K9" s="191"/>
      <c r="L9" s="191"/>
      <c r="M9" s="191"/>
      <c r="N9" s="191"/>
      <c r="O9" s="191"/>
      <c r="P9" s="556"/>
      <c r="Q9" s="191"/>
      <c r="R9" s="191"/>
      <c r="S9" s="191"/>
      <c r="T9" s="191"/>
      <c r="U9" s="191"/>
      <c r="V9" s="191"/>
      <c r="W9" s="191"/>
      <c r="X9" s="191"/>
      <c r="Y9" s="191"/>
      <c r="Z9" s="191"/>
    </row>
    <row r="10" spans="1:26" ht="12.75" customHeight="1" x14ac:dyDescent="0.25">
      <c r="A10" s="191"/>
      <c r="B10" s="551"/>
      <c r="C10" s="191"/>
      <c r="D10" s="191"/>
      <c r="E10" s="191"/>
      <c r="F10" s="191"/>
      <c r="G10" s="191"/>
      <c r="H10" s="191"/>
      <c r="I10" s="191"/>
      <c r="J10" s="191"/>
      <c r="K10" s="191"/>
      <c r="L10" s="191"/>
      <c r="M10" s="191"/>
      <c r="N10" s="191"/>
      <c r="O10" s="191"/>
      <c r="P10" s="556"/>
      <c r="Q10" s="191"/>
      <c r="R10" s="191"/>
      <c r="S10" s="191"/>
      <c r="T10" s="191"/>
      <c r="U10" s="191"/>
      <c r="V10" s="191"/>
      <c r="W10" s="191"/>
      <c r="X10" s="191"/>
      <c r="Y10" s="191"/>
      <c r="Z10" s="191"/>
    </row>
    <row r="11" spans="1:26" ht="12.75" customHeight="1" x14ac:dyDescent="0.25">
      <c r="A11" s="191"/>
      <c r="B11" s="551"/>
      <c r="C11" s="191"/>
      <c r="D11" s="191"/>
      <c r="E11" s="191"/>
      <c r="F11" s="191"/>
      <c r="G11" s="191"/>
      <c r="H11" s="191"/>
      <c r="I11" s="191"/>
      <c r="J11" s="191"/>
      <c r="K11" s="191"/>
      <c r="L11" s="191"/>
      <c r="M11" s="191"/>
      <c r="N11" s="191"/>
      <c r="O11" s="191"/>
      <c r="P11" s="556"/>
      <c r="Q11" s="191"/>
      <c r="R11" s="191"/>
      <c r="S11" s="191"/>
      <c r="T11" s="191"/>
      <c r="U11" s="191"/>
      <c r="V11" s="191"/>
      <c r="W11" s="191"/>
      <c r="X11" s="191"/>
      <c r="Y11" s="191"/>
      <c r="Z11" s="191"/>
    </row>
    <row r="12" spans="1:26" ht="12.75" customHeight="1" x14ac:dyDescent="0.25">
      <c r="A12" s="191"/>
      <c r="B12" s="551"/>
      <c r="C12" s="191"/>
      <c r="D12" s="191"/>
      <c r="E12" s="191"/>
      <c r="F12" s="191"/>
      <c r="G12" s="191"/>
      <c r="H12" s="191"/>
      <c r="I12" s="191"/>
      <c r="J12" s="191"/>
      <c r="K12" s="191"/>
      <c r="L12" s="191"/>
      <c r="M12" s="191"/>
      <c r="N12" s="191"/>
      <c r="O12" s="191"/>
      <c r="P12" s="556"/>
      <c r="Q12" s="191"/>
      <c r="R12" s="191"/>
      <c r="S12" s="191"/>
      <c r="T12" s="191"/>
      <c r="U12" s="191"/>
      <c r="V12" s="191"/>
      <c r="W12" s="191"/>
      <c r="X12" s="191"/>
      <c r="Y12" s="191"/>
      <c r="Z12" s="191"/>
    </row>
    <row r="13" spans="1:26" ht="12.75" customHeight="1" x14ac:dyDescent="0.25">
      <c r="A13" s="191"/>
      <c r="B13" s="551"/>
      <c r="C13" s="191"/>
      <c r="D13" s="191"/>
      <c r="E13" s="191"/>
      <c r="F13" s="191"/>
      <c r="G13" s="191"/>
      <c r="H13" s="191"/>
      <c r="I13" s="191"/>
      <c r="J13" s="191"/>
      <c r="K13" s="191"/>
      <c r="L13" s="191"/>
      <c r="M13" s="191"/>
      <c r="N13" s="191"/>
      <c r="O13" s="191"/>
      <c r="P13" s="556"/>
      <c r="Q13" s="191"/>
      <c r="R13" s="191"/>
      <c r="S13" s="191"/>
      <c r="T13" s="191"/>
      <c r="U13" s="191"/>
      <c r="V13" s="191"/>
      <c r="W13" s="191"/>
      <c r="X13" s="191"/>
      <c r="Y13" s="191"/>
      <c r="Z13" s="191"/>
    </row>
    <row r="14" spans="1:26" ht="12.75" customHeight="1" x14ac:dyDescent="0.25">
      <c r="A14" s="191"/>
      <c r="B14" s="551"/>
      <c r="C14" s="191"/>
      <c r="D14" s="191"/>
      <c r="E14" s="191"/>
      <c r="F14" s="191"/>
      <c r="G14" s="191"/>
      <c r="H14" s="191"/>
      <c r="I14" s="191"/>
      <c r="J14" s="191"/>
      <c r="K14" s="191"/>
      <c r="L14" s="191"/>
      <c r="M14" s="191"/>
      <c r="N14" s="191"/>
      <c r="O14" s="191"/>
      <c r="P14" s="556"/>
      <c r="Q14" s="191"/>
      <c r="R14" s="191"/>
      <c r="S14" s="191"/>
      <c r="T14" s="191"/>
      <c r="U14" s="191"/>
      <c r="V14" s="191"/>
      <c r="W14" s="191"/>
      <c r="X14" s="191"/>
      <c r="Y14" s="191"/>
      <c r="Z14" s="191"/>
    </row>
    <row r="15" spans="1:26" ht="12.75" customHeight="1" x14ac:dyDescent="0.25">
      <c r="A15" s="191"/>
      <c r="B15" s="551"/>
      <c r="C15" s="191"/>
      <c r="D15" s="191"/>
      <c r="E15" s="191"/>
      <c r="F15" s="191"/>
      <c r="G15" s="191"/>
      <c r="H15" s="191"/>
      <c r="I15" s="191"/>
      <c r="J15" s="191"/>
      <c r="K15" s="191"/>
      <c r="L15" s="191"/>
      <c r="M15" s="191"/>
      <c r="N15" s="191"/>
      <c r="O15" s="191"/>
      <c r="P15" s="556"/>
      <c r="Q15" s="191"/>
      <c r="R15" s="191"/>
      <c r="S15" s="191"/>
      <c r="T15" s="191"/>
      <c r="U15" s="191"/>
      <c r="V15" s="191"/>
      <c r="W15" s="191"/>
      <c r="X15" s="191"/>
      <c r="Y15" s="191"/>
      <c r="Z15" s="191"/>
    </row>
    <row r="16" spans="1:26" ht="12.75" customHeight="1" x14ac:dyDescent="0.25">
      <c r="A16" s="191"/>
      <c r="B16" s="551"/>
      <c r="C16" s="191"/>
      <c r="D16" s="191"/>
      <c r="E16" s="191"/>
      <c r="F16" s="191"/>
      <c r="G16" s="191"/>
      <c r="H16" s="191"/>
      <c r="I16" s="191"/>
      <c r="J16" s="191"/>
      <c r="K16" s="191"/>
      <c r="L16" s="191"/>
      <c r="M16" s="191"/>
      <c r="N16" s="191"/>
      <c r="O16" s="191"/>
      <c r="P16" s="556"/>
      <c r="Q16" s="191"/>
      <c r="R16" s="191"/>
      <c r="S16" s="191"/>
      <c r="T16" s="191"/>
      <c r="U16" s="191"/>
      <c r="V16" s="191"/>
      <c r="W16" s="191"/>
      <c r="X16" s="191"/>
      <c r="Y16" s="191"/>
      <c r="Z16" s="191"/>
    </row>
    <row r="17" spans="1:26" ht="32.25" customHeight="1" x14ac:dyDescent="0.25">
      <c r="A17" s="191"/>
      <c r="B17" s="551"/>
      <c r="C17" s="571" t="s">
        <v>268</v>
      </c>
      <c r="D17" s="572"/>
      <c r="E17" s="572"/>
      <c r="F17" s="572"/>
      <c r="G17" s="572"/>
      <c r="H17" s="572"/>
      <c r="I17" s="572"/>
      <c r="J17" s="572"/>
      <c r="K17" s="572"/>
      <c r="L17" s="572"/>
      <c r="M17" s="573"/>
      <c r="N17" s="412"/>
      <c r="O17" s="412"/>
      <c r="P17" s="556"/>
      <c r="Q17" s="191"/>
      <c r="R17" s="191"/>
      <c r="S17" s="191"/>
      <c r="T17" s="191"/>
      <c r="U17" s="191"/>
      <c r="V17" s="191"/>
      <c r="W17" s="191"/>
      <c r="X17" s="191"/>
      <c r="Y17" s="191"/>
      <c r="Z17" s="191"/>
    </row>
    <row r="18" spans="1:26" ht="15.75" customHeight="1" x14ac:dyDescent="0.25">
      <c r="A18" s="191"/>
      <c r="B18" s="551"/>
      <c r="C18" s="531"/>
      <c r="D18" s="531"/>
      <c r="E18" s="531"/>
      <c r="F18" s="531"/>
      <c r="G18" s="531"/>
      <c r="H18" s="531"/>
      <c r="I18" s="531"/>
      <c r="J18" s="531"/>
      <c r="K18" s="531"/>
      <c r="L18" s="531"/>
      <c r="M18" s="531"/>
      <c r="N18" s="412"/>
      <c r="O18" s="412"/>
      <c r="P18" s="556"/>
      <c r="Q18" s="191"/>
      <c r="R18" s="191"/>
      <c r="S18" s="191"/>
      <c r="T18" s="191"/>
      <c r="U18" s="191"/>
      <c r="V18" s="191"/>
      <c r="W18" s="191"/>
      <c r="X18" s="191"/>
      <c r="Y18" s="191"/>
      <c r="Z18" s="191"/>
    </row>
    <row r="19" spans="1:26" ht="43.5" customHeight="1" x14ac:dyDescent="0.25">
      <c r="A19" s="191"/>
      <c r="B19" s="551"/>
      <c r="C19" s="574" t="s">
        <v>269</v>
      </c>
      <c r="D19" s="575"/>
      <c r="E19" s="576" t="s">
        <v>270</v>
      </c>
      <c r="F19" s="577" t="s">
        <v>271</v>
      </c>
      <c r="G19" s="578"/>
      <c r="H19" s="578"/>
      <c r="I19" s="578"/>
      <c r="J19" s="578"/>
      <c r="K19" s="578"/>
      <c r="L19" s="578"/>
      <c r="M19" s="579"/>
      <c r="N19" s="580"/>
      <c r="O19" s="580"/>
      <c r="P19" s="556"/>
      <c r="Q19" s="191"/>
      <c r="R19" s="191"/>
      <c r="S19" s="191"/>
      <c r="T19" s="191"/>
      <c r="U19" s="191"/>
      <c r="V19" s="191"/>
      <c r="W19" s="191"/>
      <c r="X19" s="191"/>
      <c r="Y19" s="191"/>
      <c r="Z19" s="191"/>
    </row>
    <row r="20" spans="1:26" ht="35.25" customHeight="1" x14ac:dyDescent="0.25">
      <c r="A20" s="191"/>
      <c r="B20" s="551"/>
      <c r="C20" s="574" t="s">
        <v>272</v>
      </c>
      <c r="D20" s="575"/>
      <c r="E20" s="576" t="s">
        <v>273</v>
      </c>
      <c r="F20" s="577" t="s">
        <v>274</v>
      </c>
      <c r="G20" s="578"/>
      <c r="H20" s="578"/>
      <c r="I20" s="578"/>
      <c r="J20" s="578"/>
      <c r="K20" s="578"/>
      <c r="L20" s="578"/>
      <c r="M20" s="579"/>
      <c r="N20" s="580"/>
      <c r="O20" s="580"/>
      <c r="P20" s="556"/>
      <c r="Q20" s="191"/>
      <c r="R20" s="191"/>
      <c r="S20" s="191"/>
      <c r="T20" s="191"/>
      <c r="U20" s="191"/>
      <c r="V20" s="191"/>
      <c r="W20" s="191"/>
      <c r="X20" s="191"/>
      <c r="Y20" s="191"/>
      <c r="Z20" s="191"/>
    </row>
    <row r="21" spans="1:26" ht="37.5" customHeight="1" x14ac:dyDescent="0.25">
      <c r="A21" s="191"/>
      <c r="B21" s="551"/>
      <c r="C21" s="581" t="s">
        <v>275</v>
      </c>
      <c r="D21" s="582"/>
      <c r="E21" s="576" t="s">
        <v>273</v>
      </c>
      <c r="F21" s="577" t="s">
        <v>276</v>
      </c>
      <c r="G21" s="578"/>
      <c r="H21" s="578"/>
      <c r="I21" s="578"/>
      <c r="J21" s="578"/>
      <c r="K21" s="578"/>
      <c r="L21" s="578"/>
      <c r="M21" s="579"/>
      <c r="N21" s="580"/>
      <c r="O21" s="580"/>
      <c r="P21" s="556"/>
      <c r="Q21" s="191"/>
      <c r="R21" s="191"/>
      <c r="S21" s="191"/>
      <c r="T21" s="191"/>
      <c r="U21" s="191"/>
      <c r="V21" s="191"/>
      <c r="W21" s="191"/>
      <c r="X21" s="191"/>
      <c r="Y21" s="191"/>
      <c r="Z21" s="191"/>
    </row>
    <row r="22" spans="1:26" ht="30" customHeight="1" x14ac:dyDescent="0.25">
      <c r="A22" s="191"/>
      <c r="B22" s="551"/>
      <c r="C22" s="191"/>
      <c r="D22" s="191"/>
      <c r="E22" s="191"/>
      <c r="F22" s="191"/>
      <c r="G22" s="583"/>
      <c r="H22" s="191"/>
      <c r="I22" s="191"/>
      <c r="J22" s="191"/>
      <c r="K22" s="191"/>
      <c r="L22" s="191"/>
      <c r="M22" s="191"/>
      <c r="N22" s="191"/>
      <c r="O22" s="191"/>
      <c r="P22" s="556"/>
      <c r="Q22" s="191"/>
      <c r="R22" s="191"/>
      <c r="S22" s="191"/>
      <c r="T22" s="191"/>
      <c r="U22" s="191"/>
      <c r="V22" s="191"/>
      <c r="W22" s="191"/>
      <c r="X22" s="191"/>
      <c r="Y22" s="191"/>
      <c r="Z22" s="191"/>
    </row>
    <row r="23" spans="1:26" ht="102.75" customHeight="1" x14ac:dyDescent="0.25">
      <c r="A23" s="191"/>
      <c r="B23" s="551"/>
      <c r="C23" s="533" t="s">
        <v>50</v>
      </c>
      <c r="D23" s="532"/>
      <c r="E23" s="533" t="s">
        <v>277</v>
      </c>
      <c r="F23" s="532"/>
      <c r="G23" s="533" t="s">
        <v>278</v>
      </c>
      <c r="H23" s="532"/>
      <c r="I23" s="534" t="s">
        <v>758</v>
      </c>
      <c r="J23" s="535"/>
      <c r="K23" s="536" t="s">
        <v>279</v>
      </c>
      <c r="L23" s="535"/>
      <c r="M23" s="537" t="s">
        <v>280</v>
      </c>
      <c r="N23" s="535"/>
      <c r="O23" s="538" t="s">
        <v>281</v>
      </c>
      <c r="P23" s="556"/>
      <c r="Q23" s="583"/>
      <c r="R23" s="191"/>
      <c r="S23" s="191"/>
      <c r="T23" s="191"/>
      <c r="U23" s="191"/>
      <c r="V23" s="191"/>
      <c r="W23" s="191"/>
      <c r="X23" s="191"/>
      <c r="Y23" s="191"/>
      <c r="Z23" s="191"/>
    </row>
    <row r="24" spans="1:26" ht="6.75" customHeight="1" x14ac:dyDescent="0.25">
      <c r="A24" s="191"/>
      <c r="B24" s="551"/>
      <c r="C24" s="584"/>
      <c r="I24" s="585"/>
      <c r="K24" s="585"/>
      <c r="P24" s="556"/>
      <c r="Q24" s="191"/>
      <c r="R24" s="191"/>
      <c r="S24" s="191"/>
      <c r="T24" s="191"/>
      <c r="U24" s="191"/>
      <c r="V24" s="191"/>
      <c r="W24" s="191"/>
      <c r="X24" s="191"/>
      <c r="Y24" s="191"/>
      <c r="Z24" s="191"/>
    </row>
    <row r="25" spans="1:26" ht="300" customHeight="1" x14ac:dyDescent="0.25">
      <c r="A25" s="191"/>
      <c r="B25" s="551"/>
      <c r="C25" s="586" t="s">
        <v>44</v>
      </c>
      <c r="D25" s="539"/>
      <c r="E25" s="540" t="str">
        <f>+IF(Hoja1!$N$2&gt;=0.5,"Si","No")</f>
        <v>Si</v>
      </c>
      <c r="F25" s="541"/>
      <c r="G25" s="587">
        <f>+Hoja1!N2</f>
        <v>0.97916666666666663</v>
      </c>
      <c r="H25" s="541"/>
      <c r="I25" s="588" t="s">
        <v>759</v>
      </c>
      <c r="J25" s="539"/>
      <c r="K25" s="587">
        <v>0.9375</v>
      </c>
      <c r="L25" s="542"/>
      <c r="M25" s="588" t="s">
        <v>760</v>
      </c>
      <c r="N25" s="543"/>
      <c r="O25" s="544">
        <f>G25-K25</f>
        <v>4.166666666666663E-2</v>
      </c>
      <c r="P25" s="545"/>
      <c r="Q25" s="546"/>
      <c r="R25" s="546"/>
      <c r="S25" s="546"/>
      <c r="T25" s="546"/>
      <c r="U25" s="546"/>
      <c r="V25" s="546"/>
      <c r="W25" s="191"/>
      <c r="X25" s="191"/>
      <c r="Y25" s="191"/>
      <c r="Z25" s="191"/>
    </row>
    <row r="26" spans="1:26" ht="6.75" customHeight="1" x14ac:dyDescent="0.25">
      <c r="A26" s="191"/>
      <c r="B26" s="551"/>
      <c r="C26" s="584"/>
      <c r="E26" s="589"/>
      <c r="G26" s="590"/>
      <c r="I26" s="591"/>
      <c r="K26" s="585"/>
      <c r="M26" s="591"/>
      <c r="N26" s="592"/>
      <c r="O26" s="593"/>
      <c r="P26" s="556"/>
      <c r="Q26" s="191"/>
      <c r="R26" s="191"/>
      <c r="S26" s="191"/>
      <c r="T26" s="191"/>
      <c r="U26" s="191"/>
      <c r="V26" s="191"/>
      <c r="W26" s="191"/>
      <c r="X26" s="191"/>
      <c r="Y26" s="191"/>
      <c r="Z26" s="191"/>
    </row>
    <row r="27" spans="1:26" ht="302.25" customHeight="1" x14ac:dyDescent="0.25">
      <c r="A27" s="191"/>
      <c r="B27" s="551"/>
      <c r="C27" s="594" t="s">
        <v>282</v>
      </c>
      <c r="D27" s="539"/>
      <c r="E27" s="540" t="str">
        <f>+IF(Hoja1!$N$26&gt;=0.5,"Si","No")</f>
        <v>Si</v>
      </c>
      <c r="G27" s="587">
        <f>+Hoja1!N26</f>
        <v>1</v>
      </c>
      <c r="I27" s="588" t="s">
        <v>761</v>
      </c>
      <c r="K27" s="587">
        <v>1</v>
      </c>
      <c r="L27" s="595"/>
      <c r="M27" s="588" t="s">
        <v>762</v>
      </c>
      <c r="N27" s="543"/>
      <c r="O27" s="544">
        <f>G27-K27</f>
        <v>0</v>
      </c>
      <c r="P27" s="556"/>
      <c r="Q27" s="191"/>
      <c r="R27" s="191"/>
      <c r="S27" s="191"/>
      <c r="T27" s="191"/>
      <c r="U27" s="191"/>
      <c r="V27" s="191"/>
      <c r="W27" s="191"/>
      <c r="X27" s="191"/>
      <c r="Y27" s="191"/>
      <c r="Z27" s="191"/>
    </row>
    <row r="28" spans="1:26" ht="6.75" customHeight="1" x14ac:dyDescent="0.25">
      <c r="A28" s="191"/>
      <c r="B28" s="551"/>
      <c r="C28" s="584"/>
      <c r="E28" s="589"/>
      <c r="G28" s="590"/>
      <c r="I28" s="591"/>
      <c r="K28" s="585"/>
      <c r="M28" s="591"/>
      <c r="N28" s="592"/>
      <c r="O28" s="593"/>
      <c r="P28" s="556"/>
      <c r="Q28" s="191"/>
      <c r="R28" s="191"/>
      <c r="S28" s="191"/>
      <c r="T28" s="191"/>
      <c r="U28" s="191"/>
      <c r="V28" s="191"/>
      <c r="W28" s="191"/>
      <c r="X28" s="191"/>
      <c r="Y28" s="191"/>
      <c r="Z28" s="191"/>
    </row>
    <row r="29" spans="1:26" ht="384" customHeight="1" x14ac:dyDescent="0.25">
      <c r="A29" s="191"/>
      <c r="B29" s="551"/>
      <c r="C29" s="596" t="s">
        <v>283</v>
      </c>
      <c r="D29" s="539"/>
      <c r="E29" s="540" t="str">
        <f>+IF(Hoja1!$N$43&gt;=0.5,"Si","No")</f>
        <v>Si</v>
      </c>
      <c r="G29" s="587">
        <f>+Hoja1!N43</f>
        <v>1</v>
      </c>
      <c r="I29" s="588" t="s">
        <v>763</v>
      </c>
      <c r="K29" s="587">
        <v>1</v>
      </c>
      <c r="L29" s="595"/>
      <c r="M29" s="588" t="s">
        <v>764</v>
      </c>
      <c r="N29" s="543"/>
      <c r="O29" s="544">
        <f>G29-K29</f>
        <v>0</v>
      </c>
      <c r="P29" s="556"/>
      <c r="Q29" s="191"/>
      <c r="R29" s="191"/>
      <c r="S29" s="191"/>
      <c r="T29" s="191"/>
      <c r="U29" s="191"/>
      <c r="V29" s="191"/>
      <c r="W29" s="191"/>
      <c r="X29" s="191"/>
      <c r="Y29" s="191"/>
      <c r="Z29" s="191"/>
    </row>
    <row r="30" spans="1:26" ht="6.75" customHeight="1" x14ac:dyDescent="0.25">
      <c r="A30" s="191"/>
      <c r="B30" s="551"/>
      <c r="C30" s="584"/>
      <c r="E30" s="589"/>
      <c r="G30" s="590"/>
      <c r="I30" s="591"/>
      <c r="K30" s="585"/>
      <c r="M30" s="591"/>
      <c r="N30" s="592"/>
      <c r="O30" s="593"/>
      <c r="P30" s="556"/>
      <c r="Q30" s="191"/>
      <c r="R30" s="191"/>
      <c r="S30" s="191"/>
      <c r="T30" s="191"/>
      <c r="U30" s="191"/>
      <c r="V30" s="191"/>
      <c r="W30" s="191"/>
      <c r="X30" s="191"/>
      <c r="Y30" s="191"/>
      <c r="Z30" s="191"/>
    </row>
    <row r="31" spans="1:26" ht="409.5" customHeight="1" x14ac:dyDescent="0.25">
      <c r="A31" s="191"/>
      <c r="B31" s="551"/>
      <c r="C31" s="597" t="s">
        <v>284</v>
      </c>
      <c r="D31" s="539"/>
      <c r="E31" s="540" t="str">
        <f>+IF(Hoja1!$N$55&gt;=0.5,"Si","No")</f>
        <v>Si</v>
      </c>
      <c r="G31" s="587">
        <f>+Hoja1!N55</f>
        <v>1</v>
      </c>
      <c r="I31" s="598" t="s">
        <v>767</v>
      </c>
      <c r="J31" s="298" t="s">
        <v>151</v>
      </c>
      <c r="K31" s="587">
        <v>0.9285714285714286</v>
      </c>
      <c r="L31" s="595"/>
      <c r="M31" s="598" t="s">
        <v>765</v>
      </c>
      <c r="N31" s="543"/>
      <c r="O31" s="544">
        <f>G31-K31</f>
        <v>7.1428571428571397E-2</v>
      </c>
      <c r="P31" s="556"/>
      <c r="Q31" s="191"/>
      <c r="R31" s="191"/>
      <c r="S31" s="191"/>
      <c r="T31" s="191"/>
      <c r="U31" s="191"/>
      <c r="V31" s="191"/>
      <c r="W31" s="191"/>
      <c r="X31" s="191"/>
      <c r="Y31" s="191"/>
      <c r="Z31" s="191"/>
    </row>
    <row r="32" spans="1:26" ht="6.75" customHeight="1" x14ac:dyDescent="0.25">
      <c r="A32" s="191"/>
      <c r="B32" s="551"/>
      <c r="C32" s="584"/>
      <c r="E32" s="589"/>
      <c r="G32" s="590"/>
      <c r="I32" s="591"/>
      <c r="K32" s="585"/>
      <c r="M32" s="591"/>
      <c r="N32" s="592"/>
      <c r="O32" s="593"/>
      <c r="P32" s="556"/>
      <c r="Q32" s="191"/>
      <c r="R32" s="191"/>
      <c r="S32" s="191"/>
      <c r="T32" s="191"/>
      <c r="U32" s="191"/>
      <c r="V32" s="191"/>
      <c r="W32" s="191"/>
      <c r="X32" s="191"/>
      <c r="Y32" s="191"/>
      <c r="Z32" s="191"/>
    </row>
    <row r="33" spans="1:26" ht="392.25" customHeight="1" x14ac:dyDescent="0.25">
      <c r="A33" s="191"/>
      <c r="B33" s="551"/>
      <c r="C33" s="599" t="s">
        <v>285</v>
      </c>
      <c r="D33" s="539"/>
      <c r="E33" s="540" t="str">
        <f>+IF(Hoja1!$N$69&gt;=0.5,"Si","No")</f>
        <v>Si</v>
      </c>
      <c r="G33" s="587">
        <f>+Hoja1!N69</f>
        <v>0.9642857142857143</v>
      </c>
      <c r="I33" s="588" t="s">
        <v>768</v>
      </c>
      <c r="K33" s="587">
        <v>0.9642857142857143</v>
      </c>
      <c r="L33" s="595"/>
      <c r="M33" s="588" t="s">
        <v>766</v>
      </c>
      <c r="N33" s="543"/>
      <c r="O33" s="544">
        <f>G33-K33</f>
        <v>0</v>
      </c>
      <c r="P33" s="556"/>
      <c r="Q33" s="191"/>
      <c r="R33" s="191"/>
      <c r="S33" s="191"/>
      <c r="T33" s="191"/>
      <c r="U33" s="191"/>
      <c r="V33" s="191"/>
      <c r="W33" s="191"/>
      <c r="X33" s="191"/>
      <c r="Y33" s="191"/>
      <c r="Z33" s="191"/>
    </row>
    <row r="34" spans="1:26" ht="12.75" customHeight="1" x14ac:dyDescent="0.25">
      <c r="A34" s="191"/>
      <c r="B34" s="551"/>
      <c r="C34" s="546"/>
      <c r="D34" s="546"/>
      <c r="E34" s="412"/>
      <c r="F34" s="191"/>
      <c r="G34" s="191"/>
      <c r="H34" s="191"/>
      <c r="I34" s="547"/>
      <c r="J34" s="191"/>
      <c r="K34" s="191"/>
      <c r="L34" s="191"/>
      <c r="M34" s="547"/>
      <c r="N34" s="547"/>
      <c r="O34" s="547"/>
      <c r="P34" s="556"/>
      <c r="Q34" s="191"/>
      <c r="R34" s="191"/>
      <c r="S34" s="191"/>
      <c r="T34" s="191"/>
      <c r="U34" s="191"/>
      <c r="V34" s="191"/>
      <c r="W34" s="191"/>
      <c r="X34" s="191"/>
      <c r="Y34" s="191"/>
      <c r="Z34" s="191"/>
    </row>
    <row r="35" spans="1:26" ht="12.75" customHeight="1" x14ac:dyDescent="0.25">
      <c r="A35" s="191"/>
      <c r="B35" s="551"/>
      <c r="C35" s="600"/>
      <c r="D35" s="546"/>
      <c r="E35" s="412"/>
      <c r="F35" s="191"/>
      <c r="G35" s="191"/>
      <c r="H35" s="191"/>
      <c r="I35" s="547"/>
      <c r="J35" s="191"/>
      <c r="K35" s="191"/>
      <c r="L35" s="191"/>
      <c r="M35" s="547"/>
      <c r="N35" s="547"/>
      <c r="O35" s="547"/>
      <c r="P35" s="556"/>
      <c r="Q35" s="191"/>
      <c r="R35" s="191"/>
      <c r="S35" s="191"/>
      <c r="T35" s="191"/>
      <c r="U35" s="191"/>
      <c r="V35" s="191"/>
      <c r="W35" s="191"/>
      <c r="X35" s="191"/>
      <c r="Y35" s="191"/>
      <c r="Z35" s="191"/>
    </row>
    <row r="36" spans="1:26" ht="12.75" customHeight="1" x14ac:dyDescent="0.25">
      <c r="A36" s="191"/>
      <c r="B36" s="551"/>
      <c r="C36" s="601"/>
      <c r="D36" s="191"/>
      <c r="E36" s="191"/>
      <c r="F36" s="191"/>
      <c r="G36" s="191"/>
      <c r="H36" s="191"/>
      <c r="I36" s="191"/>
      <c r="J36" s="191"/>
      <c r="K36" s="191"/>
      <c r="L36" s="191"/>
      <c r="M36" s="191"/>
      <c r="N36" s="191"/>
      <c r="O36" s="191"/>
      <c r="P36" s="556"/>
      <c r="Q36" s="191"/>
      <c r="R36" s="191"/>
      <c r="S36" s="191"/>
      <c r="T36" s="191"/>
      <c r="U36" s="191"/>
      <c r="V36" s="191"/>
      <c r="W36" s="191"/>
      <c r="X36" s="191"/>
      <c r="Y36" s="191"/>
      <c r="Z36" s="191"/>
    </row>
    <row r="37" spans="1:26" ht="12.75" customHeight="1" x14ac:dyDescent="0.25">
      <c r="A37" s="191"/>
      <c r="B37" s="602"/>
      <c r="C37" s="603"/>
      <c r="D37" s="603"/>
      <c r="E37" s="603"/>
      <c r="F37" s="603"/>
      <c r="G37" s="603"/>
      <c r="H37" s="603"/>
      <c r="I37" s="603"/>
      <c r="J37" s="603"/>
      <c r="K37" s="603"/>
      <c r="L37" s="603"/>
      <c r="M37" s="603"/>
      <c r="N37" s="603"/>
      <c r="O37" s="603"/>
      <c r="P37" s="604"/>
      <c r="Q37" s="191"/>
      <c r="R37" s="191"/>
      <c r="S37" s="191"/>
      <c r="T37" s="191"/>
      <c r="U37" s="191"/>
      <c r="V37" s="191"/>
      <c r="W37" s="191"/>
      <c r="X37" s="191"/>
      <c r="Y37" s="191"/>
      <c r="Z37" s="191"/>
    </row>
    <row r="38" spans="1:26" ht="12.75" hidden="1" customHeight="1" x14ac:dyDescent="0.25">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row>
    <row r="39" spans="1:26" ht="12.75" hidden="1" customHeight="1" x14ac:dyDescent="0.25">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row>
    <row r="40" spans="1:26" ht="12.75" hidden="1" customHeight="1" x14ac:dyDescent="0.25">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row>
    <row r="41" spans="1:26" ht="12.75" hidden="1" customHeight="1" x14ac:dyDescent="0.2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row>
    <row r="42" spans="1:26" ht="12.75" hidden="1" customHeight="1" x14ac:dyDescent="0.2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row>
    <row r="43" spans="1:26" ht="12.75" hidden="1" customHeight="1" x14ac:dyDescent="0.25">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row>
    <row r="44" spans="1:26" ht="12.75" hidden="1" customHeight="1" x14ac:dyDescent="0.25">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row>
    <row r="45" spans="1:26" ht="12.75" hidden="1" customHeight="1" x14ac:dyDescent="0.2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row>
    <row r="46" spans="1:26" ht="12.75" hidden="1" customHeight="1" x14ac:dyDescent="0.2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row>
    <row r="47" spans="1:26" ht="12.75" hidden="1" customHeight="1" x14ac:dyDescent="0.25">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row>
    <row r="48" spans="1:26" ht="12.75" hidden="1" customHeight="1" x14ac:dyDescent="0.25">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row>
    <row r="49" spans="1:26" ht="12.75" hidden="1" customHeight="1" x14ac:dyDescent="0.25">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row>
    <row r="50" spans="1:26" ht="12.75" hidden="1" customHeight="1" x14ac:dyDescent="0.25">
      <c r="A50" s="191"/>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row>
    <row r="51" spans="1:26" ht="12.75" hidden="1" customHeight="1" x14ac:dyDescent="0.25">
      <c r="A51" s="191"/>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row>
    <row r="52" spans="1:26" ht="12.75" hidden="1" customHeight="1" x14ac:dyDescent="0.25">
      <c r="A52" s="191"/>
      <c r="B52" s="191"/>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row>
    <row r="53" spans="1:26" ht="12.75" hidden="1" customHeight="1" x14ac:dyDescent="0.25">
      <c r="A53" s="191"/>
      <c r="B53" s="191"/>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row>
    <row r="54" spans="1:26" ht="12.75" hidden="1" customHeight="1" x14ac:dyDescent="0.25">
      <c r="A54" s="191"/>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row>
    <row r="55" spans="1:26" ht="12.75" hidden="1" customHeight="1" x14ac:dyDescent="0.25">
      <c r="A55" s="191"/>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row>
    <row r="56" spans="1:26" ht="12.75" hidden="1" customHeight="1" x14ac:dyDescent="0.25">
      <c r="A56" s="191"/>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row>
    <row r="57" spans="1:26" ht="12.75" hidden="1" customHeight="1" x14ac:dyDescent="0.25">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row>
    <row r="58" spans="1:26" ht="12.75" hidden="1" customHeight="1" x14ac:dyDescent="0.25">
      <c r="A58" s="191"/>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row>
    <row r="59" spans="1:26" ht="12.75" hidden="1" customHeight="1" x14ac:dyDescent="0.25">
      <c r="A59" s="191"/>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row>
    <row r="60" spans="1:26" ht="12.75" hidden="1" customHeight="1" x14ac:dyDescent="0.25">
      <c r="A60" s="191"/>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row>
    <row r="61" spans="1:26" ht="12.75" hidden="1" customHeight="1" x14ac:dyDescent="0.25">
      <c r="A61" s="191"/>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row>
    <row r="62" spans="1:26" ht="12.75" hidden="1" customHeight="1" x14ac:dyDescent="0.25">
      <c r="A62" s="191"/>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row>
    <row r="63" spans="1:26" ht="12.75" hidden="1" customHeight="1" x14ac:dyDescent="0.25">
      <c r="A63" s="191"/>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row>
    <row r="64" spans="1:26" ht="12.75" hidden="1" customHeight="1" x14ac:dyDescent="0.25">
      <c r="A64" s="191"/>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row>
    <row r="65" spans="1:26" ht="12.75" hidden="1" customHeight="1" x14ac:dyDescent="0.25">
      <c r="A65" s="191"/>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row>
    <row r="66" spans="1:26" ht="12.75" hidden="1" customHeight="1" x14ac:dyDescent="0.25">
      <c r="A66" s="191"/>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row>
    <row r="67" spans="1:26" ht="12.75" hidden="1" customHeight="1" x14ac:dyDescent="0.25">
      <c r="A67" s="191"/>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row>
    <row r="68" spans="1:26" ht="12.75" hidden="1" customHeight="1" x14ac:dyDescent="0.25">
      <c r="A68" s="191"/>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row>
    <row r="69" spans="1:26" ht="12.75" hidden="1" customHeight="1" x14ac:dyDescent="0.25">
      <c r="A69" s="191"/>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row>
    <row r="70" spans="1:26" ht="12.75" hidden="1" customHeight="1" x14ac:dyDescent="0.25">
      <c r="A70" s="191"/>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row>
    <row r="71" spans="1:26" ht="12.75" hidden="1" customHeight="1" x14ac:dyDescent="0.25">
      <c r="A71" s="191"/>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row>
    <row r="72" spans="1:26" ht="12.75" hidden="1" customHeight="1" x14ac:dyDescent="0.25">
      <c r="A72" s="191"/>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row>
    <row r="73" spans="1:26" ht="12.75" hidden="1" customHeight="1" x14ac:dyDescent="0.25">
      <c r="A73" s="191"/>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row>
    <row r="74" spans="1:26" ht="12.75" hidden="1" customHeight="1" x14ac:dyDescent="0.25">
      <c r="A74" s="191"/>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row>
    <row r="75" spans="1:26" ht="12.75" hidden="1" customHeight="1" x14ac:dyDescent="0.25">
      <c r="A75" s="191"/>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row>
    <row r="76" spans="1:26" ht="12.75" hidden="1" customHeight="1" x14ac:dyDescent="0.25">
      <c r="A76" s="191"/>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row>
    <row r="77" spans="1:26" ht="12.75" hidden="1" customHeight="1" x14ac:dyDescent="0.25">
      <c r="A77" s="191"/>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row>
    <row r="78" spans="1:26" ht="12.75" hidden="1" customHeight="1" x14ac:dyDescent="0.25">
      <c r="A78" s="191"/>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row>
    <row r="79" spans="1:26" ht="12.75" hidden="1" customHeight="1" x14ac:dyDescent="0.25">
      <c r="A79" s="191"/>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row>
    <row r="80" spans="1:26" ht="12.75" hidden="1" customHeight="1" x14ac:dyDescent="0.25">
      <c r="A80" s="191"/>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row>
    <row r="81" spans="1:26" ht="12.75" hidden="1" customHeight="1" x14ac:dyDescent="0.25">
      <c r="A81" s="191"/>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row>
    <row r="82" spans="1:26" ht="12.75" hidden="1" customHeight="1" x14ac:dyDescent="0.25">
      <c r="A82" s="191"/>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row>
    <row r="83" spans="1:26" ht="12.75" hidden="1" customHeight="1" x14ac:dyDescent="0.25">
      <c r="A83" s="191"/>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row>
    <row r="84" spans="1:26" ht="12.75" hidden="1" customHeight="1" x14ac:dyDescent="0.25">
      <c r="A84" s="191"/>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row>
    <row r="85" spans="1:26" ht="12.75" hidden="1" customHeight="1" x14ac:dyDescent="0.25">
      <c r="A85" s="191"/>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row>
    <row r="86" spans="1:26" ht="12.75" hidden="1" customHeight="1" x14ac:dyDescent="0.25">
      <c r="A86" s="191"/>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row>
    <row r="87" spans="1:26" ht="12.75" hidden="1" customHeight="1" x14ac:dyDescent="0.25">
      <c r="A87" s="191"/>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row>
    <row r="88" spans="1:26" ht="12.75" hidden="1" customHeight="1" x14ac:dyDescent="0.25">
      <c r="A88" s="191"/>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row>
    <row r="89" spans="1:26" ht="12.75" hidden="1" customHeight="1" x14ac:dyDescent="0.25">
      <c r="A89" s="191"/>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row>
    <row r="90" spans="1:26" ht="12.75" hidden="1" customHeight="1" x14ac:dyDescent="0.25">
      <c r="A90" s="191"/>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row>
    <row r="91" spans="1:26" ht="12.75" hidden="1" customHeight="1" x14ac:dyDescent="0.25">
      <c r="A91" s="191"/>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row>
    <row r="92" spans="1:26" ht="12.75" hidden="1" customHeight="1" x14ac:dyDescent="0.25">
      <c r="A92" s="191"/>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row>
    <row r="93" spans="1:26" ht="12.75" hidden="1" customHeight="1" x14ac:dyDescent="0.25">
      <c r="A93" s="191"/>
      <c r="B93" s="191"/>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row>
    <row r="94" spans="1:26" ht="12.75" hidden="1" customHeight="1" x14ac:dyDescent="0.25">
      <c r="A94" s="191"/>
      <c r="B94" s="191"/>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row>
    <row r="95" spans="1:26" ht="12.75" hidden="1" customHeight="1" x14ac:dyDescent="0.25">
      <c r="A95" s="191"/>
      <c r="B95" s="191"/>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row>
    <row r="96" spans="1:26" ht="12.75" hidden="1" customHeight="1" x14ac:dyDescent="0.25">
      <c r="A96" s="191"/>
      <c r="B96" s="191"/>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row>
    <row r="97" spans="1:26" ht="12.75" hidden="1" customHeight="1" x14ac:dyDescent="0.25">
      <c r="A97" s="191"/>
      <c r="B97" s="191"/>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row>
    <row r="98" spans="1:26" ht="12.75" hidden="1" customHeight="1" x14ac:dyDescent="0.25">
      <c r="A98" s="191"/>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row>
    <row r="99" spans="1:26" ht="12.75" hidden="1" customHeight="1" x14ac:dyDescent="0.25">
      <c r="A99" s="191"/>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row>
    <row r="100" spans="1:26" ht="12.75" hidden="1" customHeight="1" x14ac:dyDescent="0.25">
      <c r="A100" s="191"/>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row>
    <row r="101" spans="1:26" ht="12.75" hidden="1" customHeight="1" x14ac:dyDescent="0.25">
      <c r="A101" s="191"/>
      <c r="B101" s="191"/>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row>
    <row r="102" spans="1:26" ht="12.75" hidden="1" customHeight="1" x14ac:dyDescent="0.25">
      <c r="A102" s="191"/>
      <c r="B102" s="19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row>
    <row r="103" spans="1:26" ht="12.75" hidden="1" customHeight="1" x14ac:dyDescent="0.25">
      <c r="A103" s="191"/>
      <c r="B103" s="191"/>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row>
    <row r="104" spans="1:26" ht="12.75" hidden="1" customHeight="1" x14ac:dyDescent="0.25">
      <c r="A104" s="191"/>
      <c r="B104" s="191"/>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row>
    <row r="105" spans="1:26" ht="12.75" hidden="1" customHeight="1" x14ac:dyDescent="0.25">
      <c r="A105" s="191"/>
      <c r="B105" s="191"/>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row>
    <row r="106" spans="1:26" ht="12.75" hidden="1" customHeight="1" x14ac:dyDescent="0.25">
      <c r="A106" s="191"/>
      <c r="B106" s="191"/>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1"/>
      <c r="Z106" s="191"/>
    </row>
    <row r="107" spans="1:26" ht="12.75" hidden="1" customHeight="1" x14ac:dyDescent="0.25">
      <c r="A107" s="191"/>
      <c r="B107" s="191"/>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row>
    <row r="108" spans="1:26" ht="12.75" hidden="1" customHeight="1" x14ac:dyDescent="0.25">
      <c r="A108" s="191"/>
      <c r="B108" s="191"/>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row>
    <row r="109" spans="1:26" ht="12.75" hidden="1" customHeight="1" x14ac:dyDescent="0.25">
      <c r="A109" s="191"/>
      <c r="B109" s="191"/>
      <c r="C109" s="191"/>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row>
    <row r="110" spans="1:26" ht="12.75" hidden="1" customHeight="1" x14ac:dyDescent="0.25">
      <c r="A110" s="191"/>
      <c r="B110" s="191"/>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row>
    <row r="111" spans="1:26" ht="12.75" hidden="1" customHeight="1" x14ac:dyDescent="0.25">
      <c r="A111" s="191"/>
      <c r="B111" s="191"/>
      <c r="C111" s="191"/>
      <c r="D111" s="191"/>
      <c r="E111" s="191"/>
      <c r="F111" s="191"/>
      <c r="G111" s="191"/>
      <c r="H111" s="191"/>
      <c r="I111" s="191"/>
      <c r="J111" s="191"/>
      <c r="K111" s="191"/>
      <c r="L111" s="191"/>
      <c r="M111" s="191"/>
      <c r="N111" s="191"/>
      <c r="O111" s="191"/>
      <c r="P111" s="191"/>
      <c r="Q111" s="191"/>
      <c r="R111" s="191"/>
      <c r="S111" s="191"/>
      <c r="T111" s="191"/>
      <c r="U111" s="191"/>
      <c r="V111" s="191"/>
      <c r="W111" s="191"/>
      <c r="X111" s="191"/>
      <c r="Y111" s="191"/>
      <c r="Z111" s="191"/>
    </row>
    <row r="112" spans="1:26" ht="12.75" hidden="1" customHeight="1" x14ac:dyDescent="0.25">
      <c r="A112" s="191"/>
      <c r="B112" s="191"/>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row>
    <row r="113" spans="1:26" ht="12.75" hidden="1" customHeight="1" x14ac:dyDescent="0.25">
      <c r="A113" s="191"/>
      <c r="B113" s="191"/>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row>
    <row r="114" spans="1:26" ht="12.75" hidden="1" customHeight="1" x14ac:dyDescent="0.25">
      <c r="A114" s="191"/>
      <c r="B114" s="191"/>
      <c r="C114" s="191"/>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row>
    <row r="115" spans="1:26" ht="12.75" hidden="1" customHeight="1" x14ac:dyDescent="0.25">
      <c r="A115" s="191"/>
      <c r="B115" s="191"/>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row>
    <row r="116" spans="1:26" ht="12.75" hidden="1" customHeight="1" x14ac:dyDescent="0.25">
      <c r="A116" s="191"/>
      <c r="B116" s="191"/>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row>
    <row r="117" spans="1:26" ht="12.75" hidden="1" customHeight="1" x14ac:dyDescent="0.25">
      <c r="A117" s="191"/>
      <c r="B117" s="191"/>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row>
    <row r="118" spans="1:26" ht="12.75" hidden="1" customHeight="1" x14ac:dyDescent="0.25">
      <c r="A118" s="191"/>
      <c r="B118" s="191"/>
      <c r="C118" s="191"/>
      <c r="D118" s="191"/>
      <c r="E118" s="191"/>
      <c r="F118" s="191"/>
      <c r="G118" s="191"/>
      <c r="H118" s="191"/>
      <c r="I118" s="191"/>
      <c r="J118" s="191"/>
      <c r="K118" s="191"/>
      <c r="L118" s="191"/>
      <c r="M118" s="191"/>
      <c r="N118" s="191"/>
      <c r="O118" s="191"/>
      <c r="P118" s="191"/>
      <c r="Q118" s="191"/>
      <c r="R118" s="191"/>
      <c r="S118" s="191"/>
      <c r="T118" s="191"/>
      <c r="U118" s="191"/>
      <c r="V118" s="191"/>
      <c r="W118" s="191"/>
      <c r="X118" s="191"/>
      <c r="Y118" s="191"/>
      <c r="Z118" s="191"/>
    </row>
    <row r="119" spans="1:26" ht="12.75" hidden="1" customHeight="1" x14ac:dyDescent="0.25">
      <c r="A119" s="191"/>
      <c r="B119" s="191"/>
      <c r="C119" s="191"/>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row>
    <row r="120" spans="1:26" ht="12.75" hidden="1" customHeight="1" x14ac:dyDescent="0.25">
      <c r="A120" s="191"/>
      <c r="B120" s="191"/>
      <c r="C120" s="191"/>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row>
    <row r="121" spans="1:26" ht="12.75" hidden="1" customHeight="1" x14ac:dyDescent="0.25">
      <c r="A121" s="191"/>
      <c r="B121" s="191"/>
      <c r="C121" s="191"/>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1"/>
      <c r="Z121" s="191"/>
    </row>
    <row r="122" spans="1:26" ht="12.75" hidden="1" customHeight="1" x14ac:dyDescent="0.25">
      <c r="A122" s="191"/>
      <c r="B122" s="191"/>
      <c r="C122" s="191"/>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row>
    <row r="123" spans="1:26" ht="12.75" hidden="1" customHeight="1" x14ac:dyDescent="0.25">
      <c r="A123" s="191"/>
      <c r="B123" s="191"/>
      <c r="C123" s="191"/>
      <c r="D123" s="191"/>
      <c r="E123" s="191"/>
      <c r="F123" s="191"/>
      <c r="G123" s="191"/>
      <c r="H123" s="191"/>
      <c r="I123" s="191"/>
      <c r="J123" s="191"/>
      <c r="K123" s="191"/>
      <c r="L123" s="191"/>
      <c r="M123" s="191"/>
      <c r="N123" s="191"/>
      <c r="O123" s="191"/>
      <c r="P123" s="191"/>
      <c r="Q123" s="191"/>
      <c r="R123" s="191"/>
      <c r="S123" s="191"/>
      <c r="T123" s="191"/>
      <c r="U123" s="191"/>
      <c r="V123" s="191"/>
      <c r="W123" s="191"/>
      <c r="X123" s="191"/>
      <c r="Y123" s="191"/>
      <c r="Z123" s="191"/>
    </row>
    <row r="124" spans="1:26" ht="12.75" hidden="1" customHeight="1" x14ac:dyDescent="0.25">
      <c r="A124" s="191"/>
      <c r="B124" s="191"/>
      <c r="C124" s="191"/>
      <c r="D124" s="191"/>
      <c r="E124" s="191"/>
      <c r="F124" s="191"/>
      <c r="G124" s="191"/>
      <c r="H124" s="191"/>
      <c r="I124" s="191"/>
      <c r="J124" s="191"/>
      <c r="K124" s="191"/>
      <c r="L124" s="191"/>
      <c r="M124" s="191"/>
      <c r="N124" s="191"/>
      <c r="O124" s="191"/>
      <c r="P124" s="191"/>
      <c r="Q124" s="191"/>
      <c r="R124" s="191"/>
      <c r="S124" s="191"/>
      <c r="T124" s="191"/>
      <c r="U124" s="191"/>
      <c r="V124" s="191"/>
      <c r="W124" s="191"/>
      <c r="X124" s="191"/>
      <c r="Y124" s="191"/>
      <c r="Z124" s="191"/>
    </row>
    <row r="125" spans="1:26" ht="12.75" hidden="1" customHeight="1" x14ac:dyDescent="0.25">
      <c r="A125" s="191"/>
      <c r="B125" s="191"/>
      <c r="C125" s="191"/>
      <c r="D125" s="191"/>
      <c r="E125" s="191"/>
      <c r="F125" s="191"/>
      <c r="G125" s="191"/>
      <c r="H125" s="191"/>
      <c r="I125" s="191"/>
      <c r="J125" s="191"/>
      <c r="K125" s="191"/>
      <c r="L125" s="191"/>
      <c r="M125" s="191"/>
      <c r="N125" s="191"/>
      <c r="O125" s="191"/>
      <c r="P125" s="191"/>
      <c r="Q125" s="191"/>
      <c r="R125" s="191"/>
      <c r="S125" s="191"/>
      <c r="T125" s="191"/>
      <c r="U125" s="191"/>
      <c r="V125" s="191"/>
      <c r="W125" s="191"/>
      <c r="X125" s="191"/>
      <c r="Y125" s="191"/>
      <c r="Z125" s="191"/>
    </row>
    <row r="126" spans="1:26" ht="12.75" hidden="1" customHeight="1" x14ac:dyDescent="0.25">
      <c r="A126" s="191"/>
      <c r="B126" s="191"/>
      <c r="C126" s="191"/>
      <c r="D126" s="191"/>
      <c r="E126" s="191"/>
      <c r="F126" s="191"/>
      <c r="G126" s="191"/>
      <c r="H126" s="191"/>
      <c r="I126" s="191"/>
      <c r="J126" s="191"/>
      <c r="K126" s="191"/>
      <c r="L126" s="191"/>
      <c r="M126" s="191"/>
      <c r="N126" s="191"/>
      <c r="O126" s="191"/>
      <c r="P126" s="191"/>
      <c r="Q126" s="191"/>
      <c r="R126" s="191"/>
      <c r="S126" s="191"/>
      <c r="T126" s="191"/>
      <c r="U126" s="191"/>
      <c r="V126" s="191"/>
      <c r="W126" s="191"/>
      <c r="X126" s="191"/>
      <c r="Y126" s="191"/>
      <c r="Z126" s="191"/>
    </row>
    <row r="127" spans="1:26" ht="12.75" hidden="1" customHeight="1" x14ac:dyDescent="0.25">
      <c r="A127" s="191"/>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row>
    <row r="128" spans="1:26" ht="12.75" hidden="1" customHeight="1" x14ac:dyDescent="0.25">
      <c r="A128" s="191"/>
      <c r="B128" s="191"/>
      <c r="C128" s="191"/>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1"/>
      <c r="Z128" s="191"/>
    </row>
    <row r="129" spans="1:26" ht="12.75" hidden="1" customHeight="1" x14ac:dyDescent="0.25">
      <c r="A129" s="191"/>
      <c r="B129" s="191"/>
      <c r="C129" s="19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1"/>
    </row>
    <row r="130" spans="1:26" ht="12.75" hidden="1" customHeight="1" x14ac:dyDescent="0.25">
      <c r="A130" s="191"/>
      <c r="B130" s="191"/>
      <c r="C130" s="191"/>
      <c r="D130" s="191"/>
      <c r="E130" s="191"/>
      <c r="F130" s="191"/>
      <c r="G130" s="191"/>
      <c r="H130" s="191"/>
      <c r="I130" s="191"/>
      <c r="J130" s="191"/>
      <c r="K130" s="191"/>
      <c r="L130" s="191"/>
      <c r="M130" s="191"/>
      <c r="N130" s="191"/>
      <c r="O130" s="191"/>
      <c r="P130" s="191"/>
      <c r="Q130" s="191"/>
      <c r="R130" s="191"/>
      <c r="S130" s="191"/>
      <c r="T130" s="191"/>
      <c r="U130" s="191"/>
      <c r="V130" s="191"/>
      <c r="W130" s="191"/>
      <c r="X130" s="191"/>
      <c r="Y130" s="191"/>
      <c r="Z130" s="191"/>
    </row>
    <row r="131" spans="1:26" ht="12.75" hidden="1" customHeight="1" x14ac:dyDescent="0.25">
      <c r="A131" s="191"/>
      <c r="B131" s="191"/>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row>
    <row r="132" spans="1:26" ht="12.75" hidden="1" customHeight="1" x14ac:dyDescent="0.25">
      <c r="A132" s="191"/>
      <c r="B132" s="191"/>
      <c r="C132" s="191"/>
      <c r="D132" s="191"/>
      <c r="E132" s="191"/>
      <c r="F132" s="191"/>
      <c r="G132" s="191"/>
      <c r="H132" s="191"/>
      <c r="I132" s="191"/>
      <c r="J132" s="191"/>
      <c r="K132" s="191"/>
      <c r="L132" s="191"/>
      <c r="M132" s="191"/>
      <c r="N132" s="191"/>
      <c r="O132" s="191"/>
      <c r="P132" s="191"/>
      <c r="Q132" s="191"/>
      <c r="R132" s="191"/>
      <c r="S132" s="191"/>
      <c r="T132" s="191"/>
      <c r="U132" s="191"/>
      <c r="V132" s="191"/>
      <c r="W132" s="191"/>
      <c r="X132" s="191"/>
      <c r="Y132" s="191"/>
      <c r="Z132" s="191"/>
    </row>
    <row r="133" spans="1:26" ht="12.75" hidden="1" customHeight="1" x14ac:dyDescent="0.25">
      <c r="A133" s="191"/>
      <c r="B133" s="191"/>
      <c r="C133" s="191"/>
      <c r="D133" s="191"/>
      <c r="E133" s="191"/>
      <c r="F133" s="191"/>
      <c r="G133" s="191"/>
      <c r="H133" s="191"/>
      <c r="I133" s="191"/>
      <c r="J133" s="191"/>
      <c r="K133" s="191"/>
      <c r="L133" s="191"/>
      <c r="M133" s="191"/>
      <c r="N133" s="191"/>
      <c r="O133" s="191"/>
      <c r="P133" s="191"/>
      <c r="Q133" s="191"/>
      <c r="R133" s="191"/>
      <c r="S133" s="191"/>
      <c r="T133" s="191"/>
      <c r="U133" s="191"/>
      <c r="V133" s="191"/>
      <c r="W133" s="191"/>
      <c r="X133" s="191"/>
      <c r="Y133" s="191"/>
      <c r="Z133" s="191"/>
    </row>
    <row r="134" spans="1:26" ht="12.75" hidden="1" customHeight="1" x14ac:dyDescent="0.25">
      <c r="A134" s="191"/>
      <c r="B134" s="191"/>
      <c r="C134" s="191"/>
      <c r="D134" s="191"/>
      <c r="E134" s="191"/>
      <c r="F134" s="191"/>
      <c r="G134" s="191"/>
      <c r="H134" s="191"/>
      <c r="I134" s="191"/>
      <c r="J134" s="191"/>
      <c r="K134" s="191"/>
      <c r="L134" s="191"/>
      <c r="M134" s="191"/>
      <c r="N134" s="191"/>
      <c r="O134" s="191"/>
      <c r="P134" s="191"/>
      <c r="Q134" s="191"/>
      <c r="R134" s="191"/>
      <c r="S134" s="191"/>
      <c r="T134" s="191"/>
      <c r="U134" s="191"/>
      <c r="V134" s="191"/>
      <c r="W134" s="191"/>
      <c r="X134" s="191"/>
      <c r="Y134" s="191"/>
      <c r="Z134" s="191"/>
    </row>
    <row r="135" spans="1:26" ht="12.75" hidden="1" customHeight="1" x14ac:dyDescent="0.25">
      <c r="A135" s="191"/>
      <c r="B135" s="191"/>
      <c r="C135" s="191"/>
      <c r="D135" s="191"/>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row>
    <row r="136" spans="1:26" ht="12.75" hidden="1" customHeight="1" x14ac:dyDescent="0.25">
      <c r="A136" s="191"/>
      <c r="B136" s="191"/>
      <c r="C136" s="191"/>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91"/>
      <c r="Z136" s="191"/>
    </row>
    <row r="137" spans="1:26" ht="12.75" hidden="1" customHeight="1" x14ac:dyDescent="0.25">
      <c r="A137" s="191"/>
      <c r="B137" s="191"/>
      <c r="C137" s="191"/>
      <c r="D137" s="191"/>
      <c r="E137" s="191"/>
      <c r="F137" s="191"/>
      <c r="G137" s="191"/>
      <c r="H137" s="191"/>
      <c r="I137" s="191"/>
      <c r="J137" s="191"/>
      <c r="K137" s="191"/>
      <c r="L137" s="191"/>
      <c r="M137" s="191"/>
      <c r="N137" s="191"/>
      <c r="O137" s="191"/>
      <c r="P137" s="191"/>
      <c r="Q137" s="191"/>
      <c r="R137" s="191"/>
      <c r="S137" s="191"/>
      <c r="T137" s="191"/>
      <c r="U137" s="191"/>
      <c r="V137" s="191"/>
      <c r="W137" s="191"/>
      <c r="X137" s="191"/>
      <c r="Y137" s="191"/>
      <c r="Z137" s="191"/>
    </row>
    <row r="138" spans="1:26" ht="12.75" hidden="1" customHeight="1" x14ac:dyDescent="0.25">
      <c r="A138" s="191"/>
      <c r="B138" s="191"/>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row>
    <row r="139" spans="1:26" ht="12.75" hidden="1" customHeight="1" x14ac:dyDescent="0.25">
      <c r="A139" s="191"/>
      <c r="B139" s="191"/>
      <c r="C139" s="191"/>
      <c r="D139" s="191"/>
      <c r="E139" s="191"/>
      <c r="F139" s="191"/>
      <c r="G139" s="191"/>
      <c r="H139" s="191"/>
      <c r="I139" s="191"/>
      <c r="J139" s="191"/>
      <c r="K139" s="191"/>
      <c r="L139" s="191"/>
      <c r="M139" s="191"/>
      <c r="N139" s="191"/>
      <c r="O139" s="191"/>
      <c r="P139" s="191"/>
      <c r="Q139" s="191"/>
      <c r="R139" s="191"/>
      <c r="S139" s="191"/>
      <c r="T139" s="191"/>
      <c r="U139" s="191"/>
      <c r="V139" s="191"/>
      <c r="W139" s="191"/>
      <c r="X139" s="191"/>
      <c r="Y139" s="191"/>
      <c r="Z139" s="191"/>
    </row>
    <row r="140" spans="1:26" ht="12.75" hidden="1" customHeight="1" x14ac:dyDescent="0.25">
      <c r="A140" s="191"/>
      <c r="B140" s="191"/>
      <c r="C140" s="191"/>
      <c r="D140" s="191"/>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1"/>
    </row>
    <row r="141" spans="1:26" ht="12.75" hidden="1" customHeight="1" x14ac:dyDescent="0.25">
      <c r="A141" s="191"/>
      <c r="B141" s="191"/>
      <c r="C141" s="191"/>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1"/>
      <c r="Z141" s="191"/>
    </row>
    <row r="142" spans="1:26" ht="12.75" hidden="1" customHeight="1" x14ac:dyDescent="0.25">
      <c r="A142" s="191"/>
      <c r="B142" s="191"/>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row>
    <row r="143" spans="1:26" ht="12.75" hidden="1" customHeight="1" x14ac:dyDescent="0.25">
      <c r="A143" s="191"/>
      <c r="B143" s="191"/>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row>
    <row r="144" spans="1:26" ht="12.75" hidden="1" customHeight="1" x14ac:dyDescent="0.25">
      <c r="A144" s="191"/>
      <c r="B144" s="191"/>
      <c r="C144" s="191"/>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1"/>
      <c r="Z144" s="191"/>
    </row>
    <row r="145" spans="1:26" ht="12.75" hidden="1" customHeight="1" x14ac:dyDescent="0.25">
      <c r="A145" s="191"/>
      <c r="B145" s="191"/>
      <c r="C145" s="191"/>
      <c r="D145" s="191"/>
      <c r="E145" s="191"/>
      <c r="F145" s="191"/>
      <c r="G145" s="191"/>
      <c r="H145" s="191"/>
      <c r="I145" s="191"/>
      <c r="J145" s="191"/>
      <c r="K145" s="191"/>
      <c r="L145" s="191"/>
      <c r="M145" s="191"/>
      <c r="N145" s="191"/>
      <c r="O145" s="191"/>
      <c r="P145" s="191"/>
      <c r="Q145" s="191"/>
      <c r="R145" s="191"/>
      <c r="S145" s="191"/>
      <c r="T145" s="191"/>
      <c r="U145" s="191"/>
      <c r="V145" s="191"/>
      <c r="W145" s="191"/>
      <c r="X145" s="191"/>
      <c r="Y145" s="191"/>
      <c r="Z145" s="191"/>
    </row>
    <row r="146" spans="1:26" ht="12.75" hidden="1" customHeight="1" x14ac:dyDescent="0.25">
      <c r="A146" s="191"/>
      <c r="B146" s="191"/>
      <c r="C146" s="191"/>
      <c r="D146" s="191"/>
      <c r="E146" s="191"/>
      <c r="F146" s="191"/>
      <c r="G146" s="191"/>
      <c r="H146" s="191"/>
      <c r="I146" s="191"/>
      <c r="J146" s="191"/>
      <c r="K146" s="191"/>
      <c r="L146" s="191"/>
      <c r="M146" s="191"/>
      <c r="N146" s="191"/>
      <c r="O146" s="191"/>
      <c r="P146" s="191"/>
      <c r="Q146" s="191"/>
      <c r="R146" s="191"/>
      <c r="S146" s="191"/>
      <c r="T146" s="191"/>
      <c r="U146" s="191"/>
      <c r="V146" s="191"/>
      <c r="W146" s="191"/>
      <c r="X146" s="191"/>
      <c r="Y146" s="191"/>
      <c r="Z146" s="191"/>
    </row>
    <row r="147" spans="1:26" ht="12.75" hidden="1" customHeight="1" x14ac:dyDescent="0.25">
      <c r="A147" s="191"/>
      <c r="B147" s="191"/>
      <c r="C147" s="191"/>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row>
    <row r="148" spans="1:26" ht="12.75" hidden="1" customHeight="1" x14ac:dyDescent="0.25">
      <c r="A148" s="191"/>
      <c r="B148" s="191"/>
      <c r="C148" s="191"/>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row>
    <row r="149" spans="1:26" ht="12.75" hidden="1" customHeight="1" x14ac:dyDescent="0.25">
      <c r="A149" s="191"/>
      <c r="B149" s="191"/>
      <c r="C149" s="191"/>
      <c r="D149" s="191"/>
      <c r="E149" s="191"/>
      <c r="F149" s="191"/>
      <c r="G149" s="191"/>
      <c r="H149" s="191"/>
      <c r="I149" s="191"/>
      <c r="J149" s="191"/>
      <c r="K149" s="191"/>
      <c r="L149" s="191"/>
      <c r="M149" s="191"/>
      <c r="N149" s="191"/>
      <c r="O149" s="191"/>
      <c r="P149" s="191"/>
      <c r="Q149" s="191"/>
      <c r="R149" s="191"/>
      <c r="S149" s="191"/>
      <c r="T149" s="191"/>
      <c r="U149" s="191"/>
      <c r="V149" s="191"/>
      <c r="W149" s="191"/>
      <c r="X149" s="191"/>
      <c r="Y149" s="191"/>
      <c r="Z149" s="191"/>
    </row>
    <row r="150" spans="1:26" ht="12.75" hidden="1" customHeight="1" x14ac:dyDescent="0.25">
      <c r="A150" s="191"/>
      <c r="B150" s="191"/>
      <c r="C150" s="191"/>
      <c r="D150" s="191"/>
      <c r="E150" s="191"/>
      <c r="F150" s="191"/>
      <c r="G150" s="191"/>
      <c r="H150" s="191"/>
      <c r="I150" s="191"/>
      <c r="J150" s="191"/>
      <c r="K150" s="191"/>
      <c r="L150" s="191"/>
      <c r="M150" s="191"/>
      <c r="N150" s="191"/>
      <c r="O150" s="191"/>
      <c r="P150" s="191"/>
      <c r="Q150" s="191"/>
      <c r="R150" s="191"/>
      <c r="S150" s="191"/>
      <c r="T150" s="191"/>
      <c r="U150" s="191"/>
      <c r="V150" s="191"/>
      <c r="W150" s="191"/>
      <c r="X150" s="191"/>
      <c r="Y150" s="191"/>
      <c r="Z150" s="191"/>
    </row>
    <row r="151" spans="1:26" ht="12.75" hidden="1" customHeight="1" x14ac:dyDescent="0.25">
      <c r="A151" s="191"/>
      <c r="B151" s="191"/>
      <c r="C151" s="191"/>
      <c r="D151" s="191"/>
      <c r="E151" s="191"/>
      <c r="F151" s="191"/>
      <c r="G151" s="191"/>
      <c r="H151" s="191"/>
      <c r="I151" s="191"/>
      <c r="J151" s="191"/>
      <c r="K151" s="191"/>
      <c r="L151" s="191"/>
      <c r="M151" s="191"/>
      <c r="N151" s="191"/>
      <c r="O151" s="191"/>
      <c r="P151" s="191"/>
      <c r="Q151" s="191"/>
      <c r="R151" s="191"/>
      <c r="S151" s="191"/>
      <c r="T151" s="191"/>
      <c r="U151" s="191"/>
      <c r="V151" s="191"/>
      <c r="W151" s="191"/>
      <c r="X151" s="191"/>
      <c r="Y151" s="191"/>
      <c r="Z151" s="191"/>
    </row>
    <row r="152" spans="1:26" ht="12.75" hidden="1" customHeight="1" x14ac:dyDescent="0.25">
      <c r="A152" s="191"/>
      <c r="B152" s="191"/>
      <c r="C152" s="191"/>
      <c r="D152" s="191"/>
      <c r="E152" s="191"/>
      <c r="F152" s="191"/>
      <c r="G152" s="191"/>
      <c r="H152" s="191"/>
      <c r="I152" s="191"/>
      <c r="J152" s="191"/>
      <c r="K152" s="191"/>
      <c r="L152" s="191"/>
      <c r="M152" s="191"/>
      <c r="N152" s="191"/>
      <c r="O152" s="191"/>
      <c r="P152" s="191"/>
      <c r="Q152" s="191"/>
      <c r="R152" s="191"/>
      <c r="S152" s="191"/>
      <c r="T152" s="191"/>
      <c r="U152" s="191"/>
      <c r="V152" s="191"/>
      <c r="W152" s="191"/>
      <c r="X152" s="191"/>
      <c r="Y152" s="191"/>
      <c r="Z152" s="191"/>
    </row>
    <row r="153" spans="1:26" ht="12.75" hidden="1" customHeight="1" x14ac:dyDescent="0.25">
      <c r="A153" s="191"/>
      <c r="B153" s="191"/>
      <c r="C153" s="191"/>
      <c r="D153" s="191"/>
      <c r="E153" s="191"/>
      <c r="F153" s="191"/>
      <c r="G153" s="191"/>
      <c r="H153" s="191"/>
      <c r="I153" s="191"/>
      <c r="J153" s="191"/>
      <c r="K153" s="191"/>
      <c r="L153" s="191"/>
      <c r="M153" s="191"/>
      <c r="N153" s="191"/>
      <c r="O153" s="191"/>
      <c r="P153" s="191"/>
      <c r="Q153" s="191"/>
      <c r="R153" s="191"/>
      <c r="S153" s="191"/>
      <c r="T153" s="191"/>
      <c r="U153" s="191"/>
      <c r="V153" s="191"/>
      <c r="W153" s="191"/>
      <c r="X153" s="191"/>
      <c r="Y153" s="191"/>
      <c r="Z153" s="191"/>
    </row>
    <row r="154" spans="1:26" ht="12.75" hidden="1" customHeight="1" x14ac:dyDescent="0.25">
      <c r="A154" s="191"/>
      <c r="B154" s="191"/>
      <c r="C154" s="191"/>
      <c r="D154" s="191"/>
      <c r="E154" s="191"/>
      <c r="F154" s="191"/>
      <c r="G154" s="191"/>
      <c r="H154" s="191"/>
      <c r="I154" s="191"/>
      <c r="J154" s="191"/>
      <c r="K154" s="191"/>
      <c r="L154" s="191"/>
      <c r="M154" s="191"/>
      <c r="N154" s="191"/>
      <c r="O154" s="191"/>
      <c r="P154" s="191"/>
      <c r="Q154" s="191"/>
      <c r="R154" s="191"/>
      <c r="S154" s="191"/>
      <c r="T154" s="191"/>
      <c r="U154" s="191"/>
      <c r="V154" s="191"/>
      <c r="W154" s="191"/>
      <c r="X154" s="191"/>
      <c r="Y154" s="191"/>
      <c r="Z154" s="191"/>
    </row>
    <row r="155" spans="1:26" ht="12.75" hidden="1" customHeight="1" x14ac:dyDescent="0.25">
      <c r="A155" s="191"/>
      <c r="B155" s="191"/>
      <c r="C155" s="191"/>
      <c r="D155" s="191"/>
      <c r="E155" s="191"/>
      <c r="F155" s="191"/>
      <c r="G155" s="191"/>
      <c r="H155" s="191"/>
      <c r="I155" s="191"/>
      <c r="J155" s="191"/>
      <c r="K155" s="191"/>
      <c r="L155" s="191"/>
      <c r="M155" s="191"/>
      <c r="N155" s="191"/>
      <c r="O155" s="191"/>
      <c r="P155" s="191"/>
      <c r="Q155" s="191"/>
      <c r="R155" s="191"/>
      <c r="S155" s="191"/>
      <c r="T155" s="191"/>
      <c r="U155" s="191"/>
      <c r="V155" s="191"/>
      <c r="W155" s="191"/>
      <c r="X155" s="191"/>
      <c r="Y155" s="191"/>
      <c r="Z155" s="191"/>
    </row>
    <row r="156" spans="1:26" ht="12.75" hidden="1" customHeight="1" x14ac:dyDescent="0.25">
      <c r="A156" s="191"/>
      <c r="B156" s="191"/>
      <c r="C156" s="191"/>
      <c r="D156" s="191"/>
      <c r="E156" s="191"/>
      <c r="F156" s="191"/>
      <c r="G156" s="191"/>
      <c r="H156" s="191"/>
      <c r="I156" s="191"/>
      <c r="J156" s="191"/>
      <c r="K156" s="191"/>
      <c r="L156" s="191"/>
      <c r="M156" s="191"/>
      <c r="N156" s="191"/>
      <c r="O156" s="191"/>
      <c r="P156" s="191"/>
      <c r="Q156" s="191"/>
      <c r="R156" s="191"/>
      <c r="S156" s="191"/>
      <c r="T156" s="191"/>
      <c r="U156" s="191"/>
      <c r="V156" s="191"/>
      <c r="W156" s="191"/>
      <c r="X156" s="191"/>
      <c r="Y156" s="191"/>
      <c r="Z156" s="191"/>
    </row>
    <row r="157" spans="1:26" ht="12.75" hidden="1" customHeight="1" x14ac:dyDescent="0.25">
      <c r="A157" s="191"/>
      <c r="B157" s="191"/>
      <c r="C157" s="191"/>
      <c r="D157" s="191"/>
      <c r="E157" s="191"/>
      <c r="F157" s="191"/>
      <c r="G157" s="191"/>
      <c r="H157" s="191"/>
      <c r="I157" s="191"/>
      <c r="J157" s="191"/>
      <c r="K157" s="191"/>
      <c r="L157" s="191"/>
      <c r="M157" s="191"/>
      <c r="N157" s="191"/>
      <c r="O157" s="191"/>
      <c r="P157" s="191"/>
      <c r="Q157" s="191"/>
      <c r="R157" s="191"/>
      <c r="S157" s="191"/>
      <c r="T157" s="191"/>
      <c r="U157" s="191"/>
      <c r="V157" s="191"/>
      <c r="W157" s="191"/>
      <c r="X157" s="191"/>
      <c r="Y157" s="191"/>
      <c r="Z157" s="191"/>
    </row>
    <row r="158" spans="1:26" ht="12.75" hidden="1" customHeight="1" x14ac:dyDescent="0.25">
      <c r="A158" s="191"/>
      <c r="B158" s="191"/>
      <c r="C158" s="191"/>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row>
    <row r="159" spans="1:26" ht="12.75" hidden="1" customHeight="1" x14ac:dyDescent="0.25">
      <c r="A159" s="191"/>
      <c r="B159" s="191"/>
      <c r="C159" s="191"/>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row>
    <row r="160" spans="1:26" ht="12.75" hidden="1" customHeight="1" x14ac:dyDescent="0.25">
      <c r="A160" s="191"/>
      <c r="B160" s="191"/>
      <c r="C160" s="191"/>
      <c r="D160" s="191"/>
      <c r="E160" s="191"/>
      <c r="F160" s="191"/>
      <c r="G160" s="191"/>
      <c r="H160" s="191"/>
      <c r="I160" s="191"/>
      <c r="J160" s="191"/>
      <c r="K160" s="191"/>
      <c r="L160" s="191"/>
      <c r="M160" s="191"/>
      <c r="N160" s="191"/>
      <c r="O160" s="191"/>
      <c r="P160" s="191"/>
      <c r="Q160" s="191"/>
      <c r="R160" s="191"/>
      <c r="S160" s="191"/>
      <c r="T160" s="191"/>
      <c r="U160" s="191"/>
      <c r="V160" s="191"/>
      <c r="W160" s="191"/>
      <c r="X160" s="191"/>
      <c r="Y160" s="191"/>
      <c r="Z160" s="191"/>
    </row>
    <row r="161" spans="1:26" ht="12.75" hidden="1" customHeight="1" x14ac:dyDescent="0.25">
      <c r="A161" s="191"/>
      <c r="B161" s="191"/>
      <c r="C161" s="191"/>
      <c r="D161" s="191"/>
      <c r="E161" s="191"/>
      <c r="F161" s="191"/>
      <c r="G161" s="191"/>
      <c r="H161" s="191"/>
      <c r="I161" s="191"/>
      <c r="J161" s="191"/>
      <c r="K161" s="191"/>
      <c r="L161" s="191"/>
      <c r="M161" s="191"/>
      <c r="N161" s="191"/>
      <c r="O161" s="191"/>
      <c r="P161" s="191"/>
      <c r="Q161" s="191"/>
      <c r="R161" s="191"/>
      <c r="S161" s="191"/>
      <c r="T161" s="191"/>
      <c r="U161" s="191"/>
      <c r="V161" s="191"/>
      <c r="W161" s="191"/>
      <c r="X161" s="191"/>
      <c r="Y161" s="191"/>
      <c r="Z161" s="191"/>
    </row>
    <row r="162" spans="1:26" ht="12.75" hidden="1" customHeight="1" x14ac:dyDescent="0.25">
      <c r="A162" s="191"/>
      <c r="B162" s="191"/>
      <c r="C162" s="191"/>
      <c r="D162" s="191"/>
      <c r="E162" s="191"/>
      <c r="F162" s="191"/>
      <c r="G162" s="191"/>
      <c r="H162" s="191"/>
      <c r="I162" s="191"/>
      <c r="J162" s="191"/>
      <c r="K162" s="191"/>
      <c r="L162" s="191"/>
      <c r="M162" s="191"/>
      <c r="N162" s="191"/>
      <c r="O162" s="191"/>
      <c r="P162" s="191"/>
      <c r="Q162" s="191"/>
      <c r="R162" s="191"/>
      <c r="S162" s="191"/>
      <c r="T162" s="191"/>
      <c r="U162" s="191"/>
      <c r="V162" s="191"/>
      <c r="W162" s="191"/>
      <c r="X162" s="191"/>
      <c r="Y162" s="191"/>
      <c r="Z162" s="191"/>
    </row>
    <row r="163" spans="1:26" ht="12.75" hidden="1" customHeight="1" x14ac:dyDescent="0.25">
      <c r="A163" s="191"/>
      <c r="B163" s="191"/>
      <c r="C163" s="191"/>
      <c r="D163" s="191"/>
      <c r="E163" s="191"/>
      <c r="F163" s="191"/>
      <c r="G163" s="191"/>
      <c r="H163" s="191"/>
      <c r="I163" s="191"/>
      <c r="J163" s="191"/>
      <c r="K163" s="191"/>
      <c r="L163" s="191"/>
      <c r="M163" s="191"/>
      <c r="N163" s="191"/>
      <c r="O163" s="191"/>
      <c r="P163" s="191"/>
      <c r="Q163" s="191"/>
      <c r="R163" s="191"/>
      <c r="S163" s="191"/>
      <c r="T163" s="191"/>
      <c r="U163" s="191"/>
      <c r="V163" s="191"/>
      <c r="W163" s="191"/>
      <c r="X163" s="191"/>
      <c r="Y163" s="191"/>
      <c r="Z163" s="191"/>
    </row>
    <row r="164" spans="1:26" ht="12.75" hidden="1" customHeight="1" x14ac:dyDescent="0.25">
      <c r="A164" s="191"/>
      <c r="B164" s="191"/>
      <c r="C164" s="191"/>
      <c r="D164" s="191"/>
      <c r="E164" s="191"/>
      <c r="F164" s="191"/>
      <c r="G164" s="191"/>
      <c r="H164" s="191"/>
      <c r="I164" s="191"/>
      <c r="J164" s="191"/>
      <c r="K164" s="191"/>
      <c r="L164" s="191"/>
      <c r="M164" s="191"/>
      <c r="N164" s="191"/>
      <c r="O164" s="191"/>
      <c r="P164" s="191"/>
      <c r="Q164" s="191"/>
      <c r="R164" s="191"/>
      <c r="S164" s="191"/>
      <c r="T164" s="191"/>
      <c r="U164" s="191"/>
      <c r="V164" s="191"/>
      <c r="W164" s="191"/>
      <c r="X164" s="191"/>
      <c r="Y164" s="191"/>
      <c r="Z164" s="191"/>
    </row>
    <row r="165" spans="1:26" ht="12.75" hidden="1" customHeight="1" x14ac:dyDescent="0.25">
      <c r="A165" s="191"/>
      <c r="B165" s="191"/>
      <c r="C165" s="191"/>
      <c r="D165" s="191"/>
      <c r="E165" s="191"/>
      <c r="F165" s="191"/>
      <c r="G165" s="191"/>
      <c r="H165" s="191"/>
      <c r="I165" s="191"/>
      <c r="J165" s="191"/>
      <c r="K165" s="191"/>
      <c r="L165" s="191"/>
      <c r="M165" s="191"/>
      <c r="N165" s="191"/>
      <c r="O165" s="191"/>
      <c r="P165" s="191"/>
      <c r="Q165" s="191"/>
      <c r="R165" s="191"/>
      <c r="S165" s="191"/>
      <c r="T165" s="191"/>
      <c r="U165" s="191"/>
      <c r="V165" s="191"/>
      <c r="W165" s="191"/>
      <c r="X165" s="191"/>
      <c r="Y165" s="191"/>
      <c r="Z165" s="191"/>
    </row>
    <row r="166" spans="1:26" ht="12.75" hidden="1" customHeight="1" x14ac:dyDescent="0.25">
      <c r="A166" s="191"/>
      <c r="B166" s="191"/>
      <c r="C166" s="191"/>
      <c r="D166" s="191"/>
      <c r="E166" s="191"/>
      <c r="F166" s="191"/>
      <c r="G166" s="191"/>
      <c r="H166" s="191"/>
      <c r="I166" s="191"/>
      <c r="J166" s="191"/>
      <c r="K166" s="191"/>
      <c r="L166" s="191"/>
      <c r="M166" s="191"/>
      <c r="N166" s="191"/>
      <c r="O166" s="191"/>
      <c r="P166" s="191"/>
      <c r="Q166" s="191"/>
      <c r="R166" s="191"/>
      <c r="S166" s="191"/>
      <c r="T166" s="191"/>
      <c r="U166" s="191"/>
      <c r="V166" s="191"/>
      <c r="W166" s="191"/>
      <c r="X166" s="191"/>
      <c r="Y166" s="191"/>
      <c r="Z166" s="191"/>
    </row>
    <row r="167" spans="1:26" ht="12.75" hidden="1" customHeight="1" x14ac:dyDescent="0.25">
      <c r="A167" s="191"/>
      <c r="B167" s="191"/>
      <c r="C167" s="191"/>
      <c r="D167" s="191"/>
      <c r="E167" s="191"/>
      <c r="F167" s="191"/>
      <c r="G167" s="191"/>
      <c r="H167" s="191"/>
      <c r="I167" s="191"/>
      <c r="J167" s="191"/>
      <c r="K167" s="191"/>
      <c r="L167" s="191"/>
      <c r="M167" s="191"/>
      <c r="N167" s="191"/>
      <c r="O167" s="191"/>
      <c r="P167" s="191"/>
      <c r="Q167" s="191"/>
      <c r="R167" s="191"/>
      <c r="S167" s="191"/>
      <c r="T167" s="191"/>
      <c r="U167" s="191"/>
      <c r="V167" s="191"/>
      <c r="W167" s="191"/>
      <c r="X167" s="191"/>
      <c r="Y167" s="191"/>
      <c r="Z167" s="191"/>
    </row>
    <row r="168" spans="1:26" ht="12.75" hidden="1" customHeight="1" x14ac:dyDescent="0.25">
      <c r="A168" s="191"/>
      <c r="B168" s="191"/>
      <c r="C168" s="191"/>
      <c r="D168" s="191"/>
      <c r="E168" s="191"/>
      <c r="F168" s="191"/>
      <c r="G168" s="191"/>
      <c r="H168" s="191"/>
      <c r="I168" s="191"/>
      <c r="J168" s="191"/>
      <c r="K168" s="191"/>
      <c r="L168" s="191"/>
      <c r="M168" s="191"/>
      <c r="N168" s="191"/>
      <c r="O168" s="191"/>
      <c r="P168" s="191"/>
      <c r="Q168" s="191"/>
      <c r="R168" s="191"/>
      <c r="S168" s="191"/>
      <c r="T168" s="191"/>
      <c r="U168" s="191"/>
      <c r="V168" s="191"/>
      <c r="W168" s="191"/>
      <c r="X168" s="191"/>
      <c r="Y168" s="191"/>
      <c r="Z168" s="191"/>
    </row>
    <row r="169" spans="1:26" ht="12.75" hidden="1" customHeight="1" x14ac:dyDescent="0.25">
      <c r="A169" s="191"/>
      <c r="B169" s="191"/>
      <c r="C169" s="191"/>
      <c r="D169" s="191"/>
      <c r="E169" s="191"/>
      <c r="F169" s="191"/>
      <c r="G169" s="191"/>
      <c r="H169" s="191"/>
      <c r="I169" s="191"/>
      <c r="J169" s="191"/>
      <c r="K169" s="191"/>
      <c r="L169" s="191"/>
      <c r="M169" s="191"/>
      <c r="N169" s="191"/>
      <c r="O169" s="191"/>
      <c r="P169" s="191"/>
      <c r="Q169" s="191"/>
      <c r="R169" s="191"/>
      <c r="S169" s="191"/>
      <c r="T169" s="191"/>
      <c r="U169" s="191"/>
      <c r="V169" s="191"/>
      <c r="W169" s="191"/>
      <c r="X169" s="191"/>
      <c r="Y169" s="191"/>
      <c r="Z169" s="191"/>
    </row>
    <row r="170" spans="1:26" ht="12.75" hidden="1" customHeight="1" x14ac:dyDescent="0.25">
      <c r="A170" s="191"/>
      <c r="B170" s="191"/>
      <c r="C170" s="191"/>
      <c r="D170" s="191"/>
      <c r="E170" s="191"/>
      <c r="F170" s="191"/>
      <c r="G170" s="191"/>
      <c r="H170" s="191"/>
      <c r="I170" s="191"/>
      <c r="J170" s="191"/>
      <c r="K170" s="191"/>
      <c r="L170" s="191"/>
      <c r="M170" s="191"/>
      <c r="N170" s="191"/>
      <c r="O170" s="191"/>
      <c r="P170" s="191"/>
      <c r="Q170" s="191"/>
      <c r="R170" s="191"/>
      <c r="S170" s="191"/>
      <c r="T170" s="191"/>
      <c r="U170" s="191"/>
      <c r="V170" s="191"/>
      <c r="W170" s="191"/>
      <c r="X170" s="191"/>
      <c r="Y170" s="191"/>
      <c r="Z170" s="191"/>
    </row>
    <row r="171" spans="1:26" ht="12.75" hidden="1" customHeight="1" x14ac:dyDescent="0.25">
      <c r="A171" s="191"/>
      <c r="B171" s="191"/>
      <c r="C171" s="191"/>
      <c r="D171" s="191"/>
      <c r="E171" s="191"/>
      <c r="F171" s="191"/>
      <c r="G171" s="191"/>
      <c r="H171" s="191"/>
      <c r="I171" s="191"/>
      <c r="J171" s="191"/>
      <c r="K171" s="191"/>
      <c r="L171" s="191"/>
      <c r="M171" s="191"/>
      <c r="N171" s="191"/>
      <c r="O171" s="191"/>
      <c r="P171" s="191"/>
      <c r="Q171" s="191"/>
      <c r="R171" s="191"/>
      <c r="S171" s="191"/>
      <c r="T171" s="191"/>
      <c r="U171" s="191"/>
      <c r="V171" s="191"/>
      <c r="W171" s="191"/>
      <c r="X171" s="191"/>
      <c r="Y171" s="191"/>
      <c r="Z171" s="191"/>
    </row>
    <row r="172" spans="1:26" ht="12.75" hidden="1" customHeight="1" x14ac:dyDescent="0.25">
      <c r="A172" s="191"/>
      <c r="B172" s="191"/>
      <c r="C172" s="191"/>
      <c r="D172" s="191"/>
      <c r="E172" s="191"/>
      <c r="F172" s="191"/>
      <c r="G172" s="191"/>
      <c r="H172" s="191"/>
      <c r="I172" s="191"/>
      <c r="J172" s="191"/>
      <c r="K172" s="191"/>
      <c r="L172" s="191"/>
      <c r="M172" s="191"/>
      <c r="N172" s="191"/>
      <c r="O172" s="191"/>
      <c r="P172" s="191"/>
      <c r="Q172" s="191"/>
      <c r="R172" s="191"/>
      <c r="S172" s="191"/>
      <c r="T172" s="191"/>
      <c r="U172" s="191"/>
      <c r="V172" s="191"/>
      <c r="W172" s="191"/>
      <c r="X172" s="191"/>
      <c r="Y172" s="191"/>
      <c r="Z172" s="191"/>
    </row>
    <row r="173" spans="1:26" ht="12.75" hidden="1" customHeight="1" x14ac:dyDescent="0.25">
      <c r="A173" s="191"/>
      <c r="B173" s="191"/>
      <c r="C173" s="191"/>
      <c r="D173" s="191"/>
      <c r="E173" s="191"/>
      <c r="F173" s="191"/>
      <c r="G173" s="191"/>
      <c r="H173" s="191"/>
      <c r="I173" s="191"/>
      <c r="J173" s="191"/>
      <c r="K173" s="191"/>
      <c r="L173" s="191"/>
      <c r="M173" s="191"/>
      <c r="N173" s="191"/>
      <c r="O173" s="191"/>
      <c r="P173" s="191"/>
      <c r="Q173" s="191"/>
      <c r="R173" s="191"/>
      <c r="S173" s="191"/>
      <c r="T173" s="191"/>
      <c r="U173" s="191"/>
      <c r="V173" s="191"/>
      <c r="W173" s="191"/>
      <c r="X173" s="191"/>
      <c r="Y173" s="191"/>
      <c r="Z173" s="191"/>
    </row>
    <row r="174" spans="1:26" ht="12.75" hidden="1" customHeight="1" x14ac:dyDescent="0.25">
      <c r="A174" s="191"/>
      <c r="B174" s="191"/>
      <c r="C174" s="191"/>
      <c r="D174" s="191"/>
      <c r="E174" s="191"/>
      <c r="F174" s="191"/>
      <c r="G174" s="191"/>
      <c r="H174" s="191"/>
      <c r="I174" s="191"/>
      <c r="J174" s="191"/>
      <c r="K174" s="191"/>
      <c r="L174" s="191"/>
      <c r="M174" s="191"/>
      <c r="N174" s="191"/>
      <c r="O174" s="191"/>
      <c r="P174" s="191"/>
      <c r="Q174" s="191"/>
      <c r="R174" s="191"/>
      <c r="S174" s="191"/>
      <c r="T174" s="191"/>
      <c r="U174" s="191"/>
      <c r="V174" s="191"/>
      <c r="W174" s="191"/>
      <c r="X174" s="191"/>
      <c r="Y174" s="191"/>
      <c r="Z174" s="191"/>
    </row>
    <row r="175" spans="1:26" ht="12.75" hidden="1" customHeight="1" x14ac:dyDescent="0.25">
      <c r="A175" s="191"/>
      <c r="B175" s="191"/>
      <c r="C175" s="191"/>
      <c r="D175" s="191"/>
      <c r="E175" s="191"/>
      <c r="F175" s="191"/>
      <c r="G175" s="191"/>
      <c r="H175" s="191"/>
      <c r="I175" s="191"/>
      <c r="J175" s="191"/>
      <c r="K175" s="191"/>
      <c r="L175" s="191"/>
      <c r="M175" s="191"/>
      <c r="N175" s="191"/>
      <c r="O175" s="191"/>
      <c r="P175" s="191"/>
      <c r="Q175" s="191"/>
      <c r="R175" s="191"/>
      <c r="S175" s="191"/>
      <c r="T175" s="191"/>
      <c r="U175" s="191"/>
      <c r="V175" s="191"/>
      <c r="W175" s="191"/>
      <c r="X175" s="191"/>
      <c r="Y175" s="191"/>
      <c r="Z175" s="191"/>
    </row>
    <row r="176" spans="1:26" ht="12.75" hidden="1" customHeight="1" x14ac:dyDescent="0.25">
      <c r="A176" s="191"/>
      <c r="B176" s="191"/>
      <c r="C176" s="191"/>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row>
    <row r="177" spans="1:26" ht="12.75" hidden="1" customHeight="1" x14ac:dyDescent="0.25">
      <c r="A177" s="191"/>
      <c r="B177" s="191"/>
      <c r="C177" s="191"/>
      <c r="D177" s="191"/>
      <c r="E177" s="191"/>
      <c r="F177" s="191"/>
      <c r="G177" s="191"/>
      <c r="H177" s="191"/>
      <c r="I177" s="191"/>
      <c r="J177" s="191"/>
      <c r="K177" s="191"/>
      <c r="L177" s="191"/>
      <c r="M177" s="191"/>
      <c r="N177" s="191"/>
      <c r="O177" s="191"/>
      <c r="P177" s="191"/>
      <c r="Q177" s="191"/>
      <c r="R177" s="191"/>
      <c r="S177" s="191"/>
      <c r="T177" s="191"/>
      <c r="U177" s="191"/>
      <c r="V177" s="191"/>
      <c r="W177" s="191"/>
      <c r="X177" s="191"/>
      <c r="Y177" s="191"/>
      <c r="Z177" s="191"/>
    </row>
    <row r="178" spans="1:26" ht="12.75" hidden="1" customHeight="1" x14ac:dyDescent="0.25">
      <c r="A178" s="191"/>
      <c r="B178" s="191"/>
      <c r="C178" s="191"/>
      <c r="D178" s="191"/>
      <c r="E178" s="191"/>
      <c r="F178" s="191"/>
      <c r="G178" s="191"/>
      <c r="H178" s="191"/>
      <c r="I178" s="191"/>
      <c r="J178" s="191"/>
      <c r="K178" s="191"/>
      <c r="L178" s="191"/>
      <c r="M178" s="191"/>
      <c r="N178" s="191"/>
      <c r="O178" s="191"/>
      <c r="P178" s="191"/>
      <c r="Q178" s="191"/>
      <c r="R178" s="191"/>
      <c r="S178" s="191"/>
      <c r="T178" s="191"/>
      <c r="U178" s="191"/>
      <c r="V178" s="191"/>
      <c r="W178" s="191"/>
      <c r="X178" s="191"/>
      <c r="Y178" s="191"/>
      <c r="Z178" s="191"/>
    </row>
    <row r="179" spans="1:26" ht="12.75" hidden="1" customHeight="1" x14ac:dyDescent="0.25">
      <c r="A179" s="191"/>
      <c r="B179" s="191"/>
      <c r="C179" s="191"/>
      <c r="D179" s="191"/>
      <c r="E179" s="191"/>
      <c r="F179" s="191"/>
      <c r="G179" s="191"/>
      <c r="H179" s="191"/>
      <c r="I179" s="191"/>
      <c r="J179" s="191"/>
      <c r="K179" s="191"/>
      <c r="L179" s="191"/>
      <c r="M179" s="191"/>
      <c r="N179" s="191"/>
      <c r="O179" s="191"/>
      <c r="P179" s="191"/>
      <c r="Q179" s="191"/>
      <c r="R179" s="191"/>
      <c r="S179" s="191"/>
      <c r="T179" s="191"/>
      <c r="U179" s="191"/>
      <c r="V179" s="191"/>
      <c r="W179" s="191"/>
      <c r="X179" s="191"/>
      <c r="Y179" s="191"/>
      <c r="Z179" s="191"/>
    </row>
    <row r="180" spans="1:26" ht="12.75" hidden="1" customHeight="1" x14ac:dyDescent="0.25">
      <c r="A180" s="191"/>
      <c r="B180" s="191"/>
      <c r="C180" s="191"/>
      <c r="D180" s="191"/>
      <c r="E180" s="191"/>
      <c r="F180" s="191"/>
      <c r="G180" s="191"/>
      <c r="H180" s="191"/>
      <c r="I180" s="191"/>
      <c r="J180" s="191"/>
      <c r="K180" s="191"/>
      <c r="L180" s="191"/>
      <c r="M180" s="191"/>
      <c r="N180" s="191"/>
      <c r="O180" s="191"/>
      <c r="P180" s="191"/>
      <c r="Q180" s="191"/>
      <c r="R180" s="191"/>
      <c r="S180" s="191"/>
      <c r="T180" s="191"/>
      <c r="U180" s="191"/>
      <c r="V180" s="191"/>
      <c r="W180" s="191"/>
      <c r="X180" s="191"/>
      <c r="Y180" s="191"/>
      <c r="Z180" s="191"/>
    </row>
    <row r="181" spans="1:26" ht="12.75" hidden="1" customHeight="1" x14ac:dyDescent="0.25">
      <c r="A181" s="191"/>
      <c r="B181" s="191"/>
      <c r="C181" s="191"/>
      <c r="D181" s="191"/>
      <c r="E181" s="191"/>
      <c r="F181" s="191"/>
      <c r="G181" s="191"/>
      <c r="H181" s="191"/>
      <c r="I181" s="191"/>
      <c r="J181" s="191"/>
      <c r="K181" s="191"/>
      <c r="L181" s="191"/>
      <c r="M181" s="191"/>
      <c r="N181" s="191"/>
      <c r="O181" s="191"/>
      <c r="P181" s="191"/>
      <c r="Q181" s="191"/>
      <c r="R181" s="191"/>
      <c r="S181" s="191"/>
      <c r="T181" s="191"/>
      <c r="U181" s="191"/>
      <c r="V181" s="191"/>
      <c r="W181" s="191"/>
      <c r="X181" s="191"/>
      <c r="Y181" s="191"/>
      <c r="Z181" s="191"/>
    </row>
    <row r="182" spans="1:26" ht="12.75" hidden="1" customHeight="1" x14ac:dyDescent="0.25">
      <c r="A182" s="191"/>
      <c r="B182" s="191"/>
      <c r="C182" s="191"/>
      <c r="D182" s="191"/>
      <c r="E182" s="191"/>
      <c r="F182" s="191"/>
      <c r="G182" s="191"/>
      <c r="H182" s="191"/>
      <c r="I182" s="191"/>
      <c r="J182" s="191"/>
      <c r="K182" s="191"/>
      <c r="L182" s="191"/>
      <c r="M182" s="191"/>
      <c r="N182" s="191"/>
      <c r="O182" s="191"/>
      <c r="P182" s="191"/>
      <c r="Q182" s="191"/>
      <c r="R182" s="191"/>
      <c r="S182" s="191"/>
      <c r="T182" s="191"/>
      <c r="U182" s="191"/>
      <c r="V182" s="191"/>
      <c r="W182" s="191"/>
      <c r="X182" s="191"/>
      <c r="Y182" s="191"/>
      <c r="Z182" s="191"/>
    </row>
    <row r="183" spans="1:26" ht="12.75" hidden="1" customHeight="1" x14ac:dyDescent="0.25">
      <c r="A183" s="191"/>
      <c r="B183" s="191"/>
      <c r="C183" s="191"/>
      <c r="D183" s="191"/>
      <c r="E183" s="191"/>
      <c r="F183" s="191"/>
      <c r="G183" s="191"/>
      <c r="H183" s="191"/>
      <c r="I183" s="191"/>
      <c r="J183" s="191"/>
      <c r="K183" s="191"/>
      <c r="L183" s="191"/>
      <c r="M183" s="191"/>
      <c r="N183" s="191"/>
      <c r="O183" s="191"/>
      <c r="P183" s="191"/>
      <c r="Q183" s="191"/>
      <c r="R183" s="191"/>
      <c r="S183" s="191"/>
      <c r="T183" s="191"/>
      <c r="U183" s="191"/>
      <c r="V183" s="191"/>
      <c r="W183" s="191"/>
      <c r="X183" s="191"/>
      <c r="Y183" s="191"/>
      <c r="Z183" s="191"/>
    </row>
    <row r="184" spans="1:26" ht="12.75" hidden="1" customHeight="1" x14ac:dyDescent="0.25">
      <c r="A184" s="191"/>
      <c r="B184" s="191"/>
      <c r="C184" s="191"/>
      <c r="D184" s="191"/>
      <c r="E184" s="191"/>
      <c r="F184" s="191"/>
      <c r="G184" s="191"/>
      <c r="H184" s="191"/>
      <c r="I184" s="191"/>
      <c r="J184" s="191"/>
      <c r="K184" s="191"/>
      <c r="L184" s="191"/>
      <c r="M184" s="191"/>
      <c r="N184" s="191"/>
      <c r="O184" s="191"/>
      <c r="P184" s="191"/>
      <c r="Q184" s="191"/>
      <c r="R184" s="191"/>
      <c r="S184" s="191"/>
      <c r="T184" s="191"/>
      <c r="U184" s="191"/>
      <c r="V184" s="191"/>
      <c r="W184" s="191"/>
      <c r="X184" s="191"/>
      <c r="Y184" s="191"/>
      <c r="Z184" s="191"/>
    </row>
    <row r="185" spans="1:26" ht="12.75" hidden="1" customHeight="1" x14ac:dyDescent="0.25">
      <c r="A185" s="191"/>
      <c r="B185" s="191"/>
      <c r="C185" s="191"/>
      <c r="D185" s="191"/>
      <c r="E185" s="191"/>
      <c r="F185" s="191"/>
      <c r="G185" s="191"/>
      <c r="H185" s="191"/>
      <c r="I185" s="191"/>
      <c r="J185" s="191"/>
      <c r="K185" s="191"/>
      <c r="L185" s="191"/>
      <c r="M185" s="191"/>
      <c r="N185" s="191"/>
      <c r="O185" s="191"/>
      <c r="P185" s="191"/>
      <c r="Q185" s="191"/>
      <c r="R185" s="191"/>
      <c r="S185" s="191"/>
      <c r="T185" s="191"/>
      <c r="U185" s="191"/>
      <c r="V185" s="191"/>
      <c r="W185" s="191"/>
      <c r="X185" s="191"/>
      <c r="Y185" s="191"/>
      <c r="Z185" s="191"/>
    </row>
    <row r="186" spans="1:26" ht="12.75" hidden="1" customHeight="1" x14ac:dyDescent="0.25">
      <c r="A186" s="191"/>
      <c r="B186" s="191"/>
      <c r="C186" s="191"/>
      <c r="D186" s="191"/>
      <c r="E186" s="191"/>
      <c r="F186" s="191"/>
      <c r="G186" s="191"/>
      <c r="H186" s="191"/>
      <c r="I186" s="191"/>
      <c r="J186" s="191"/>
      <c r="K186" s="191"/>
      <c r="L186" s="191"/>
      <c r="M186" s="191"/>
      <c r="N186" s="191"/>
      <c r="O186" s="191"/>
      <c r="P186" s="191"/>
      <c r="Q186" s="191"/>
      <c r="R186" s="191"/>
      <c r="S186" s="191"/>
      <c r="T186" s="191"/>
      <c r="U186" s="191"/>
      <c r="V186" s="191"/>
      <c r="W186" s="191"/>
      <c r="X186" s="191"/>
      <c r="Y186" s="191"/>
      <c r="Z186" s="191"/>
    </row>
    <row r="187" spans="1:26" ht="12.75" hidden="1" customHeight="1" x14ac:dyDescent="0.25">
      <c r="A187" s="191"/>
      <c r="B187" s="191"/>
      <c r="C187" s="191"/>
      <c r="D187" s="191"/>
      <c r="E187" s="191"/>
      <c r="F187" s="191"/>
      <c r="G187" s="191"/>
      <c r="H187" s="191"/>
      <c r="I187" s="191"/>
      <c r="J187" s="191"/>
      <c r="K187" s="191"/>
      <c r="L187" s="191"/>
      <c r="M187" s="191"/>
      <c r="N187" s="191"/>
      <c r="O187" s="191"/>
      <c r="P187" s="191"/>
      <c r="Q187" s="191"/>
      <c r="R187" s="191"/>
      <c r="S187" s="191"/>
      <c r="T187" s="191"/>
      <c r="U187" s="191"/>
      <c r="V187" s="191"/>
      <c r="W187" s="191"/>
      <c r="X187" s="191"/>
      <c r="Y187" s="191"/>
      <c r="Z187" s="191"/>
    </row>
    <row r="188" spans="1:26" ht="12.75" hidden="1" customHeight="1" x14ac:dyDescent="0.25">
      <c r="A188" s="191"/>
      <c r="B188" s="191"/>
      <c r="C188" s="191"/>
      <c r="D188" s="191"/>
      <c r="E188" s="191"/>
      <c r="F188" s="191"/>
      <c r="G188" s="191"/>
      <c r="H188" s="191"/>
      <c r="I188" s="191"/>
      <c r="J188" s="191"/>
      <c r="K188" s="191"/>
      <c r="L188" s="191"/>
      <c r="M188" s="191"/>
      <c r="N188" s="191"/>
      <c r="O188" s="191"/>
      <c r="P188" s="191"/>
      <c r="Q188" s="191"/>
      <c r="R188" s="191"/>
      <c r="S188" s="191"/>
      <c r="T188" s="191"/>
      <c r="U188" s="191"/>
      <c r="V188" s="191"/>
      <c r="W188" s="191"/>
      <c r="X188" s="191"/>
      <c r="Y188" s="191"/>
      <c r="Z188" s="191"/>
    </row>
    <row r="189" spans="1:26" ht="12.75" hidden="1" customHeight="1" x14ac:dyDescent="0.25">
      <c r="A189" s="191"/>
      <c r="B189" s="191"/>
      <c r="C189" s="191"/>
      <c r="D189" s="191"/>
      <c r="E189" s="191"/>
      <c r="F189" s="191"/>
      <c r="G189" s="191"/>
      <c r="H189" s="191"/>
      <c r="I189" s="191"/>
      <c r="J189" s="191"/>
      <c r="K189" s="191"/>
      <c r="L189" s="191"/>
      <c r="M189" s="191"/>
      <c r="N189" s="191"/>
      <c r="O189" s="191"/>
      <c r="P189" s="191"/>
      <c r="Q189" s="191"/>
      <c r="R189" s="191"/>
      <c r="S189" s="191"/>
      <c r="T189" s="191"/>
      <c r="U189" s="191"/>
      <c r="V189" s="191"/>
      <c r="W189" s="191"/>
      <c r="X189" s="191"/>
      <c r="Y189" s="191"/>
      <c r="Z189" s="191"/>
    </row>
    <row r="190" spans="1:26" ht="12.75" hidden="1" customHeight="1" x14ac:dyDescent="0.25">
      <c r="A190" s="191"/>
      <c r="B190" s="191"/>
      <c r="C190" s="191"/>
      <c r="D190" s="191"/>
      <c r="E190" s="191"/>
      <c r="F190" s="191"/>
      <c r="G190" s="191"/>
      <c r="H190" s="191"/>
      <c r="I190" s="191"/>
      <c r="J190" s="191"/>
      <c r="K190" s="191"/>
      <c r="L190" s="191"/>
      <c r="M190" s="191"/>
      <c r="N190" s="191"/>
      <c r="O190" s="191"/>
      <c r="P190" s="191"/>
      <c r="Q190" s="191"/>
      <c r="R190" s="191"/>
      <c r="S190" s="191"/>
      <c r="T190" s="191"/>
      <c r="U190" s="191"/>
      <c r="V190" s="191"/>
      <c r="W190" s="191"/>
      <c r="X190" s="191"/>
      <c r="Y190" s="191"/>
      <c r="Z190" s="191"/>
    </row>
    <row r="191" spans="1:26" ht="12.75" hidden="1" customHeight="1" x14ac:dyDescent="0.25">
      <c r="A191" s="191"/>
      <c r="B191" s="191"/>
      <c r="C191" s="191"/>
      <c r="D191" s="191"/>
      <c r="E191" s="191"/>
      <c r="F191" s="191"/>
      <c r="G191" s="191"/>
      <c r="H191" s="191"/>
      <c r="I191" s="191"/>
      <c r="J191" s="191"/>
      <c r="K191" s="191"/>
      <c r="L191" s="191"/>
      <c r="M191" s="191"/>
      <c r="N191" s="191"/>
      <c r="O191" s="191"/>
      <c r="P191" s="191"/>
      <c r="Q191" s="191"/>
      <c r="R191" s="191"/>
      <c r="S191" s="191"/>
      <c r="T191" s="191"/>
      <c r="U191" s="191"/>
      <c r="V191" s="191"/>
      <c r="W191" s="191"/>
      <c r="X191" s="191"/>
      <c r="Y191" s="191"/>
      <c r="Z191" s="191"/>
    </row>
    <row r="192" spans="1:26" ht="12.75" hidden="1" customHeight="1" x14ac:dyDescent="0.25">
      <c r="A192" s="191"/>
      <c r="B192" s="191"/>
      <c r="C192" s="191"/>
      <c r="D192" s="191"/>
      <c r="E192" s="191"/>
      <c r="F192" s="191"/>
      <c r="G192" s="191"/>
      <c r="H192" s="191"/>
      <c r="I192" s="191"/>
      <c r="J192" s="191"/>
      <c r="K192" s="191"/>
      <c r="L192" s="191"/>
      <c r="M192" s="191"/>
      <c r="N192" s="191"/>
      <c r="O192" s="191"/>
      <c r="P192" s="191"/>
      <c r="Q192" s="191"/>
      <c r="R192" s="191"/>
      <c r="S192" s="191"/>
      <c r="T192" s="191"/>
      <c r="U192" s="191"/>
      <c r="V192" s="191"/>
      <c r="W192" s="191"/>
      <c r="X192" s="191"/>
      <c r="Y192" s="191"/>
      <c r="Z192" s="191"/>
    </row>
    <row r="193" spans="1:26" ht="12.75" hidden="1" customHeight="1" x14ac:dyDescent="0.25">
      <c r="A193" s="191"/>
      <c r="B193" s="191"/>
      <c r="C193" s="191"/>
      <c r="D193" s="191"/>
      <c r="E193" s="191"/>
      <c r="F193" s="191"/>
      <c r="G193" s="191"/>
      <c r="H193" s="191"/>
      <c r="I193" s="191"/>
      <c r="J193" s="191"/>
      <c r="K193" s="191"/>
      <c r="L193" s="191"/>
      <c r="M193" s="191"/>
      <c r="N193" s="191"/>
      <c r="O193" s="191"/>
      <c r="P193" s="191"/>
      <c r="Q193" s="191"/>
      <c r="R193" s="191"/>
      <c r="S193" s="191"/>
      <c r="T193" s="191"/>
      <c r="U193" s="191"/>
      <c r="V193" s="191"/>
      <c r="W193" s="191"/>
      <c r="X193" s="191"/>
      <c r="Y193" s="191"/>
      <c r="Z193" s="191"/>
    </row>
    <row r="194" spans="1:26" ht="12.75" hidden="1" customHeight="1" x14ac:dyDescent="0.25">
      <c r="A194" s="191"/>
      <c r="B194" s="191"/>
      <c r="C194" s="191"/>
      <c r="D194" s="191"/>
      <c r="E194" s="191"/>
      <c r="F194" s="191"/>
      <c r="G194" s="191"/>
      <c r="H194" s="191"/>
      <c r="I194" s="191"/>
      <c r="J194" s="191"/>
      <c r="K194" s="191"/>
      <c r="L194" s="191"/>
      <c r="M194" s="191"/>
      <c r="N194" s="191"/>
      <c r="O194" s="191"/>
      <c r="P194" s="191"/>
      <c r="Q194" s="191"/>
      <c r="R194" s="191"/>
      <c r="S194" s="191"/>
      <c r="T194" s="191"/>
      <c r="U194" s="191"/>
      <c r="V194" s="191"/>
      <c r="W194" s="191"/>
      <c r="X194" s="191"/>
      <c r="Y194" s="191"/>
      <c r="Z194" s="191"/>
    </row>
    <row r="195" spans="1:26" ht="12.75" hidden="1" customHeight="1" x14ac:dyDescent="0.25">
      <c r="A195" s="191"/>
      <c r="B195" s="191"/>
      <c r="C195" s="191"/>
      <c r="D195" s="191"/>
      <c r="E195" s="191"/>
      <c r="F195" s="191"/>
      <c r="G195" s="191"/>
      <c r="H195" s="191"/>
      <c r="I195" s="191"/>
      <c r="J195" s="191"/>
      <c r="K195" s="191"/>
      <c r="L195" s="191"/>
      <c r="M195" s="191"/>
      <c r="N195" s="191"/>
      <c r="O195" s="191"/>
      <c r="P195" s="191"/>
      <c r="Q195" s="191"/>
      <c r="R195" s="191"/>
      <c r="S195" s="191"/>
      <c r="T195" s="191"/>
      <c r="U195" s="191"/>
      <c r="V195" s="191"/>
      <c r="W195" s="191"/>
      <c r="X195" s="191"/>
      <c r="Y195" s="191"/>
      <c r="Z195" s="191"/>
    </row>
    <row r="196" spans="1:26" ht="12.75" hidden="1" customHeight="1" x14ac:dyDescent="0.25">
      <c r="A196" s="191"/>
      <c r="B196" s="191"/>
      <c r="C196" s="191"/>
      <c r="D196" s="191"/>
      <c r="E196" s="191"/>
      <c r="F196" s="191"/>
      <c r="G196" s="191"/>
      <c r="H196" s="191"/>
      <c r="I196" s="191"/>
      <c r="J196" s="191"/>
      <c r="K196" s="191"/>
      <c r="L196" s="191"/>
      <c r="M196" s="191"/>
      <c r="N196" s="191"/>
      <c r="O196" s="191"/>
      <c r="P196" s="191"/>
      <c r="Q196" s="191"/>
      <c r="R196" s="191"/>
      <c r="S196" s="191"/>
      <c r="T196" s="191"/>
      <c r="U196" s="191"/>
      <c r="V196" s="191"/>
      <c r="W196" s="191"/>
      <c r="X196" s="191"/>
      <c r="Y196" s="191"/>
      <c r="Z196" s="191"/>
    </row>
    <row r="197" spans="1:26" ht="12.75" hidden="1" customHeight="1" x14ac:dyDescent="0.25">
      <c r="A197" s="191"/>
      <c r="B197" s="191"/>
      <c r="C197" s="191"/>
      <c r="D197" s="191"/>
      <c r="E197" s="191"/>
      <c r="F197" s="191"/>
      <c r="G197" s="191"/>
      <c r="H197" s="191"/>
      <c r="I197" s="191"/>
      <c r="J197" s="191"/>
      <c r="K197" s="191"/>
      <c r="L197" s="191"/>
      <c r="M197" s="191"/>
      <c r="N197" s="191"/>
      <c r="O197" s="191"/>
      <c r="P197" s="191"/>
      <c r="Q197" s="191"/>
      <c r="R197" s="191"/>
      <c r="S197" s="191"/>
      <c r="T197" s="191"/>
      <c r="U197" s="191"/>
      <c r="V197" s="191"/>
      <c r="W197" s="191"/>
      <c r="X197" s="191"/>
      <c r="Y197" s="191"/>
      <c r="Z197" s="191"/>
    </row>
    <row r="198" spans="1:26" ht="12.75" hidden="1" customHeight="1" x14ac:dyDescent="0.25">
      <c r="A198" s="191"/>
      <c r="B198" s="191"/>
      <c r="C198" s="191"/>
      <c r="D198" s="191"/>
      <c r="E198" s="191"/>
      <c r="F198" s="191"/>
      <c r="G198" s="191"/>
      <c r="H198" s="191"/>
      <c r="I198" s="191"/>
      <c r="J198" s="191"/>
      <c r="K198" s="191"/>
      <c r="L198" s="191"/>
      <c r="M198" s="191"/>
      <c r="N198" s="191"/>
      <c r="O198" s="191"/>
      <c r="P198" s="191"/>
      <c r="Q198" s="191"/>
      <c r="R198" s="191"/>
      <c r="S198" s="191"/>
      <c r="T198" s="191"/>
      <c r="U198" s="191"/>
      <c r="V198" s="191"/>
      <c r="W198" s="191"/>
      <c r="X198" s="191"/>
      <c r="Y198" s="191"/>
      <c r="Z198" s="191"/>
    </row>
    <row r="199" spans="1:26" ht="12.75" hidden="1" customHeight="1" x14ac:dyDescent="0.25">
      <c r="A199" s="191"/>
      <c r="B199" s="191"/>
      <c r="C199" s="191"/>
      <c r="D199" s="191"/>
      <c r="E199" s="191"/>
      <c r="F199" s="191"/>
      <c r="G199" s="191"/>
      <c r="H199" s="191"/>
      <c r="I199" s="191"/>
      <c r="J199" s="191"/>
      <c r="K199" s="191"/>
      <c r="L199" s="191"/>
      <c r="M199" s="191"/>
      <c r="N199" s="191"/>
      <c r="O199" s="191"/>
      <c r="P199" s="191"/>
      <c r="Q199" s="191"/>
      <c r="R199" s="191"/>
      <c r="S199" s="191"/>
      <c r="T199" s="191"/>
      <c r="U199" s="191"/>
      <c r="V199" s="191"/>
      <c r="W199" s="191"/>
      <c r="X199" s="191"/>
      <c r="Y199" s="191"/>
      <c r="Z199" s="191"/>
    </row>
    <row r="200" spans="1:26" ht="12.75" hidden="1" customHeight="1" x14ac:dyDescent="0.25">
      <c r="A200" s="191"/>
      <c r="B200" s="191"/>
      <c r="C200" s="191"/>
      <c r="D200" s="191"/>
      <c r="E200" s="191"/>
      <c r="F200" s="191"/>
      <c r="G200" s="191"/>
      <c r="H200" s="191"/>
      <c r="I200" s="191"/>
      <c r="J200" s="191"/>
      <c r="K200" s="191"/>
      <c r="L200" s="191"/>
      <c r="M200" s="191"/>
      <c r="N200" s="191"/>
      <c r="O200" s="191"/>
      <c r="P200" s="191"/>
      <c r="Q200" s="191"/>
      <c r="R200" s="191"/>
      <c r="S200" s="191"/>
      <c r="T200" s="191"/>
      <c r="U200" s="191"/>
      <c r="V200" s="191"/>
      <c r="W200" s="191"/>
      <c r="X200" s="191"/>
      <c r="Y200" s="191"/>
      <c r="Z200" s="191"/>
    </row>
    <row r="201" spans="1:26" ht="12.75" hidden="1" customHeight="1" x14ac:dyDescent="0.25">
      <c r="A201" s="191"/>
      <c r="B201" s="191"/>
      <c r="C201" s="191"/>
      <c r="D201" s="191"/>
      <c r="E201" s="191"/>
      <c r="F201" s="191"/>
      <c r="G201" s="191"/>
      <c r="H201" s="191"/>
      <c r="I201" s="191"/>
      <c r="J201" s="191"/>
      <c r="K201" s="191"/>
      <c r="L201" s="191"/>
      <c r="M201" s="191"/>
      <c r="N201" s="191"/>
      <c r="O201" s="191"/>
      <c r="P201" s="191"/>
      <c r="Q201" s="191"/>
      <c r="R201" s="191"/>
      <c r="S201" s="191"/>
      <c r="T201" s="191"/>
      <c r="U201" s="191"/>
      <c r="V201" s="191"/>
      <c r="W201" s="191"/>
      <c r="X201" s="191"/>
      <c r="Y201" s="191"/>
      <c r="Z201" s="191"/>
    </row>
    <row r="202" spans="1:26" ht="12.75" hidden="1" customHeight="1" x14ac:dyDescent="0.25">
      <c r="A202" s="191"/>
      <c r="B202" s="191"/>
      <c r="C202" s="191"/>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row>
    <row r="203" spans="1:26" ht="12.75" hidden="1" customHeight="1" x14ac:dyDescent="0.25">
      <c r="A203" s="191"/>
      <c r="B203" s="191"/>
      <c r="C203" s="191"/>
      <c r="D203" s="191"/>
      <c r="E203" s="191"/>
      <c r="F203" s="191"/>
      <c r="G203" s="191"/>
      <c r="H203" s="191"/>
      <c r="I203" s="191"/>
      <c r="J203" s="191"/>
      <c r="K203" s="191"/>
      <c r="L203" s="191"/>
      <c r="M203" s="191"/>
      <c r="N203" s="191"/>
      <c r="O203" s="191"/>
      <c r="P203" s="191"/>
      <c r="Q203" s="191"/>
      <c r="R203" s="191"/>
      <c r="S203" s="191"/>
      <c r="T203" s="191"/>
      <c r="U203" s="191"/>
      <c r="V203" s="191"/>
      <c r="W203" s="191"/>
      <c r="X203" s="191"/>
      <c r="Y203" s="191"/>
      <c r="Z203" s="191"/>
    </row>
    <row r="204" spans="1:26" ht="12.75" hidden="1" customHeight="1" x14ac:dyDescent="0.25">
      <c r="A204" s="191"/>
      <c r="B204" s="191"/>
      <c r="C204" s="191"/>
      <c r="D204" s="191"/>
      <c r="E204" s="191"/>
      <c r="F204" s="191"/>
      <c r="G204" s="191"/>
      <c r="H204" s="191"/>
      <c r="I204" s="191"/>
      <c r="J204" s="191"/>
      <c r="K204" s="191"/>
      <c r="L204" s="191"/>
      <c r="M204" s="191"/>
      <c r="N204" s="191"/>
      <c r="O204" s="191"/>
      <c r="P204" s="191"/>
      <c r="Q204" s="191"/>
      <c r="R204" s="191"/>
      <c r="S204" s="191"/>
      <c r="T204" s="191"/>
      <c r="U204" s="191"/>
      <c r="V204" s="191"/>
      <c r="W204" s="191"/>
      <c r="X204" s="191"/>
      <c r="Y204" s="191"/>
      <c r="Z204" s="191"/>
    </row>
    <row r="205" spans="1:26" ht="12.75" hidden="1" customHeight="1" x14ac:dyDescent="0.25">
      <c r="A205" s="191"/>
      <c r="B205" s="191"/>
      <c r="C205" s="191"/>
      <c r="D205" s="191"/>
      <c r="E205" s="191"/>
      <c r="F205" s="191"/>
      <c r="G205" s="191"/>
      <c r="H205" s="191"/>
      <c r="I205" s="191"/>
      <c r="J205" s="191"/>
      <c r="K205" s="191"/>
      <c r="L205" s="191"/>
      <c r="M205" s="191"/>
      <c r="N205" s="191"/>
      <c r="O205" s="191"/>
      <c r="P205" s="191"/>
      <c r="Q205" s="191"/>
      <c r="R205" s="191"/>
      <c r="S205" s="191"/>
      <c r="T205" s="191"/>
      <c r="U205" s="191"/>
      <c r="V205" s="191"/>
      <c r="W205" s="191"/>
      <c r="X205" s="191"/>
      <c r="Y205" s="191"/>
      <c r="Z205" s="191"/>
    </row>
    <row r="206" spans="1:26" ht="12.75" hidden="1" customHeight="1" x14ac:dyDescent="0.25">
      <c r="A206" s="191"/>
      <c r="B206" s="191"/>
      <c r="C206" s="191"/>
      <c r="D206" s="191"/>
      <c r="E206" s="191"/>
      <c r="F206" s="191"/>
      <c r="G206" s="191"/>
      <c r="H206" s="191"/>
      <c r="I206" s="191"/>
      <c r="J206" s="191"/>
      <c r="K206" s="191"/>
      <c r="L206" s="191"/>
      <c r="M206" s="191"/>
      <c r="N206" s="191"/>
      <c r="O206" s="191"/>
      <c r="P206" s="191"/>
      <c r="Q206" s="191"/>
      <c r="R206" s="191"/>
      <c r="S206" s="191"/>
      <c r="T206" s="191"/>
      <c r="U206" s="191"/>
      <c r="V206" s="191"/>
      <c r="W206" s="191"/>
      <c r="X206" s="191"/>
      <c r="Y206" s="191"/>
      <c r="Z206" s="191"/>
    </row>
    <row r="207" spans="1:26" ht="12.75" hidden="1" customHeight="1" x14ac:dyDescent="0.25">
      <c r="A207" s="191"/>
      <c r="B207" s="191"/>
      <c r="C207" s="191"/>
      <c r="D207" s="191"/>
      <c r="E207" s="191"/>
      <c r="F207" s="191"/>
      <c r="G207" s="191"/>
      <c r="H207" s="191"/>
      <c r="I207" s="191"/>
      <c r="J207" s="191"/>
      <c r="K207" s="191"/>
      <c r="L207" s="191"/>
      <c r="M207" s="191"/>
      <c r="N207" s="191"/>
      <c r="O207" s="191"/>
      <c r="P207" s="191"/>
      <c r="Q207" s="191"/>
      <c r="R207" s="191"/>
      <c r="S207" s="191"/>
      <c r="T207" s="191"/>
      <c r="U207" s="191"/>
      <c r="V207" s="191"/>
      <c r="W207" s="191"/>
      <c r="X207" s="191"/>
      <c r="Y207" s="191"/>
      <c r="Z207" s="191"/>
    </row>
    <row r="208" spans="1:26" ht="12.75" hidden="1" customHeight="1" x14ac:dyDescent="0.25">
      <c r="A208" s="191"/>
      <c r="B208" s="191"/>
      <c r="C208" s="191"/>
      <c r="D208" s="191"/>
      <c r="E208" s="191"/>
      <c r="F208" s="191"/>
      <c r="G208" s="191"/>
      <c r="H208" s="191"/>
      <c r="I208" s="191"/>
      <c r="J208" s="191"/>
      <c r="K208" s="191"/>
      <c r="L208" s="191"/>
      <c r="M208" s="191"/>
      <c r="N208" s="191"/>
      <c r="O208" s="191"/>
      <c r="P208" s="191"/>
      <c r="Q208" s="191"/>
      <c r="R208" s="191"/>
      <c r="S208" s="191"/>
      <c r="T208" s="191"/>
      <c r="U208" s="191"/>
      <c r="V208" s="191"/>
      <c r="W208" s="191"/>
      <c r="X208" s="191"/>
      <c r="Y208" s="191"/>
      <c r="Z208" s="191"/>
    </row>
    <row r="209" spans="1:26" ht="12.75" hidden="1" customHeight="1" x14ac:dyDescent="0.25">
      <c r="A209" s="191"/>
      <c r="B209" s="191"/>
      <c r="C209" s="191"/>
      <c r="D209" s="191"/>
      <c r="E209" s="191"/>
      <c r="F209" s="191"/>
      <c r="G209" s="191"/>
      <c r="H209" s="191"/>
      <c r="I209" s="191"/>
      <c r="J209" s="191"/>
      <c r="K209" s="191"/>
      <c r="L209" s="191"/>
      <c r="M209" s="191"/>
      <c r="N209" s="191"/>
      <c r="O209" s="191"/>
      <c r="P209" s="191"/>
      <c r="Q209" s="191"/>
      <c r="R209" s="191"/>
      <c r="S209" s="191"/>
      <c r="T209" s="191"/>
      <c r="U209" s="191"/>
      <c r="V209" s="191"/>
      <c r="W209" s="191"/>
      <c r="X209" s="191"/>
      <c r="Y209" s="191"/>
      <c r="Z209" s="191"/>
    </row>
    <row r="210" spans="1:26" ht="12.75" hidden="1" customHeight="1" x14ac:dyDescent="0.25">
      <c r="A210" s="191"/>
      <c r="B210" s="191"/>
      <c r="C210" s="191"/>
      <c r="D210" s="191"/>
      <c r="E210" s="191"/>
      <c r="F210" s="191"/>
      <c r="G210" s="191"/>
      <c r="H210" s="191"/>
      <c r="I210" s="191"/>
      <c r="J210" s="191"/>
      <c r="K210" s="191"/>
      <c r="L210" s="191"/>
      <c r="M210" s="191"/>
      <c r="N210" s="191"/>
      <c r="O210" s="191"/>
      <c r="P210" s="191"/>
      <c r="Q210" s="191"/>
      <c r="R210" s="191"/>
      <c r="S210" s="191"/>
      <c r="T210" s="191"/>
      <c r="U210" s="191"/>
      <c r="V210" s="191"/>
      <c r="W210" s="191"/>
      <c r="X210" s="191"/>
      <c r="Y210" s="191"/>
      <c r="Z210" s="191"/>
    </row>
    <row r="211" spans="1:26" ht="12.75" hidden="1" customHeight="1" x14ac:dyDescent="0.25">
      <c r="A211" s="191"/>
      <c r="B211" s="191"/>
      <c r="C211" s="191"/>
      <c r="D211" s="191"/>
      <c r="E211" s="191"/>
      <c r="F211" s="191"/>
      <c r="G211" s="191"/>
      <c r="H211" s="191"/>
      <c r="I211" s="191"/>
      <c r="J211" s="191"/>
      <c r="K211" s="191"/>
      <c r="L211" s="191"/>
      <c r="M211" s="191"/>
      <c r="N211" s="191"/>
      <c r="O211" s="191"/>
      <c r="P211" s="191"/>
      <c r="Q211" s="191"/>
      <c r="R211" s="191"/>
      <c r="S211" s="191"/>
      <c r="T211" s="191"/>
      <c r="U211" s="191"/>
      <c r="V211" s="191"/>
      <c r="W211" s="191"/>
      <c r="X211" s="191"/>
      <c r="Y211" s="191"/>
      <c r="Z211" s="191"/>
    </row>
    <row r="212" spans="1:26" ht="12.75" hidden="1" customHeight="1" x14ac:dyDescent="0.25">
      <c r="A212" s="191"/>
      <c r="B212" s="191"/>
      <c r="C212" s="191"/>
      <c r="D212" s="191"/>
      <c r="E212" s="191"/>
      <c r="F212" s="191"/>
      <c r="G212" s="191"/>
      <c r="H212" s="191"/>
      <c r="I212" s="191"/>
      <c r="J212" s="191"/>
      <c r="K212" s="191"/>
      <c r="L212" s="191"/>
      <c r="M212" s="191"/>
      <c r="N212" s="191"/>
      <c r="O212" s="191"/>
      <c r="P212" s="191"/>
      <c r="Q212" s="191"/>
      <c r="R212" s="191"/>
      <c r="S212" s="191"/>
      <c r="T212" s="191"/>
      <c r="U212" s="191"/>
      <c r="V212" s="191"/>
      <c r="W212" s="191"/>
      <c r="X212" s="191"/>
      <c r="Y212" s="191"/>
      <c r="Z212" s="191"/>
    </row>
    <row r="213" spans="1:26" ht="12.75" hidden="1" customHeight="1" x14ac:dyDescent="0.25">
      <c r="A213" s="191"/>
      <c r="B213" s="191"/>
      <c r="C213" s="191"/>
      <c r="D213" s="191"/>
      <c r="E213" s="191"/>
      <c r="F213" s="191"/>
      <c r="G213" s="191"/>
      <c r="H213" s="191"/>
      <c r="I213" s="191"/>
      <c r="J213" s="191"/>
      <c r="K213" s="191"/>
      <c r="L213" s="191"/>
      <c r="M213" s="191"/>
      <c r="N213" s="191"/>
      <c r="O213" s="191"/>
      <c r="P213" s="191"/>
      <c r="Q213" s="191"/>
      <c r="R213" s="191"/>
      <c r="S213" s="191"/>
      <c r="T213" s="191"/>
      <c r="U213" s="191"/>
      <c r="V213" s="191"/>
      <c r="W213" s="191"/>
      <c r="X213" s="191"/>
      <c r="Y213" s="191"/>
      <c r="Z213" s="191"/>
    </row>
    <row r="214" spans="1:26" ht="12.75" hidden="1" customHeight="1" x14ac:dyDescent="0.25">
      <c r="A214" s="191"/>
      <c r="B214" s="191"/>
      <c r="C214" s="191"/>
      <c r="D214" s="191"/>
      <c r="E214" s="191"/>
      <c r="F214" s="191"/>
      <c r="G214" s="191"/>
      <c r="H214" s="191"/>
      <c r="I214" s="191"/>
      <c r="J214" s="191"/>
      <c r="K214" s="191"/>
      <c r="L214" s="191"/>
      <c r="M214" s="191"/>
      <c r="N214" s="191"/>
      <c r="O214" s="191"/>
      <c r="P214" s="191"/>
      <c r="Q214" s="191"/>
      <c r="R214" s="191"/>
      <c r="S214" s="191"/>
      <c r="T214" s="191"/>
      <c r="U214" s="191"/>
      <c r="V214" s="191"/>
      <c r="W214" s="191"/>
      <c r="X214" s="191"/>
      <c r="Y214" s="191"/>
      <c r="Z214" s="191"/>
    </row>
    <row r="215" spans="1:26" ht="12.75" hidden="1" customHeight="1" x14ac:dyDescent="0.25">
      <c r="A215" s="191"/>
      <c r="B215" s="191"/>
      <c r="C215" s="191"/>
      <c r="D215" s="191"/>
      <c r="E215" s="191"/>
      <c r="F215" s="191"/>
      <c r="G215" s="191"/>
      <c r="H215" s="191"/>
      <c r="I215" s="191"/>
      <c r="J215" s="191"/>
      <c r="K215" s="191"/>
      <c r="L215" s="191"/>
      <c r="M215" s="191"/>
      <c r="N215" s="191"/>
      <c r="O215" s="191"/>
      <c r="P215" s="191"/>
      <c r="Q215" s="191"/>
      <c r="R215" s="191"/>
      <c r="S215" s="191"/>
      <c r="T215" s="191"/>
      <c r="U215" s="191"/>
      <c r="V215" s="191"/>
      <c r="W215" s="191"/>
      <c r="X215" s="191"/>
      <c r="Y215" s="191"/>
      <c r="Z215" s="191"/>
    </row>
    <row r="216" spans="1:26" ht="12.75" hidden="1" customHeight="1" x14ac:dyDescent="0.25">
      <c r="A216" s="191"/>
      <c r="B216" s="191"/>
      <c r="C216" s="191"/>
      <c r="D216" s="191"/>
      <c r="E216" s="191"/>
      <c r="F216" s="191"/>
      <c r="G216" s="191"/>
      <c r="H216" s="191"/>
      <c r="I216" s="191"/>
      <c r="J216" s="191"/>
      <c r="K216" s="191"/>
      <c r="L216" s="191"/>
      <c r="M216" s="191"/>
      <c r="N216" s="191"/>
      <c r="O216" s="191"/>
      <c r="P216" s="191"/>
      <c r="Q216" s="191"/>
      <c r="R216" s="191"/>
      <c r="S216" s="191"/>
      <c r="T216" s="191"/>
      <c r="U216" s="191"/>
      <c r="V216" s="191"/>
      <c r="W216" s="191"/>
      <c r="X216" s="191"/>
      <c r="Y216" s="191"/>
      <c r="Z216" s="191"/>
    </row>
    <row r="217" spans="1:26" ht="12.75" hidden="1" customHeight="1" x14ac:dyDescent="0.25">
      <c r="A217" s="191"/>
      <c r="B217" s="191"/>
      <c r="C217" s="191"/>
      <c r="D217" s="191"/>
      <c r="E217" s="191"/>
      <c r="F217" s="191"/>
      <c r="G217" s="191"/>
      <c r="H217" s="191"/>
      <c r="I217" s="191"/>
      <c r="J217" s="191"/>
      <c r="K217" s="191"/>
      <c r="L217" s="191"/>
      <c r="M217" s="191"/>
      <c r="N217" s="191"/>
      <c r="O217" s="191"/>
      <c r="P217" s="191"/>
      <c r="Q217" s="191"/>
      <c r="R217" s="191"/>
      <c r="S217" s="191"/>
      <c r="T217" s="191"/>
      <c r="U217" s="191"/>
      <c r="V217" s="191"/>
      <c r="W217" s="191"/>
      <c r="X217" s="191"/>
      <c r="Y217" s="191"/>
      <c r="Z217" s="191"/>
    </row>
    <row r="218" spans="1:26" ht="12.75" hidden="1" customHeight="1" x14ac:dyDescent="0.25">
      <c r="A218" s="191"/>
      <c r="B218" s="191"/>
      <c r="C218" s="191"/>
      <c r="D218" s="191"/>
      <c r="E218" s="191"/>
      <c r="F218" s="191"/>
      <c r="G218" s="191"/>
      <c r="H218" s="191"/>
      <c r="I218" s="191"/>
      <c r="J218" s="191"/>
      <c r="K218" s="191"/>
      <c r="L218" s="191"/>
      <c r="M218" s="191"/>
      <c r="N218" s="191"/>
      <c r="O218" s="191"/>
      <c r="P218" s="191"/>
      <c r="Q218" s="191"/>
      <c r="R218" s="191"/>
      <c r="S218" s="191"/>
      <c r="T218" s="191"/>
      <c r="U218" s="191"/>
      <c r="V218" s="191"/>
      <c r="W218" s="191"/>
      <c r="X218" s="191"/>
      <c r="Y218" s="191"/>
      <c r="Z218" s="191"/>
    </row>
    <row r="219" spans="1:26" ht="12.75" hidden="1" customHeight="1" x14ac:dyDescent="0.25">
      <c r="A219" s="191"/>
      <c r="B219" s="191"/>
      <c r="C219" s="191"/>
      <c r="D219" s="191"/>
      <c r="E219" s="191"/>
      <c r="F219" s="191"/>
      <c r="G219" s="191"/>
      <c r="H219" s="191"/>
      <c r="I219" s="191"/>
      <c r="J219" s="191"/>
      <c r="K219" s="191"/>
      <c r="L219" s="191"/>
      <c r="M219" s="191"/>
      <c r="N219" s="191"/>
      <c r="O219" s="191"/>
      <c r="P219" s="191"/>
      <c r="Q219" s="191"/>
      <c r="R219" s="191"/>
      <c r="S219" s="191"/>
      <c r="T219" s="191"/>
      <c r="U219" s="191"/>
      <c r="V219" s="191"/>
      <c r="W219" s="191"/>
      <c r="X219" s="191"/>
      <c r="Y219" s="191"/>
      <c r="Z219" s="191"/>
    </row>
    <row r="220" spans="1:26" ht="12.75" hidden="1" customHeight="1" x14ac:dyDescent="0.25">
      <c r="A220" s="191"/>
      <c r="B220" s="191"/>
      <c r="C220" s="191"/>
      <c r="D220" s="191"/>
      <c r="E220" s="191"/>
      <c r="F220" s="191"/>
      <c r="G220" s="191"/>
      <c r="H220" s="191"/>
      <c r="I220" s="191"/>
      <c r="J220" s="191"/>
      <c r="K220" s="191"/>
      <c r="L220" s="191"/>
      <c r="M220" s="191"/>
      <c r="N220" s="191"/>
      <c r="O220" s="191"/>
      <c r="P220" s="191"/>
      <c r="Q220" s="191"/>
      <c r="R220" s="191"/>
      <c r="S220" s="191"/>
      <c r="T220" s="191"/>
      <c r="U220" s="191"/>
      <c r="V220" s="191"/>
      <c r="W220" s="191"/>
      <c r="X220" s="191"/>
      <c r="Y220" s="191"/>
      <c r="Z220" s="191"/>
    </row>
    <row r="221" spans="1:26" ht="12.75" hidden="1" customHeight="1" x14ac:dyDescent="0.25">
      <c r="A221" s="191"/>
      <c r="B221" s="191"/>
      <c r="C221" s="191"/>
      <c r="D221" s="191"/>
      <c r="E221" s="191"/>
      <c r="F221" s="191"/>
      <c r="G221" s="191"/>
      <c r="H221" s="191"/>
      <c r="I221" s="191"/>
      <c r="J221" s="191"/>
      <c r="K221" s="191"/>
      <c r="L221" s="191"/>
      <c r="M221" s="191"/>
      <c r="N221" s="191"/>
      <c r="O221" s="191"/>
      <c r="P221" s="191"/>
      <c r="Q221" s="191"/>
      <c r="R221" s="191"/>
      <c r="S221" s="191"/>
      <c r="T221" s="191"/>
      <c r="U221" s="191"/>
      <c r="V221" s="191"/>
      <c r="W221" s="191"/>
      <c r="X221" s="191"/>
      <c r="Y221" s="191"/>
      <c r="Z221" s="191"/>
    </row>
    <row r="222" spans="1:26" ht="12.75" hidden="1" customHeight="1" x14ac:dyDescent="0.25">
      <c r="A222" s="191"/>
      <c r="B222" s="191"/>
      <c r="C222" s="191"/>
      <c r="D222" s="191"/>
      <c r="E222" s="191"/>
      <c r="F222" s="191"/>
      <c r="G222" s="191"/>
      <c r="H222" s="191"/>
      <c r="I222" s="191"/>
      <c r="J222" s="191"/>
      <c r="K222" s="191"/>
      <c r="L222" s="191"/>
      <c r="M222" s="191"/>
      <c r="N222" s="191"/>
      <c r="O222" s="191"/>
      <c r="P222" s="191"/>
      <c r="Q222" s="191"/>
      <c r="R222" s="191"/>
      <c r="S222" s="191"/>
      <c r="T222" s="191"/>
      <c r="U222" s="191"/>
      <c r="V222" s="191"/>
      <c r="W222" s="191"/>
      <c r="X222" s="191"/>
      <c r="Y222" s="191"/>
      <c r="Z222" s="191"/>
    </row>
    <row r="223" spans="1:26" ht="12.75" hidden="1" customHeight="1" x14ac:dyDescent="0.25">
      <c r="A223" s="191"/>
      <c r="B223" s="191"/>
      <c r="C223" s="191"/>
      <c r="D223" s="191"/>
      <c r="E223" s="191"/>
      <c r="F223" s="191"/>
      <c r="G223" s="191"/>
      <c r="H223" s="191"/>
      <c r="I223" s="191"/>
      <c r="J223" s="191"/>
      <c r="K223" s="191"/>
      <c r="L223" s="191"/>
      <c r="M223" s="191"/>
      <c r="N223" s="191"/>
      <c r="O223" s="191"/>
      <c r="P223" s="191"/>
      <c r="Q223" s="191"/>
      <c r="R223" s="191"/>
      <c r="S223" s="191"/>
      <c r="T223" s="191"/>
      <c r="U223" s="191"/>
      <c r="V223" s="191"/>
      <c r="W223" s="191"/>
      <c r="X223" s="191"/>
      <c r="Y223" s="191"/>
      <c r="Z223" s="191"/>
    </row>
    <row r="224" spans="1:26" ht="12.75" hidden="1" customHeight="1" x14ac:dyDescent="0.25">
      <c r="A224" s="191"/>
      <c r="B224" s="191"/>
      <c r="C224" s="191"/>
      <c r="D224" s="191"/>
      <c r="E224" s="191"/>
      <c r="F224" s="191"/>
      <c r="G224" s="191"/>
      <c r="H224" s="191"/>
      <c r="I224" s="191"/>
      <c r="J224" s="191"/>
      <c r="K224" s="191"/>
      <c r="L224" s="191"/>
      <c r="M224" s="191"/>
      <c r="N224" s="191"/>
      <c r="O224" s="191"/>
      <c r="P224" s="191"/>
      <c r="Q224" s="191"/>
      <c r="R224" s="191"/>
      <c r="S224" s="191"/>
      <c r="T224" s="191"/>
      <c r="U224" s="191"/>
      <c r="V224" s="191"/>
      <c r="W224" s="191"/>
      <c r="X224" s="191"/>
      <c r="Y224" s="191"/>
      <c r="Z224" s="191"/>
    </row>
    <row r="225" spans="1:26" ht="12.75" hidden="1" customHeight="1" x14ac:dyDescent="0.25">
      <c r="A225" s="191"/>
      <c r="B225" s="191"/>
      <c r="C225" s="191"/>
      <c r="D225" s="191"/>
      <c r="E225" s="191"/>
      <c r="F225" s="191"/>
      <c r="G225" s="191"/>
      <c r="H225" s="191"/>
      <c r="I225" s="191"/>
      <c r="J225" s="191"/>
      <c r="K225" s="191"/>
      <c r="L225" s="191"/>
      <c r="M225" s="191"/>
      <c r="N225" s="191"/>
      <c r="O225" s="191"/>
      <c r="P225" s="191"/>
      <c r="Q225" s="191"/>
      <c r="R225" s="191"/>
      <c r="S225" s="191"/>
      <c r="T225" s="191"/>
      <c r="U225" s="191"/>
      <c r="V225" s="191"/>
      <c r="W225" s="191"/>
      <c r="X225" s="191"/>
      <c r="Y225" s="191"/>
      <c r="Z225" s="191"/>
    </row>
    <row r="226" spans="1:26" ht="12.75" hidden="1" customHeight="1" x14ac:dyDescent="0.25">
      <c r="A226" s="191"/>
      <c r="B226" s="191"/>
      <c r="C226" s="191"/>
      <c r="D226" s="191"/>
      <c r="E226" s="191"/>
      <c r="F226" s="191"/>
      <c r="G226" s="191"/>
      <c r="H226" s="191"/>
      <c r="I226" s="191"/>
      <c r="J226" s="191"/>
      <c r="K226" s="191"/>
      <c r="L226" s="191"/>
      <c r="M226" s="191"/>
      <c r="N226" s="191"/>
      <c r="O226" s="191"/>
      <c r="P226" s="191"/>
      <c r="Q226" s="191"/>
      <c r="R226" s="191"/>
      <c r="S226" s="191"/>
      <c r="T226" s="191"/>
      <c r="U226" s="191"/>
      <c r="V226" s="191"/>
      <c r="W226" s="191"/>
      <c r="X226" s="191"/>
      <c r="Y226" s="191"/>
      <c r="Z226" s="191"/>
    </row>
    <row r="227" spans="1:26" ht="12.75" hidden="1" customHeight="1" x14ac:dyDescent="0.25">
      <c r="A227" s="191"/>
      <c r="B227" s="191"/>
      <c r="C227" s="191"/>
      <c r="D227" s="191"/>
      <c r="E227" s="191"/>
      <c r="F227" s="191"/>
      <c r="G227" s="191"/>
      <c r="H227" s="191"/>
      <c r="I227" s="191"/>
      <c r="J227" s="191"/>
      <c r="K227" s="191"/>
      <c r="L227" s="191"/>
      <c r="M227" s="191"/>
      <c r="N227" s="191"/>
      <c r="O227" s="191"/>
      <c r="P227" s="191"/>
      <c r="Q227" s="191"/>
      <c r="R227" s="191"/>
      <c r="S227" s="191"/>
      <c r="T227" s="191"/>
      <c r="U227" s="191"/>
      <c r="V227" s="191"/>
      <c r="W227" s="191"/>
      <c r="X227" s="191"/>
      <c r="Y227" s="191"/>
      <c r="Z227" s="191"/>
    </row>
    <row r="228" spans="1:26" ht="12.75" hidden="1" customHeight="1" x14ac:dyDescent="0.25">
      <c r="A228" s="191"/>
      <c r="B228" s="191"/>
      <c r="C228" s="191"/>
      <c r="D228" s="191"/>
      <c r="E228" s="191"/>
      <c r="F228" s="191"/>
      <c r="G228" s="191"/>
      <c r="H228" s="191"/>
      <c r="I228" s="191"/>
      <c r="J228" s="191"/>
      <c r="K228" s="191"/>
      <c r="L228" s="191"/>
      <c r="M228" s="191"/>
      <c r="N228" s="191"/>
      <c r="O228" s="191"/>
      <c r="P228" s="191"/>
      <c r="Q228" s="191"/>
      <c r="R228" s="191"/>
      <c r="S228" s="191"/>
      <c r="T228" s="191"/>
      <c r="U228" s="191"/>
      <c r="V228" s="191"/>
      <c r="W228" s="191"/>
      <c r="X228" s="191"/>
      <c r="Y228" s="191"/>
      <c r="Z228" s="191"/>
    </row>
    <row r="229" spans="1:26" ht="12.75" hidden="1" customHeight="1" x14ac:dyDescent="0.25">
      <c r="A229" s="191"/>
      <c r="B229" s="191"/>
      <c r="C229" s="191"/>
      <c r="D229" s="191"/>
      <c r="E229" s="191"/>
      <c r="F229" s="191"/>
      <c r="G229" s="191"/>
      <c r="H229" s="191"/>
      <c r="I229" s="191"/>
      <c r="J229" s="191"/>
      <c r="K229" s="191"/>
      <c r="L229" s="191"/>
      <c r="M229" s="191"/>
      <c r="N229" s="191"/>
      <c r="O229" s="191"/>
      <c r="P229" s="191"/>
      <c r="Q229" s="191"/>
      <c r="R229" s="191"/>
      <c r="S229" s="191"/>
      <c r="T229" s="191"/>
      <c r="U229" s="191"/>
      <c r="V229" s="191"/>
      <c r="W229" s="191"/>
      <c r="X229" s="191"/>
      <c r="Y229" s="191"/>
      <c r="Z229" s="191"/>
    </row>
    <row r="230" spans="1:26" ht="12.75" hidden="1" customHeight="1" x14ac:dyDescent="0.25">
      <c r="A230" s="191"/>
      <c r="B230" s="191"/>
      <c r="C230" s="191"/>
      <c r="D230" s="191"/>
      <c r="E230" s="191"/>
      <c r="F230" s="191"/>
      <c r="G230" s="191"/>
      <c r="H230" s="191"/>
      <c r="I230" s="191"/>
      <c r="J230" s="191"/>
      <c r="K230" s="191"/>
      <c r="L230" s="191"/>
      <c r="M230" s="191"/>
      <c r="N230" s="191"/>
      <c r="O230" s="191"/>
      <c r="P230" s="191"/>
      <c r="Q230" s="191"/>
      <c r="R230" s="191"/>
      <c r="S230" s="191"/>
      <c r="T230" s="191"/>
      <c r="U230" s="191"/>
      <c r="V230" s="191"/>
      <c r="W230" s="191"/>
      <c r="X230" s="191"/>
      <c r="Y230" s="191"/>
      <c r="Z230" s="191"/>
    </row>
    <row r="231" spans="1:26" ht="12.75" hidden="1" customHeight="1" x14ac:dyDescent="0.25">
      <c r="A231" s="191"/>
      <c r="B231" s="191"/>
      <c r="C231" s="191"/>
      <c r="D231" s="191"/>
      <c r="E231" s="191"/>
      <c r="F231" s="191"/>
      <c r="G231" s="191"/>
      <c r="H231" s="191"/>
      <c r="I231" s="191"/>
      <c r="J231" s="191"/>
      <c r="K231" s="191"/>
      <c r="L231" s="191"/>
      <c r="M231" s="191"/>
      <c r="N231" s="191"/>
      <c r="O231" s="191"/>
      <c r="P231" s="191"/>
      <c r="Q231" s="191"/>
      <c r="R231" s="191"/>
      <c r="S231" s="191"/>
      <c r="T231" s="191"/>
      <c r="U231" s="191"/>
      <c r="V231" s="191"/>
      <c r="W231" s="191"/>
      <c r="X231" s="191"/>
      <c r="Y231" s="191"/>
      <c r="Z231" s="191"/>
    </row>
    <row r="232" spans="1:26" ht="12.75" hidden="1" customHeight="1" x14ac:dyDescent="0.25">
      <c r="A232" s="191"/>
      <c r="B232" s="191"/>
      <c r="C232" s="191"/>
      <c r="D232" s="191"/>
      <c r="E232" s="191"/>
      <c r="F232" s="191"/>
      <c r="G232" s="191"/>
      <c r="H232" s="191"/>
      <c r="I232" s="191"/>
      <c r="J232" s="191"/>
      <c r="K232" s="191"/>
      <c r="L232" s="191"/>
      <c r="M232" s="191"/>
      <c r="N232" s="191"/>
      <c r="O232" s="191"/>
      <c r="P232" s="191"/>
      <c r="Q232" s="191"/>
      <c r="R232" s="191"/>
      <c r="S232" s="191"/>
      <c r="T232" s="191"/>
      <c r="U232" s="191"/>
      <c r="V232" s="191"/>
      <c r="W232" s="191"/>
      <c r="X232" s="191"/>
      <c r="Y232" s="191"/>
      <c r="Z232" s="191"/>
    </row>
    <row r="233" spans="1:26" ht="12.75" hidden="1" customHeight="1" x14ac:dyDescent="0.25">
      <c r="A233" s="191"/>
      <c r="B233" s="191"/>
      <c r="C233" s="191"/>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row>
    <row r="234" spans="1:26" ht="15.75" hidden="1" customHeight="1" x14ac:dyDescent="0.25"/>
    <row r="235" spans="1:26" ht="15.75" hidden="1" customHeight="1" x14ac:dyDescent="0.25"/>
    <row r="236" spans="1:26" ht="15.75" hidden="1" customHeight="1" x14ac:dyDescent="0.25"/>
    <row r="237" spans="1:26" ht="15.75" hidden="1" customHeight="1" x14ac:dyDescent="0.25"/>
    <row r="238" spans="1:26" ht="15.75" hidden="1" customHeight="1" x14ac:dyDescent="0.25"/>
    <row r="239" spans="1:26" ht="15.75" hidden="1" customHeight="1" x14ac:dyDescent="0.25"/>
    <row r="240" spans="1:26"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mergeCells count="11">
    <mergeCell ref="F19:M19"/>
    <mergeCell ref="F20:M20"/>
    <mergeCell ref="C21:D21"/>
    <mergeCell ref="F21:M21"/>
    <mergeCell ref="E3:E4"/>
    <mergeCell ref="F3:M4"/>
    <mergeCell ref="F5:M5"/>
    <mergeCell ref="I7:K7"/>
    <mergeCell ref="C17:M17"/>
    <mergeCell ref="C19:D19"/>
    <mergeCell ref="C20:D20"/>
  </mergeCells>
  <conditionalFormatting sqref="G25 G27 G29 G31 G33">
    <cfRule type="cellIs" dxfId="35" priority="1" operator="between">
      <formula>0.76</formula>
      <formula>1</formula>
    </cfRule>
  </conditionalFormatting>
  <conditionalFormatting sqref="G25 G27 G29 G31 G33">
    <cfRule type="cellIs" dxfId="34" priority="2" operator="between">
      <formula>0.51</formula>
      <formula>0.75</formula>
    </cfRule>
  </conditionalFormatting>
  <conditionalFormatting sqref="G25 G27 G29 G31 G33">
    <cfRule type="cellIs" dxfId="33" priority="3" operator="between">
      <formula>0.26</formula>
      <formula>0.5</formula>
    </cfRule>
  </conditionalFormatting>
  <conditionalFormatting sqref="M7">
    <cfRule type="cellIs" dxfId="32" priority="4" operator="between">
      <formula>0.76</formula>
      <formula>1</formula>
    </cfRule>
  </conditionalFormatting>
  <conditionalFormatting sqref="M7">
    <cfRule type="cellIs" dxfId="31" priority="5" operator="between">
      <formula>0.51</formula>
      <formula>0.75</formula>
    </cfRule>
  </conditionalFormatting>
  <conditionalFormatting sqref="M7">
    <cfRule type="cellIs" dxfId="30" priority="6" operator="between">
      <formula>0.26</formula>
      <formula>0.5</formula>
    </cfRule>
  </conditionalFormatting>
  <conditionalFormatting sqref="M7">
    <cfRule type="cellIs" dxfId="29" priority="7" operator="between">
      <formula>0</formula>
      <formula>0.25</formula>
    </cfRule>
  </conditionalFormatting>
  <conditionalFormatting sqref="K25">
    <cfRule type="cellIs" dxfId="28" priority="8" operator="between">
      <formula>0.76</formula>
      <formula>1</formula>
    </cfRule>
  </conditionalFormatting>
  <conditionalFormatting sqref="K25">
    <cfRule type="cellIs" dxfId="27" priority="9" operator="between">
      <formula>0.51</formula>
      <formula>0.75</formula>
    </cfRule>
  </conditionalFormatting>
  <conditionalFormatting sqref="K25">
    <cfRule type="cellIs" dxfId="26" priority="10" operator="between">
      <formula>0.26</formula>
      <formula>0.5</formula>
    </cfRule>
  </conditionalFormatting>
  <conditionalFormatting sqref="K27">
    <cfRule type="cellIs" dxfId="25" priority="11" operator="between">
      <formula>0.76</formula>
      <formula>1</formula>
    </cfRule>
  </conditionalFormatting>
  <conditionalFormatting sqref="K27">
    <cfRule type="cellIs" dxfId="24" priority="12" operator="between">
      <formula>0.51</formula>
      <formula>0.75</formula>
    </cfRule>
  </conditionalFormatting>
  <conditionalFormatting sqref="K27">
    <cfRule type="cellIs" dxfId="23" priority="13" operator="between">
      <formula>0.26</formula>
      <formula>0.5</formula>
    </cfRule>
  </conditionalFormatting>
  <conditionalFormatting sqref="K29">
    <cfRule type="cellIs" dxfId="22" priority="14" operator="between">
      <formula>0.76</formula>
      <formula>1</formula>
    </cfRule>
  </conditionalFormatting>
  <conditionalFormatting sqref="K29">
    <cfRule type="cellIs" dxfId="21" priority="15" operator="between">
      <formula>0.51</formula>
      <formula>0.75</formula>
    </cfRule>
  </conditionalFormatting>
  <conditionalFormatting sqref="K29">
    <cfRule type="cellIs" dxfId="20" priority="16" operator="between">
      <formula>0.26</formula>
      <formula>0.5</formula>
    </cfRule>
  </conditionalFormatting>
  <conditionalFormatting sqref="K31">
    <cfRule type="cellIs" dxfId="19" priority="17" operator="between">
      <formula>0.76</formula>
      <formula>1</formula>
    </cfRule>
  </conditionalFormatting>
  <conditionalFormatting sqref="K31">
    <cfRule type="cellIs" dxfId="18" priority="18" operator="between">
      <formula>0.51</formula>
      <formula>0.75</formula>
    </cfRule>
  </conditionalFormatting>
  <conditionalFormatting sqref="K31">
    <cfRule type="cellIs" dxfId="17" priority="19" operator="between">
      <formula>0.26</formula>
      <formula>0.5</formula>
    </cfRule>
  </conditionalFormatting>
  <conditionalFormatting sqref="K33">
    <cfRule type="cellIs" dxfId="16" priority="20" operator="between">
      <formula>0.76</formula>
      <formula>1</formula>
    </cfRule>
  </conditionalFormatting>
  <conditionalFormatting sqref="K33">
    <cfRule type="cellIs" dxfId="15" priority="21" operator="between">
      <formula>0.51</formula>
      <formula>0.75</formula>
    </cfRule>
  </conditionalFormatting>
  <conditionalFormatting sqref="K33">
    <cfRule type="cellIs" dxfId="14" priority="22" operator="between">
      <formula>0.26</formula>
      <formula>0.5</formula>
    </cfRule>
  </conditionalFormatting>
  <dataValidations disablePrompts="1" count="2">
    <dataValidation type="list" allowBlank="1" showErrorMessage="1" sqref="E19">
      <formula1>"Si,No,En proceso"</formula1>
    </dataValidation>
    <dataValidation type="list" allowBlank="1" showErrorMessage="1" sqref="N19:O20 E20:E21">
      <formula1>"Si,No"</formula1>
    </dataValidation>
  </dataValidation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0" defaultRowHeight="15" customHeight="1" zeroHeight="1" x14ac:dyDescent="0.2"/>
  <cols>
    <col min="1" max="1" width="2.42578125" customWidth="1"/>
    <col min="2" max="2" width="25.140625" customWidth="1"/>
    <col min="3" max="3" width="24.140625" customWidth="1"/>
    <col min="4" max="4" width="24.28515625" customWidth="1"/>
    <col min="5" max="5" width="34.85546875" customWidth="1"/>
    <col min="6" max="6" width="37.28515625" customWidth="1"/>
    <col min="7" max="7" width="22.85546875" customWidth="1"/>
    <col min="8" max="8" width="31.140625" customWidth="1"/>
    <col min="9" max="9" width="44.5703125" customWidth="1"/>
    <col min="10" max="10" width="2" customWidth="1"/>
    <col min="11" max="11" width="26.42578125" customWidth="1"/>
    <col min="12" max="12" width="28.7109375" customWidth="1"/>
    <col min="13" max="13" width="39.42578125" customWidth="1"/>
    <col min="14" max="14" width="50" customWidth="1"/>
    <col min="15" max="15" width="32.42578125" customWidth="1"/>
    <col min="16" max="16" width="28.5703125" customWidth="1"/>
    <col min="17" max="17" width="23.28515625" customWidth="1"/>
    <col min="18" max="18" width="22.140625" customWidth="1"/>
    <col min="19" max="19" width="18.28515625" customWidth="1"/>
    <col min="20" max="26" width="11.42578125" hidden="1"/>
    <col min="27" max="16384" width="14.42578125" hidden="1"/>
  </cols>
  <sheetData>
    <row r="1" spans="1:26" ht="12.75" customHeight="1" x14ac:dyDescent="0.2">
      <c r="A1" s="38"/>
      <c r="B1" s="39"/>
      <c r="C1" s="40"/>
      <c r="D1" s="38"/>
      <c r="E1" s="38"/>
      <c r="F1" s="38"/>
      <c r="G1" s="38"/>
      <c r="H1" s="38"/>
      <c r="I1" s="38"/>
      <c r="J1" s="41"/>
      <c r="K1" s="38"/>
      <c r="L1" s="38"/>
      <c r="M1" s="38"/>
      <c r="N1" s="38"/>
      <c r="O1" s="38"/>
      <c r="P1" s="38"/>
      <c r="Q1" s="38"/>
      <c r="R1" s="38"/>
      <c r="S1" s="38"/>
      <c r="T1" s="38"/>
      <c r="U1" s="38"/>
      <c r="V1" s="38"/>
      <c r="W1" s="38"/>
      <c r="X1" s="38"/>
      <c r="Y1" s="38"/>
      <c r="Z1" s="38"/>
    </row>
    <row r="2" spans="1:26" ht="12.75" customHeight="1" x14ac:dyDescent="0.2">
      <c r="A2" s="38"/>
      <c r="B2" s="39"/>
      <c r="C2" s="40"/>
      <c r="D2" s="38"/>
      <c r="E2" s="38"/>
      <c r="F2" s="38"/>
      <c r="G2" s="38"/>
      <c r="H2" s="38"/>
      <c r="I2" s="38"/>
      <c r="J2" s="41"/>
      <c r="K2" s="38"/>
      <c r="L2" s="38"/>
      <c r="M2" s="38"/>
      <c r="N2" s="38"/>
      <c r="O2" s="38"/>
      <c r="P2" s="38"/>
      <c r="Q2" s="38"/>
      <c r="R2" s="38"/>
      <c r="S2" s="38"/>
      <c r="T2" s="38"/>
      <c r="U2" s="38"/>
      <c r="V2" s="38"/>
      <c r="W2" s="38"/>
      <c r="X2" s="38"/>
      <c r="Y2" s="38"/>
      <c r="Z2" s="38"/>
    </row>
    <row r="3" spans="1:26" ht="12.75" customHeight="1" x14ac:dyDescent="0.2">
      <c r="A3" s="38"/>
      <c r="B3" s="42"/>
      <c r="C3" s="43"/>
      <c r="D3" s="44"/>
      <c r="E3" s="44"/>
      <c r="F3" s="44"/>
      <c r="G3" s="44"/>
      <c r="H3" s="44"/>
      <c r="I3" s="44"/>
      <c r="J3" s="45"/>
      <c r="K3" s="44"/>
      <c r="L3" s="44"/>
      <c r="M3" s="38"/>
      <c r="N3" s="38"/>
      <c r="O3" s="38"/>
      <c r="P3" s="38"/>
      <c r="Q3" s="38"/>
      <c r="R3" s="38"/>
      <c r="S3" s="38"/>
      <c r="T3" s="38"/>
      <c r="U3" s="38"/>
      <c r="V3" s="38"/>
      <c r="W3" s="38"/>
      <c r="X3" s="38"/>
      <c r="Y3" s="38"/>
      <c r="Z3" s="38"/>
    </row>
    <row r="4" spans="1:26" ht="27.75" customHeight="1" x14ac:dyDescent="0.2">
      <c r="A4" s="38"/>
      <c r="B4" s="163" t="s">
        <v>238</v>
      </c>
      <c r="C4" s="138"/>
      <c r="D4" s="138"/>
      <c r="E4" s="138"/>
      <c r="F4" s="138"/>
      <c r="G4" s="138"/>
      <c r="H4" s="138"/>
      <c r="I4" s="138"/>
      <c r="J4" s="138"/>
      <c r="K4" s="138"/>
      <c r="L4" s="139"/>
      <c r="M4" s="38"/>
      <c r="N4" s="38"/>
      <c r="O4" s="38"/>
      <c r="P4" s="38"/>
      <c r="Q4" s="38"/>
      <c r="R4" s="38"/>
      <c r="S4" s="38"/>
      <c r="T4" s="38"/>
      <c r="U4" s="38"/>
      <c r="V4" s="38"/>
      <c r="W4" s="38"/>
      <c r="X4" s="38"/>
      <c r="Y4" s="38"/>
      <c r="Z4" s="38"/>
    </row>
    <row r="5" spans="1:26" ht="12.75" customHeight="1" x14ac:dyDescent="0.2">
      <c r="A5" s="38"/>
      <c r="B5" s="40"/>
      <c r="C5" s="40"/>
      <c r="D5" s="38"/>
      <c r="E5" s="38"/>
      <c r="F5" s="38"/>
      <c r="G5" s="38"/>
      <c r="H5" s="38"/>
      <c r="I5" s="38"/>
      <c r="J5" s="41"/>
      <c r="K5" s="38"/>
      <c r="L5" s="38"/>
      <c r="M5" s="38"/>
      <c r="N5" s="38"/>
      <c r="O5" s="38"/>
      <c r="P5" s="38"/>
      <c r="Q5" s="38"/>
      <c r="R5" s="38"/>
      <c r="S5" s="38"/>
      <c r="T5" s="38"/>
      <c r="U5" s="38"/>
      <c r="V5" s="38"/>
      <c r="W5" s="38"/>
      <c r="X5" s="38"/>
      <c r="Y5" s="38"/>
      <c r="Z5" s="38"/>
    </row>
    <row r="6" spans="1:26" ht="36" customHeight="1" x14ac:dyDescent="0.2">
      <c r="A6" s="38"/>
      <c r="B6" s="164" t="s">
        <v>22</v>
      </c>
      <c r="C6" s="165"/>
      <c r="D6" s="166" t="s">
        <v>5</v>
      </c>
      <c r="E6" s="165"/>
      <c r="F6" s="166" t="s">
        <v>23</v>
      </c>
      <c r="G6" s="139"/>
      <c r="H6" s="38"/>
      <c r="I6" s="38"/>
      <c r="J6" s="41"/>
      <c r="K6" s="38"/>
      <c r="L6" s="38"/>
      <c r="M6" s="38"/>
      <c r="N6" s="38"/>
      <c r="O6" s="38"/>
      <c r="P6" s="38"/>
      <c r="Q6" s="38"/>
      <c r="R6" s="38"/>
      <c r="S6" s="38"/>
      <c r="T6" s="38"/>
      <c r="U6" s="38"/>
      <c r="V6" s="38"/>
      <c r="W6" s="38"/>
      <c r="X6" s="38"/>
      <c r="Y6" s="38"/>
      <c r="Z6" s="38"/>
    </row>
    <row r="7" spans="1:26" ht="75.75" customHeight="1" x14ac:dyDescent="0.2">
      <c r="A7" s="38"/>
      <c r="B7" s="167" t="s">
        <v>24</v>
      </c>
      <c r="C7" s="168"/>
      <c r="D7" s="169" t="s">
        <v>25</v>
      </c>
      <c r="E7" s="170"/>
      <c r="F7" s="169" t="s">
        <v>500</v>
      </c>
      <c r="G7" s="171"/>
      <c r="H7" s="46"/>
      <c r="I7" s="47">
        <v>1</v>
      </c>
      <c r="J7" s="41"/>
      <c r="K7" s="38"/>
      <c r="L7" s="38"/>
      <c r="M7" s="38"/>
      <c r="N7" s="38"/>
      <c r="O7" s="38"/>
      <c r="P7" s="38"/>
      <c r="Q7" s="38"/>
      <c r="R7" s="38"/>
      <c r="S7" s="38"/>
      <c r="T7" s="38"/>
      <c r="U7" s="38"/>
      <c r="V7" s="38"/>
      <c r="W7" s="38"/>
      <c r="X7" s="38"/>
      <c r="Y7" s="38"/>
      <c r="Z7" s="38"/>
    </row>
    <row r="8" spans="1:26" ht="57" customHeight="1" x14ac:dyDescent="0.2">
      <c r="A8" s="38"/>
      <c r="B8" s="157" t="s">
        <v>27</v>
      </c>
      <c r="C8" s="158"/>
      <c r="D8" s="159" t="s">
        <v>28</v>
      </c>
      <c r="E8" s="158"/>
      <c r="F8" s="159" t="s">
        <v>239</v>
      </c>
      <c r="G8" s="160"/>
      <c r="H8" s="47" t="s">
        <v>240</v>
      </c>
      <c r="I8" s="47">
        <v>0.75</v>
      </c>
      <c r="J8" s="41"/>
      <c r="K8" s="38"/>
      <c r="L8" s="38"/>
      <c r="M8" s="38"/>
      <c r="N8" s="38"/>
      <c r="O8" s="38"/>
      <c r="P8" s="38"/>
      <c r="Q8" s="38"/>
      <c r="R8" s="38"/>
      <c r="S8" s="38"/>
      <c r="T8" s="38"/>
      <c r="U8" s="38"/>
      <c r="V8" s="38"/>
      <c r="W8" s="38"/>
      <c r="X8" s="38"/>
      <c r="Y8" s="38"/>
      <c r="Z8" s="38"/>
    </row>
    <row r="9" spans="1:26" ht="71.25" customHeight="1" x14ac:dyDescent="0.2">
      <c r="A9" s="38"/>
      <c r="B9" s="161" t="s">
        <v>30</v>
      </c>
      <c r="C9" s="158"/>
      <c r="D9" s="159" t="s">
        <v>241</v>
      </c>
      <c r="E9" s="158"/>
      <c r="F9" s="159" t="s">
        <v>501</v>
      </c>
      <c r="G9" s="160"/>
      <c r="H9" s="38"/>
      <c r="I9" s="47">
        <v>0.5</v>
      </c>
      <c r="J9" s="41"/>
      <c r="K9" s="38"/>
      <c r="L9" s="38"/>
      <c r="M9" s="38"/>
      <c r="N9" s="38"/>
      <c r="O9" s="38"/>
      <c r="P9" s="38"/>
      <c r="Q9" s="38"/>
      <c r="R9" s="38"/>
      <c r="S9" s="38"/>
      <c r="T9" s="38"/>
      <c r="U9" s="38"/>
      <c r="V9" s="38"/>
      <c r="W9" s="38"/>
      <c r="X9" s="38"/>
      <c r="Y9" s="38"/>
      <c r="Z9" s="38"/>
    </row>
    <row r="10" spans="1:26" ht="97.5" customHeight="1" x14ac:dyDescent="0.2">
      <c r="A10" s="38"/>
      <c r="B10" s="162" t="s">
        <v>33</v>
      </c>
      <c r="C10" s="154"/>
      <c r="D10" s="153" t="s">
        <v>242</v>
      </c>
      <c r="E10" s="154"/>
      <c r="F10" s="153" t="s">
        <v>35</v>
      </c>
      <c r="G10" s="155"/>
      <c r="H10" s="38"/>
      <c r="I10" s="47">
        <v>0.25</v>
      </c>
      <c r="J10" s="41"/>
      <c r="K10" s="38"/>
      <c r="L10" s="38"/>
      <c r="M10" s="38"/>
      <c r="N10" s="38"/>
      <c r="O10" s="38"/>
      <c r="P10" s="38"/>
      <c r="Q10" s="38"/>
      <c r="R10" s="38"/>
      <c r="S10" s="38"/>
      <c r="T10" s="38"/>
      <c r="U10" s="38"/>
      <c r="V10" s="38"/>
      <c r="W10" s="38"/>
      <c r="X10" s="38"/>
      <c r="Y10" s="38"/>
      <c r="Z10" s="38"/>
    </row>
    <row r="11" spans="1:26" ht="26.25" customHeight="1" x14ac:dyDescent="0.2">
      <c r="A11" s="38"/>
      <c r="B11" s="156" t="s">
        <v>243</v>
      </c>
      <c r="C11" s="135"/>
      <c r="D11" s="135"/>
      <c r="E11" s="135"/>
      <c r="F11" s="135"/>
      <c r="G11" s="135"/>
      <c r="H11" s="135"/>
      <c r="I11" s="129"/>
      <c r="J11" s="48"/>
      <c r="K11" s="49"/>
      <c r="L11" s="49"/>
      <c r="M11" s="49"/>
      <c r="N11" s="49"/>
      <c r="O11" s="38"/>
      <c r="P11" s="38"/>
      <c r="Q11" s="38"/>
      <c r="R11" s="38"/>
      <c r="S11" s="38"/>
      <c r="T11" s="38"/>
      <c r="U11" s="38"/>
      <c r="V11" s="38"/>
      <c r="W11" s="38"/>
      <c r="X11" s="38"/>
      <c r="Y11" s="38"/>
      <c r="Z11" s="38"/>
    </row>
    <row r="12" spans="1:26" ht="38.25" customHeight="1" x14ac:dyDescent="0.2">
      <c r="A12" s="38"/>
      <c r="B12" s="40"/>
      <c r="C12" s="40"/>
      <c r="D12" s="38"/>
      <c r="E12" s="38"/>
      <c r="F12" s="38"/>
      <c r="G12" s="38"/>
      <c r="H12" s="38"/>
      <c r="I12" s="38"/>
      <c r="J12" s="41"/>
      <c r="K12" s="38"/>
      <c r="L12" s="38"/>
      <c r="M12" s="38"/>
      <c r="N12" s="38"/>
      <c r="O12" s="38"/>
      <c r="P12" s="38"/>
      <c r="Q12" s="38"/>
      <c r="R12" s="38"/>
      <c r="S12" s="38"/>
      <c r="T12" s="38"/>
      <c r="U12" s="38"/>
      <c r="V12" s="38"/>
      <c r="W12" s="38"/>
      <c r="X12" s="38"/>
      <c r="Y12" s="38"/>
      <c r="Z12" s="38"/>
    </row>
    <row r="13" spans="1:26" ht="42.75" customHeight="1" x14ac:dyDescent="0.2">
      <c r="A13" s="38"/>
      <c r="B13" s="141" t="s">
        <v>244</v>
      </c>
      <c r="C13" s="142" t="s">
        <v>245</v>
      </c>
      <c r="D13" s="143"/>
      <c r="E13" s="143"/>
      <c r="F13" s="144"/>
      <c r="G13" s="145" t="s">
        <v>246</v>
      </c>
      <c r="H13" s="145" t="s">
        <v>247</v>
      </c>
      <c r="I13" s="146" t="s">
        <v>248</v>
      </c>
      <c r="J13" s="41"/>
      <c r="K13" s="148" t="s">
        <v>249</v>
      </c>
      <c r="L13" s="148" t="s">
        <v>250</v>
      </c>
      <c r="M13" s="149" t="s">
        <v>251</v>
      </c>
      <c r="N13" s="150" t="s">
        <v>252</v>
      </c>
      <c r="O13" s="119"/>
      <c r="P13" s="119"/>
      <c r="Q13" s="119"/>
      <c r="R13" s="119"/>
      <c r="S13" s="120"/>
      <c r="T13" s="38"/>
      <c r="U13" s="38"/>
      <c r="V13" s="38"/>
      <c r="W13" s="38"/>
      <c r="X13" s="38"/>
      <c r="Y13" s="38"/>
      <c r="Z13" s="38"/>
    </row>
    <row r="14" spans="1:26" ht="48.75" customHeight="1" x14ac:dyDescent="0.2">
      <c r="A14" s="38"/>
      <c r="B14" s="130"/>
      <c r="C14" s="50" t="s">
        <v>253</v>
      </c>
      <c r="D14" s="50" t="s">
        <v>50</v>
      </c>
      <c r="E14" s="50" t="s">
        <v>254</v>
      </c>
      <c r="F14" s="51" t="s">
        <v>255</v>
      </c>
      <c r="G14" s="131"/>
      <c r="H14" s="131"/>
      <c r="I14" s="147"/>
      <c r="J14" s="41"/>
      <c r="K14" s="137"/>
      <c r="L14" s="137"/>
      <c r="M14" s="136"/>
      <c r="N14" s="52" t="s">
        <v>256</v>
      </c>
      <c r="O14" s="52" t="s">
        <v>257</v>
      </c>
      <c r="P14" s="52" t="s">
        <v>258</v>
      </c>
      <c r="Q14" s="52" t="s">
        <v>259</v>
      </c>
      <c r="R14" s="52" t="s">
        <v>260</v>
      </c>
      <c r="S14" s="53" t="s">
        <v>261</v>
      </c>
      <c r="T14" s="38"/>
      <c r="U14" s="38"/>
      <c r="V14" s="38"/>
      <c r="W14" s="38"/>
      <c r="X14" s="38"/>
      <c r="Y14" s="38"/>
      <c r="Z14" s="38"/>
    </row>
    <row r="15" spans="1:26" ht="99.75" customHeight="1" x14ac:dyDescent="0.2">
      <c r="A15" s="38"/>
      <c r="B15" s="54">
        <f t="shared" ref="B15:B164" si="0">+IF(ISTEXT(D15),J15,"")</f>
        <v>1</v>
      </c>
      <c r="C15" s="55" t="str">
        <f t="array" ref="C15">+IFERROR(INDEX(Hoja1!$A$2:$A$82,MATCH(J15,Hoja1!$H$2:$H$82,0)),"")</f>
        <v>4.3</v>
      </c>
      <c r="D15" s="56" t="str">
        <f>IFERROR(VLOOKUP(C15,Hoja1!$A$2:$H$82,4,0),"")</f>
        <v>Ambiente de Control</v>
      </c>
      <c r="E15" s="56" t="str">
        <f>+IFERROR(VLOOKUP(C15,Hoja1!$A$1:$J$82,10,0),"")</f>
        <v>Compromiso con la competencia de todo el personal, por lo que la gestión del talento humano tiene un carácter estratégico con el despliegue de actividades clave para todo el ciclo de vida del servidor público –ingreso, permanencia y retiro.</v>
      </c>
      <c r="F15" s="56" t="str">
        <f>+IFERROR(VLOOKUP(C15,Hoja1!$A$1:$I$82,3,0),"")</f>
        <v xml:space="preserve"> Evaluación de las actividades relacionadas con la permanencia del personal</v>
      </c>
      <c r="G15" s="57">
        <f>+IFERROR(VLOOKUP(C15,Hoja1!$A$1:$K$82,11,0),"")</f>
        <v>3</v>
      </c>
      <c r="H15" s="58">
        <f>+IFERROR(VLOOKUP(C15,Hoja1!$A$1:$L$82,12,0),"")</f>
        <v>3</v>
      </c>
      <c r="I15" s="59" t="str">
        <f t="shared" ref="I15:I95" si="1">+IF(OR(AND(G15=1,H15=1),AND(G15=1,H15=2),AND(G15=1,H15=3),G15="",H15=""),"No se encuentra presente  por lo tanto no esta funcionando, lo que hace que se requieran acciones dirigidas a fortalecer su diseño y puesta en marcha",IF(OR(AND(G15=2,H15=2),AND(G15=3,H15=1),AND(G15=3,H15=2),AND(G15=2,H15=1)),"Se encuentra presente y funcionando, pero requiere acciones dirigidas a fortalecer  o mejorar su diseño y/o ejecucion.",IF(AND(G15=2,H15=3),"Se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15" s="41">
        <v>1</v>
      </c>
      <c r="K15" s="60">
        <f>+VLOOKUP(C15,Hoja1!$A$1:$M$82,13,0)</f>
        <v>1</v>
      </c>
      <c r="L15" s="151">
        <f>+AVERAGE(K15:K38)</f>
        <v>0.97916666666666663</v>
      </c>
      <c r="M15" s="69" t="s">
        <v>262</v>
      </c>
      <c r="N15" s="61"/>
      <c r="O15" s="61"/>
      <c r="P15" s="61"/>
      <c r="Q15" s="61"/>
      <c r="R15" s="61"/>
      <c r="S15" s="61"/>
      <c r="T15" s="38"/>
      <c r="U15" s="38"/>
      <c r="V15" s="38"/>
      <c r="W15" s="38"/>
      <c r="X15" s="38"/>
      <c r="Y15" s="38"/>
      <c r="Z15" s="38"/>
    </row>
    <row r="16" spans="1:26" ht="99.75" customHeight="1" x14ac:dyDescent="0.2">
      <c r="A16" s="38"/>
      <c r="B16" s="62">
        <f t="shared" si="0"/>
        <v>2</v>
      </c>
      <c r="C16" s="63" t="str">
        <f t="array" ref="C16">+IFERROR(INDEX(Hoja1!$A$2:$A$82,MATCH(J16,Hoja1!$H$2:$H$82,0)),"")</f>
        <v>4.6</v>
      </c>
      <c r="D16" s="64" t="str">
        <f>IFERROR(VLOOKUP(C16,Hoja1!$A$2:$H$82,4,0),"")</f>
        <v>Ambiente de Control</v>
      </c>
      <c r="E16" s="64" t="str">
        <f>+IFERROR(VLOOKUP(C16,Hoja1!$A$1:$J$82,10,0),"")</f>
        <v>Compromiso con la competencia de todo el personal, por lo que la gestión del talento humano tiene un carácter estratégico con el despliegue de actividades clave para todo el ciclo de vida del servidor público –ingreso, permanencia y retiro.</v>
      </c>
      <c r="F16" s="64" t="str">
        <f>+IFERROR(VLOOKUP(C16,Hoja1!$A$1:$I$82,3,0),"")</f>
        <v xml:space="preserve"> Evaluar el impacto del Plan Institucional de Capacitación - PI</v>
      </c>
      <c r="G16" s="63">
        <f>+IFERROR(VLOOKUP(C16,Hoja1!$A$1:$K$82,11,0),"")</f>
        <v>3</v>
      </c>
      <c r="H16" s="65">
        <f>+IFERROR(VLOOKUP(C16,Hoja1!$A$1:$L$82,12,0),"")</f>
        <v>2</v>
      </c>
      <c r="I16" s="59" t="str">
        <f t="shared" si="1"/>
        <v>Se encuentra presente y funcionando, pero requiere acciones dirigidas a fortalecer  o mejorar su diseño y/o ejecucion.</v>
      </c>
      <c r="J16" s="41">
        <v>2</v>
      </c>
      <c r="K16" s="60">
        <f>+VLOOKUP(C16,Hoja1!$A$1:$M$82,13,0)</f>
        <v>0.5</v>
      </c>
      <c r="L16" s="132"/>
      <c r="M16" s="66" t="s">
        <v>497</v>
      </c>
      <c r="N16" s="67"/>
      <c r="O16" s="67"/>
      <c r="P16" s="67"/>
      <c r="Q16" s="67"/>
      <c r="R16" s="67"/>
      <c r="S16" s="67"/>
      <c r="T16" s="38"/>
      <c r="U16" s="38"/>
      <c r="V16" s="38"/>
      <c r="W16" s="38"/>
      <c r="X16" s="38"/>
      <c r="Y16" s="38"/>
      <c r="Z16" s="38"/>
    </row>
    <row r="17" spans="1:26" ht="99.75" customHeight="1" x14ac:dyDescent="0.2">
      <c r="A17" s="38"/>
      <c r="B17" s="62">
        <f t="shared" si="0"/>
        <v>3</v>
      </c>
      <c r="C17" s="63" t="str">
        <f t="array" ref="C17">+IFERROR(INDEX(Hoja1!$A$2:$A$82,MATCH(J17,Hoja1!$H$2:$H$82,0)),"")</f>
        <v>1.1</v>
      </c>
      <c r="D17" s="64" t="str">
        <f>IFERROR(VLOOKUP(C17,Hoja1!$A$2:$H$82,4,0),"")</f>
        <v>Ambiente de Control</v>
      </c>
      <c r="E17" s="64" t="str">
        <f>+IFERROR(VLOOKUP(C17,Hoja1!$A$1:$J$82,10,0),"")</f>
        <v>La entidad demuestra el compromiso con la integridad (valores) y principios del servicio público</v>
      </c>
      <c r="F17" s="64" t="str">
        <f>+IFERROR(VLOOKUP(C17,Hoja1!$A$1:$I$82,3,0),"")</f>
        <v xml:space="preserve"> Aplicación del Código de Integridad. (incluye análisis de desviaciones, convivencia laboral, temas disciplinarios internos, quejas o denuncias sobres los servidores de la entidad, u otros temas relacionados)</v>
      </c>
      <c r="G17" s="63">
        <f>+IFERROR(VLOOKUP(C17,Hoja1!$A$1:$K$82,11,0),"")</f>
        <v>3</v>
      </c>
      <c r="H17" s="65">
        <f>+IFERROR(VLOOKUP(C17,Hoja1!$A$1:$L$82,12,0),"")</f>
        <v>3</v>
      </c>
      <c r="I17" s="59" t="str">
        <f t="shared" si="1"/>
        <v>Se encuentra presente y funciona correctamente, por lo tanto se requiere acciones o actividades  dirigidas a su mantenimiento dentro del marco de las lineas de defensa.</v>
      </c>
      <c r="J17" s="41">
        <v>3</v>
      </c>
      <c r="K17" s="60">
        <f>+VLOOKUP(C17,Hoja1!$A$1:$M$82,13,0)</f>
        <v>1</v>
      </c>
      <c r="L17" s="132"/>
      <c r="M17" s="69" t="s">
        <v>262</v>
      </c>
      <c r="N17" s="67"/>
      <c r="O17" s="67"/>
      <c r="P17" s="67"/>
      <c r="Q17" s="67"/>
      <c r="R17" s="67"/>
      <c r="S17" s="67"/>
      <c r="T17" s="38"/>
      <c r="U17" s="38"/>
      <c r="V17" s="38"/>
      <c r="W17" s="38"/>
      <c r="X17" s="38"/>
      <c r="Y17" s="38"/>
      <c r="Z17" s="38"/>
    </row>
    <row r="18" spans="1:26" ht="99.75" customHeight="1" x14ac:dyDescent="0.2">
      <c r="A18" s="38"/>
      <c r="B18" s="68">
        <f t="shared" si="0"/>
        <v>4</v>
      </c>
      <c r="C18" s="63" t="str">
        <f t="array" ref="C18">+IFERROR(INDEX(Hoja1!$A$2:$A$82,MATCH(J18,Hoja1!$H$2:$H$82,0)),"")</f>
        <v>1.2</v>
      </c>
      <c r="D18" s="64" t="str">
        <f>IFERROR(VLOOKUP(C18,Hoja1!$A$2:$H$82,4,0),"")</f>
        <v>Ambiente de Control</v>
      </c>
      <c r="E18" s="64" t="str">
        <f>+IFERROR(VLOOKUP(C18,Hoja1!$A$1:$J$82,10,0),"")</f>
        <v>La entidad demuestra el compromiso con la integridad (valores) y principios del servicio público</v>
      </c>
      <c r="F18" s="64" t="str">
        <f>+IFERROR(VLOOKUP(C18,Hoja1!$A$1:$I$82,3,0),"")</f>
        <v xml:space="preserve"> Mecanismos para el manejo de conflictos de interés.</v>
      </c>
      <c r="G18" s="63">
        <f>+IFERROR(VLOOKUP(C18,Hoja1!$A$1:$K$82,11,0),"")</f>
        <v>3</v>
      </c>
      <c r="H18" s="65">
        <f>+IFERROR(VLOOKUP(C18,Hoja1!$A$1:$L$82,12,0),"")</f>
        <v>3</v>
      </c>
      <c r="I18" s="59" t="str">
        <f t="shared" si="1"/>
        <v>Se encuentra presente y funciona correctamente, por lo tanto se requiere acciones o actividades  dirigidas a su mantenimiento dentro del marco de las lineas de defensa.</v>
      </c>
      <c r="J18" s="41">
        <v>4</v>
      </c>
      <c r="K18" s="60">
        <f>+VLOOKUP(C18,Hoja1!$A$1:$M$82,13,0)</f>
        <v>1</v>
      </c>
      <c r="L18" s="132"/>
      <c r="M18" s="69" t="s">
        <v>262</v>
      </c>
      <c r="N18" s="67"/>
      <c r="O18" s="67"/>
      <c r="P18" s="67"/>
      <c r="Q18" s="67"/>
      <c r="R18" s="67"/>
      <c r="S18" s="67"/>
      <c r="T18" s="38"/>
      <c r="U18" s="38"/>
      <c r="V18" s="38"/>
      <c r="W18" s="38"/>
      <c r="X18" s="38"/>
      <c r="Y18" s="38"/>
      <c r="Z18" s="38"/>
    </row>
    <row r="19" spans="1:26" ht="99.75" customHeight="1" x14ac:dyDescent="0.2">
      <c r="A19" s="38"/>
      <c r="B19" s="62">
        <f t="shared" si="0"/>
        <v>5</v>
      </c>
      <c r="C19" s="63" t="str">
        <f t="array" ref="C19">+IFERROR(INDEX(Hoja1!$A$2:$A$82,MATCH(J19,Hoja1!$H$2:$H$82,0)),"")</f>
        <v>1.3</v>
      </c>
      <c r="D19" s="64" t="str">
        <f>IFERROR(VLOOKUP(C19,Hoja1!$A$2:$H$82,4,0),"")</f>
        <v>Ambiente de Control</v>
      </c>
      <c r="E19" s="64" t="str">
        <f>+IFERROR(VLOOKUP(C19,Hoja1!$A$1:$J$82,10,0),"")</f>
        <v>La entidad demuestra el compromiso con la integridad (valores) y principios del servicio público</v>
      </c>
      <c r="F19" s="64" t="str">
        <f>+IFERROR(VLOOKUP(C19,Hoja1!$A$1:$I$82,3,0),"")</f>
        <v xml:space="preserve"> Mecanismos frente a la detección y prevención del uso inadecuado de información privilegiada u otras situaciones que puedan implicar riesgos para la entidad</v>
      </c>
      <c r="G19" s="63">
        <f>+IFERROR(VLOOKUP(C19,Hoja1!$A$1:$K$82,11,0),"")</f>
        <v>3</v>
      </c>
      <c r="H19" s="65">
        <f>+IFERROR(VLOOKUP(C19,Hoja1!$A$1:$L$82,12,0),"")</f>
        <v>3</v>
      </c>
      <c r="I19" s="59" t="str">
        <f t="shared" si="1"/>
        <v>Se encuentra presente y funciona correctamente, por lo tanto se requiere acciones o actividades  dirigidas a su mantenimiento dentro del marco de las lineas de defensa.</v>
      </c>
      <c r="J19" s="41">
        <v>5</v>
      </c>
      <c r="K19" s="60">
        <f>+VLOOKUP(C19,Hoja1!$A$1:$M$82,13,0)</f>
        <v>1</v>
      </c>
      <c r="L19" s="132"/>
      <c r="M19" s="69" t="s">
        <v>262</v>
      </c>
      <c r="N19" s="67"/>
      <c r="O19" s="67"/>
      <c r="P19" s="67"/>
      <c r="Q19" s="67"/>
      <c r="R19" s="67"/>
      <c r="S19" s="67"/>
      <c r="T19" s="38"/>
      <c r="U19" s="38"/>
      <c r="V19" s="38"/>
      <c r="W19" s="38"/>
      <c r="X19" s="38"/>
      <c r="Y19" s="38"/>
      <c r="Z19" s="38"/>
    </row>
    <row r="20" spans="1:26" ht="99.75" customHeight="1" x14ac:dyDescent="0.2">
      <c r="A20" s="38"/>
      <c r="B20" s="68">
        <f t="shared" si="0"/>
        <v>6</v>
      </c>
      <c r="C20" s="63" t="str">
        <f t="array" ref="C20">+IFERROR(INDEX(Hoja1!$A$2:$A$82,MATCH(J20,Hoja1!$H$2:$H$82,0)),"")</f>
        <v>1.4</v>
      </c>
      <c r="D20" s="64" t="str">
        <f>IFERROR(VLOOKUP(C20,Hoja1!$A$2:$H$82,4,0),"")</f>
        <v>Ambiente de Control</v>
      </c>
      <c r="E20" s="64" t="str">
        <f>+IFERROR(VLOOKUP(C20,Hoja1!$A$1:$J$82,10,0),"")</f>
        <v>La entidad demuestra el compromiso con la integridad (valores) y principios del servicio público</v>
      </c>
      <c r="F20" s="64" t="str">
        <f>+IFERROR(VLOOKUP(C20,Hoja1!$A$1:$I$82,3,0),"")</f>
        <v xml:space="preserve"> La evaluación de las acciones transversales de integridad, mediante el monitoreo permanente de los riesgos de corrupción.</v>
      </c>
      <c r="G20" s="63">
        <f>+IFERROR(VLOOKUP(C20,Hoja1!$A$1:$K$82,11,0),"")</f>
        <v>3</v>
      </c>
      <c r="H20" s="65">
        <f>+IFERROR(VLOOKUP(C20,Hoja1!$A$1:$L$82,12,0),"")</f>
        <v>3</v>
      </c>
      <c r="I20" s="59" t="str">
        <f t="shared" si="1"/>
        <v>Se encuentra presente y funciona correctamente, por lo tanto se requiere acciones o actividades  dirigidas a su mantenimiento dentro del marco de las lineas de defensa.</v>
      </c>
      <c r="J20" s="41">
        <v>6</v>
      </c>
      <c r="K20" s="60">
        <f>+VLOOKUP(C20,Hoja1!$A$1:$M$82,13,0)</f>
        <v>1</v>
      </c>
      <c r="L20" s="132"/>
      <c r="M20" s="69" t="s">
        <v>262</v>
      </c>
      <c r="N20" s="67"/>
      <c r="O20" s="67"/>
      <c r="P20" s="67"/>
      <c r="Q20" s="67"/>
      <c r="R20" s="67"/>
      <c r="S20" s="67"/>
      <c r="T20" s="38"/>
      <c r="U20" s="38"/>
      <c r="V20" s="38"/>
      <c r="W20" s="38"/>
      <c r="X20" s="38"/>
      <c r="Y20" s="38"/>
      <c r="Z20" s="38"/>
    </row>
    <row r="21" spans="1:26" ht="99.75" customHeight="1" x14ac:dyDescent="0.2">
      <c r="A21" s="38"/>
      <c r="B21" s="62">
        <f t="shared" si="0"/>
        <v>7</v>
      </c>
      <c r="C21" s="63" t="str">
        <f t="array" ref="C21">+IFERROR(INDEX(Hoja1!$A$2:$A$82,MATCH(J21,Hoja1!$H$2:$H$82,0)),"")</f>
        <v>1.5</v>
      </c>
      <c r="D21" s="64" t="str">
        <f>IFERROR(VLOOKUP(C21,Hoja1!$A$2:$H$82,4,0),"")</f>
        <v>Ambiente de Control</v>
      </c>
      <c r="E21" s="64" t="str">
        <f>+IFERROR(VLOOKUP(C21,Hoja1!$A$1:$J$82,10,0),"")</f>
        <v>La entidad demuestra el compromiso con la integridad (valores) y principios del servicio público</v>
      </c>
      <c r="F21" s="64" t="str">
        <f>+IFERROR(VLOOKUP(C21,Hoja1!$A$1:$I$82,3,0),"")</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G21" s="63">
        <f>+IFERROR(VLOOKUP(C21,Hoja1!$A$1:$K$82,11,0),"")</f>
        <v>3</v>
      </c>
      <c r="H21" s="90">
        <f>+IFERROR(VLOOKUP(C21,Hoja1!$A$1:$L$82,12,0),"")</f>
        <v>3</v>
      </c>
      <c r="I21" s="59" t="str">
        <f t="shared" si="1"/>
        <v>Se encuentra presente y funciona correctamente, por lo tanto se requiere acciones o actividades  dirigidas a su mantenimiento dentro del marco de las lineas de defensa.</v>
      </c>
      <c r="J21" s="41">
        <v>7</v>
      </c>
      <c r="K21" s="60">
        <f>+VLOOKUP(C21,Hoja1!$A$1:$M$82,13,0)</f>
        <v>1</v>
      </c>
      <c r="L21" s="132"/>
      <c r="M21" s="69" t="s">
        <v>262</v>
      </c>
      <c r="N21" s="67"/>
      <c r="O21" s="67"/>
      <c r="P21" s="67"/>
      <c r="Q21" s="67"/>
      <c r="R21" s="67"/>
      <c r="S21" s="67"/>
      <c r="T21" s="38"/>
      <c r="U21" s="38"/>
      <c r="V21" s="38"/>
      <c r="W21" s="38"/>
      <c r="X21" s="38"/>
      <c r="Y21" s="38"/>
      <c r="Z21" s="38"/>
    </row>
    <row r="22" spans="1:26" ht="99.75" customHeight="1" x14ac:dyDescent="0.2">
      <c r="A22" s="38"/>
      <c r="B22" s="62">
        <f t="shared" si="0"/>
        <v>8</v>
      </c>
      <c r="C22" s="63" t="str">
        <f t="array" ref="C22">+IFERROR(INDEX(Hoja1!$A$2:$A$82,MATCH(J22,Hoja1!$H$2:$H$82,0)),"")</f>
        <v>2.1</v>
      </c>
      <c r="D22" s="64" t="str">
        <f>IFERROR(VLOOKUP(C22,Hoja1!$A$2:$H$82,4,0),"")</f>
        <v>Ambiente de Control</v>
      </c>
      <c r="E22" s="64" t="str">
        <f>+IFERROR(VLOOKUP(C22,Hoja1!$A$1:$J$82,10,0),"")</f>
        <v xml:space="preserve">Aplicación de mecanismos para ejercer una adecuada supervisión del Sistema de Control Interno </v>
      </c>
      <c r="F22" s="64" t="str">
        <f>+IFERROR(VLOOKUP(C22,Hoja1!$A$1:$I$82,3,0),"")</f>
        <v xml:space="preserve"> Creación o actualización del Comité Institucional de Coordinación de Control Interno (incluye ajustes en periodicidad para reunión, articulación con el Comité Institucional de Gestión y Desempeño)</v>
      </c>
      <c r="G22" s="63">
        <f>+IFERROR(VLOOKUP(C22,Hoja1!$A$1:$K$82,11,0),"")</f>
        <v>3</v>
      </c>
      <c r="H22" s="65">
        <f>+IFERROR(VLOOKUP(C22,Hoja1!$A$1:$L$82,12,0),"")</f>
        <v>3</v>
      </c>
      <c r="I22" s="59" t="str">
        <f t="shared" si="1"/>
        <v>Se encuentra presente y funciona correctamente, por lo tanto se requiere acciones o actividades  dirigidas a su mantenimiento dentro del marco de las lineas de defensa.</v>
      </c>
      <c r="J22" s="41">
        <v>8</v>
      </c>
      <c r="K22" s="60">
        <f>+VLOOKUP(C22,Hoja1!$A$1:$M$82,13,0)</f>
        <v>1</v>
      </c>
      <c r="L22" s="132"/>
      <c r="M22" s="69" t="s">
        <v>262</v>
      </c>
      <c r="N22" s="67"/>
      <c r="O22" s="67"/>
      <c r="P22" s="67"/>
      <c r="Q22" s="67"/>
      <c r="R22" s="67"/>
      <c r="S22" s="67"/>
      <c r="T22" s="38"/>
      <c r="U22" s="38"/>
      <c r="V22" s="38"/>
      <c r="W22" s="38"/>
      <c r="X22" s="38"/>
      <c r="Y22" s="38"/>
      <c r="Z22" s="38"/>
    </row>
    <row r="23" spans="1:26" ht="99.75" customHeight="1" x14ac:dyDescent="0.2">
      <c r="A23" s="38"/>
      <c r="B23" s="62">
        <f t="shared" si="0"/>
        <v>9</v>
      </c>
      <c r="C23" s="63" t="str">
        <f t="array" ref="C23">+IFERROR(INDEX(Hoja1!$A$2:$A$82,MATCH(J23,Hoja1!$H$2:$H$82,0)),"")</f>
        <v>2.2</v>
      </c>
      <c r="D23" s="64" t="str">
        <f>IFERROR(VLOOKUP(C23,Hoja1!$A$2:$H$82,4,0),"")</f>
        <v>Ambiente de Control</v>
      </c>
      <c r="E23" s="64" t="str">
        <f>+IFERROR(VLOOKUP(C23,Hoja1!$A$1:$J$82,10,0),"")</f>
        <v xml:space="preserve">Aplicación de mecanismos para ejercer una adecuada supervisión del Sistema de Control Interno </v>
      </c>
      <c r="F23" s="64" t="str">
        <f>+IFERROR(VLOOKUP(C23,Hoja1!$A$1:$I$82,3,0),"")</f>
        <v xml:space="preserve"> Definición y documentación del Esquema de Líneas de Defens</v>
      </c>
      <c r="G23" s="63">
        <f>+IFERROR(VLOOKUP(C23,Hoja1!$A$1:$K$82,11,0),"")</f>
        <v>3</v>
      </c>
      <c r="H23" s="65">
        <f>+IFERROR(VLOOKUP(C23,Hoja1!$A$1:$L$82,12,0),"")</f>
        <v>3</v>
      </c>
      <c r="I23" s="59" t="str">
        <f t="shared" si="1"/>
        <v>Se encuentra presente y funciona correctamente, por lo tanto se requiere acciones o actividades  dirigidas a su mantenimiento dentro del marco de las lineas de defensa.</v>
      </c>
      <c r="J23" s="41">
        <v>9</v>
      </c>
      <c r="K23" s="60">
        <f>+VLOOKUP(C23,Hoja1!$A$1:$M$82,13,0)</f>
        <v>1</v>
      </c>
      <c r="L23" s="132"/>
      <c r="M23" s="69" t="s">
        <v>262</v>
      </c>
      <c r="N23" s="67"/>
      <c r="O23" s="67"/>
      <c r="P23" s="67"/>
      <c r="Q23" s="67"/>
      <c r="R23" s="67"/>
      <c r="S23" s="67"/>
      <c r="T23" s="38"/>
      <c r="U23" s="38"/>
      <c r="V23" s="38"/>
      <c r="W23" s="38"/>
      <c r="X23" s="38"/>
      <c r="Y23" s="38"/>
      <c r="Z23" s="38"/>
    </row>
    <row r="24" spans="1:26" ht="99.75" customHeight="1" x14ac:dyDescent="0.2">
      <c r="A24" s="38"/>
      <c r="B24" s="68">
        <f t="shared" si="0"/>
        <v>10</v>
      </c>
      <c r="C24" s="63" t="str">
        <f t="array" ref="C24">+IFERROR(INDEX(Hoja1!$A$2:$A$82,MATCH(J24,Hoja1!$H$2:$H$82,0)),"")</f>
        <v>2.3</v>
      </c>
      <c r="D24" s="64" t="str">
        <f>IFERROR(VLOOKUP(C24,Hoja1!$A$2:$H$82,4,0),"")</f>
        <v>Ambiente de Control</v>
      </c>
      <c r="E24" s="64" t="str">
        <f>+IFERROR(VLOOKUP(C24,Hoja1!$A$1:$J$82,10,0),"")</f>
        <v xml:space="preserve">Aplicación de mecanismos para ejercer una adecuada supervisión del Sistema de Control Interno </v>
      </c>
      <c r="F24" s="64" t="str">
        <f>+IFERROR(VLOOKUP(C24,Hoja1!$A$1:$I$82,3,0),"")</f>
        <v xml:space="preserve"> Definición de líneas de reporte en temas clave para la toma de decisiones, atendiendo el Esquema de Líneas de Defens</v>
      </c>
      <c r="G24" s="63">
        <f>+IFERROR(VLOOKUP(C24,Hoja1!$A$1:$K$82,11,0),"")</f>
        <v>3</v>
      </c>
      <c r="H24" s="65">
        <f>+IFERROR(VLOOKUP(C24,Hoja1!$A$1:$L$82,12,0),"")</f>
        <v>3</v>
      </c>
      <c r="I24" s="59" t="str">
        <f t="shared" si="1"/>
        <v>Se encuentra presente y funciona correctamente, por lo tanto se requiere acciones o actividades  dirigidas a su mantenimiento dentro del marco de las lineas de defensa.</v>
      </c>
      <c r="J24" s="41">
        <v>10</v>
      </c>
      <c r="K24" s="60">
        <f>+VLOOKUP(C24,Hoja1!$A$1:$M$82,13,0)</f>
        <v>1</v>
      </c>
      <c r="L24" s="132"/>
      <c r="M24" s="69" t="s">
        <v>262</v>
      </c>
      <c r="N24" s="67"/>
      <c r="O24" s="67"/>
      <c r="P24" s="67"/>
      <c r="Q24" s="67"/>
      <c r="R24" s="67"/>
      <c r="S24" s="67"/>
      <c r="T24" s="38"/>
      <c r="U24" s="38"/>
      <c r="V24" s="38"/>
      <c r="W24" s="38"/>
      <c r="X24" s="38"/>
      <c r="Y24" s="38"/>
      <c r="Z24" s="38"/>
    </row>
    <row r="25" spans="1:26" ht="99.75" customHeight="1" x14ac:dyDescent="0.2">
      <c r="A25" s="38"/>
      <c r="B25" s="62">
        <f t="shared" si="0"/>
        <v>11</v>
      </c>
      <c r="C25" s="63" t="str">
        <f t="array" ref="C25">+IFERROR(INDEX(Hoja1!$A$2:$A$82,MATCH(J25,Hoja1!$H$2:$H$82,0)),"")</f>
        <v>3.1</v>
      </c>
      <c r="D25" s="64" t="str">
        <f>IFERROR(VLOOKUP(C25,Hoja1!$A$2:$H$82,4,0),"")</f>
        <v>Ambiente de Control</v>
      </c>
      <c r="E25" s="64" t="str">
        <f>+IFERROR(VLOOKUP(C25,Hoja1!$A$1:$J$82,10,0),"")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5" s="64" t="str">
        <f>+IFERROR(VLOOKUP(C25,Hoja1!$A$1:$I$82,3,0),"")</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G25" s="63">
        <f>+IFERROR(VLOOKUP(C25,Hoja1!$A$1:$K$82,11,0),"")</f>
        <v>3</v>
      </c>
      <c r="H25" s="65">
        <f>+IFERROR(VLOOKUP(C25,Hoja1!$A$1:$L$82,12,0),"")</f>
        <v>3</v>
      </c>
      <c r="I25" s="59" t="str">
        <f t="shared" si="1"/>
        <v>Se encuentra presente y funciona correctamente, por lo tanto se requiere acciones o actividades  dirigidas a su mantenimiento dentro del marco de las lineas de defensa.</v>
      </c>
      <c r="J25" s="41">
        <v>11</v>
      </c>
      <c r="K25" s="60">
        <f>+VLOOKUP(C25,Hoja1!$A$1:$M$82,13,0)</f>
        <v>1</v>
      </c>
      <c r="L25" s="132"/>
      <c r="M25" s="69" t="s">
        <v>262</v>
      </c>
      <c r="N25" s="67"/>
      <c r="O25" s="67"/>
      <c r="P25" s="67"/>
      <c r="Q25" s="67"/>
      <c r="R25" s="67"/>
      <c r="S25" s="67"/>
      <c r="T25" s="38"/>
      <c r="U25" s="38"/>
      <c r="V25" s="38"/>
      <c r="W25" s="38"/>
      <c r="X25" s="38"/>
      <c r="Y25" s="38"/>
      <c r="Z25" s="38"/>
    </row>
    <row r="26" spans="1:26" ht="99.75" customHeight="1" x14ac:dyDescent="0.2">
      <c r="A26" s="38"/>
      <c r="B26" s="68">
        <f t="shared" si="0"/>
        <v>12</v>
      </c>
      <c r="C26" s="63" t="str">
        <f t="array" ref="C26">+IFERROR(INDEX(Hoja1!$A$2:$A$82,MATCH(J26,Hoja1!$H$2:$H$82,0)),"")</f>
        <v>3.2</v>
      </c>
      <c r="D26" s="64" t="str">
        <f>IFERROR(VLOOKUP(C26,Hoja1!$A$2:$H$82,4,0),"")</f>
        <v>Ambiente de Control</v>
      </c>
      <c r="E26" s="64" t="str">
        <f>+IFERROR(VLOOKUP(C26,Hoja1!$A$1:$J$82,10,0),"")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6" s="64" t="str">
        <f>+IFERROR(VLOOKUP(C26,Hoja1!$A$1:$I$82,3,0),"")</f>
        <v xml:space="preserve"> La Alta Dirección frente a la política de Administración del Riesgo definen los niveles de aceptación del riesgo, teniendo en cuenta cada uno de los objetivos establecidos.</v>
      </c>
      <c r="G26" s="63">
        <f>+IFERROR(VLOOKUP(C26,Hoja1!$A$1:$K$82,11,0),"")</f>
        <v>3</v>
      </c>
      <c r="H26" s="65">
        <f>+IFERROR(VLOOKUP(C26,Hoja1!$A$1:$L$82,12,0),"")</f>
        <v>3</v>
      </c>
      <c r="I26" s="59" t="str">
        <f t="shared" si="1"/>
        <v>Se encuentra presente y funciona correctamente, por lo tanto se requiere acciones o actividades  dirigidas a su mantenimiento dentro del marco de las lineas de defensa.</v>
      </c>
      <c r="J26" s="41">
        <v>12</v>
      </c>
      <c r="K26" s="60">
        <f>+VLOOKUP(C26,Hoja1!$A$1:$M$82,13,0)</f>
        <v>1</v>
      </c>
      <c r="L26" s="132"/>
      <c r="M26" s="69" t="s">
        <v>262</v>
      </c>
      <c r="N26" s="67"/>
      <c r="O26" s="67"/>
      <c r="P26" s="67"/>
      <c r="Q26" s="67"/>
      <c r="R26" s="67"/>
      <c r="S26" s="67"/>
      <c r="T26" s="38"/>
      <c r="U26" s="38"/>
      <c r="V26" s="38"/>
      <c r="W26" s="38"/>
      <c r="X26" s="38"/>
      <c r="Y26" s="38"/>
      <c r="Z26" s="38"/>
    </row>
    <row r="27" spans="1:26" ht="99.75" customHeight="1" x14ac:dyDescent="0.2">
      <c r="A27" s="38"/>
      <c r="B27" s="62">
        <f t="shared" si="0"/>
        <v>13</v>
      </c>
      <c r="C27" s="63" t="str">
        <f t="array" ref="C27">+IFERROR(INDEX(Hoja1!$A$2:$A$82,MATCH(J27,Hoja1!$H$2:$H$82,0)),"")</f>
        <v>3.3</v>
      </c>
      <c r="D27" s="64" t="str">
        <f>IFERROR(VLOOKUP(C27,Hoja1!$A$2:$H$82,4,0),"")</f>
        <v>Ambiente de Control</v>
      </c>
      <c r="E27" s="64" t="str">
        <f>+IFERROR(VLOOKUP(C27,Hoja1!$A$1:$J$82,10,0),"")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7" s="64" t="str">
        <f>+IFERROR(VLOOKUP(C27,Hoja1!$A$1:$I$82,3,0),"")</f>
        <v xml:space="preserve"> Evaluación de la planeación estratégica, considerando alertas frente a posibles incumplimientos, necesidades de recursos, cambios en el entorno que puedan afectar su desarrollo, entre otros aspectos que garanticen de forma razonable su cumplimiento</v>
      </c>
      <c r="G27" s="63">
        <f>+IFERROR(VLOOKUP(C27,Hoja1!$A$1:$K$82,11,0),"")</f>
        <v>3</v>
      </c>
      <c r="H27" s="65">
        <f>+IFERROR(VLOOKUP(C27,Hoja1!$A$1:$L$82,12,0),"")</f>
        <v>3</v>
      </c>
      <c r="I27" s="59" t="str">
        <f t="shared" si="1"/>
        <v>Se encuentra presente y funciona correctamente, por lo tanto se requiere acciones o actividades  dirigidas a su mantenimiento dentro del marco de las lineas de defensa.</v>
      </c>
      <c r="J27" s="41">
        <v>13</v>
      </c>
      <c r="K27" s="60">
        <f>+VLOOKUP(C27,Hoja1!$A$1:$M$82,13,0)</f>
        <v>1</v>
      </c>
      <c r="L27" s="132"/>
      <c r="M27" s="69" t="s">
        <v>262</v>
      </c>
      <c r="N27" s="67"/>
      <c r="O27" s="67"/>
      <c r="P27" s="67"/>
      <c r="Q27" s="67"/>
      <c r="R27" s="67"/>
      <c r="S27" s="67"/>
      <c r="T27" s="38"/>
      <c r="U27" s="38"/>
      <c r="V27" s="38"/>
      <c r="W27" s="38"/>
      <c r="X27" s="38"/>
      <c r="Y27" s="38"/>
      <c r="Z27" s="38"/>
    </row>
    <row r="28" spans="1:26" ht="99.75" customHeight="1" x14ac:dyDescent="0.2">
      <c r="A28" s="38"/>
      <c r="B28" s="62">
        <f t="shared" si="0"/>
        <v>14</v>
      </c>
      <c r="C28" s="63" t="str">
        <f t="array" ref="C28">+IFERROR(INDEX(Hoja1!$A$2:$A$82,MATCH(J28,Hoja1!$H$2:$H$82,0)),"")</f>
        <v>4.1</v>
      </c>
      <c r="D28" s="64" t="str">
        <f>IFERROR(VLOOKUP(C28,Hoja1!$A$2:$H$82,4,0),"")</f>
        <v>Ambiente de Control</v>
      </c>
      <c r="E28" s="64" t="str">
        <f>+IFERROR(VLOOKUP(C28,Hoja1!$A$1:$J$82,10,0),"")</f>
        <v>Compromiso con la competencia de todo el personal, por lo que la gestión del talento humano tiene un carácter estratégico con el despliegue de actividades clave para todo el ciclo de vida del servidor público –ingreso, permanencia y retiro.</v>
      </c>
      <c r="F28" s="64" t="str">
        <f>+IFERROR(VLOOKUP(C28,Hoja1!$A$1:$I$82,3,0),"")</f>
        <v xml:space="preserve"> Evaluación de la Planeación Estratégica del Talento Humano</v>
      </c>
      <c r="G28" s="63">
        <f>+IFERROR(VLOOKUP(C28,Hoja1!$A$1:$K$82,11,0),"")</f>
        <v>3</v>
      </c>
      <c r="H28" s="65">
        <f>+IFERROR(VLOOKUP(C28,Hoja1!$A$1:$L$82,12,0),"")</f>
        <v>3</v>
      </c>
      <c r="I28" s="59" t="str">
        <f t="shared" si="1"/>
        <v>Se encuentra presente y funciona correctamente, por lo tanto se requiere acciones o actividades  dirigidas a su mantenimiento dentro del marco de las lineas de defensa.</v>
      </c>
      <c r="J28" s="41">
        <v>14</v>
      </c>
      <c r="K28" s="60">
        <f>+VLOOKUP(C28,Hoja1!$A$1:$M$82,13,0)</f>
        <v>1</v>
      </c>
      <c r="L28" s="132"/>
      <c r="M28" s="69" t="s">
        <v>262</v>
      </c>
      <c r="N28" s="67"/>
      <c r="O28" s="67"/>
      <c r="P28" s="67"/>
      <c r="Q28" s="67"/>
      <c r="R28" s="67"/>
      <c r="S28" s="67"/>
      <c r="T28" s="38"/>
      <c r="U28" s="38"/>
      <c r="V28" s="38"/>
      <c r="W28" s="38"/>
      <c r="X28" s="38"/>
      <c r="Y28" s="38"/>
      <c r="Z28" s="38"/>
    </row>
    <row r="29" spans="1:26" ht="99.75" customHeight="1" x14ac:dyDescent="0.2">
      <c r="A29" s="38"/>
      <c r="B29" s="62">
        <f t="shared" si="0"/>
        <v>15</v>
      </c>
      <c r="C29" s="63" t="str">
        <f t="array" ref="C29">+IFERROR(INDEX(Hoja1!$A$2:$A$82,MATCH(J29,Hoja1!$H$2:$H$82,0)),"")</f>
        <v>4.2</v>
      </c>
      <c r="D29" s="64" t="str">
        <f>IFERROR(VLOOKUP(C29,Hoja1!$A$2:$H$82,4,0),"")</f>
        <v>Ambiente de Control</v>
      </c>
      <c r="E29" s="64" t="str">
        <f>+IFERROR(VLOOKUP(C29,Hoja1!$A$1:$J$82,10,0),"")</f>
        <v>Compromiso con la competencia de todo el personal, por lo que la gestión del talento humano tiene un carácter estratégico con el despliegue de actividades clave para todo el ciclo de vida del servidor público –ingreso, permanencia y retiro.</v>
      </c>
      <c r="F29" s="64" t="str">
        <f>+IFERROR(VLOOKUP(C29,Hoja1!$A$1:$I$82,3,0),"")</f>
        <v xml:space="preserve"> Evaluación de las actividades relacionadas con el Ingreso del personal</v>
      </c>
      <c r="G29" s="63">
        <f>+IFERROR(VLOOKUP(C29,Hoja1!$A$1:$K$82,11,0),"")</f>
        <v>3</v>
      </c>
      <c r="H29" s="65">
        <f>+IFERROR(VLOOKUP(C29,Hoja1!$A$1:$L$82,12,0),"")</f>
        <v>3</v>
      </c>
      <c r="I29" s="59" t="str">
        <f t="shared" si="1"/>
        <v>Se encuentra presente y funciona correctamente, por lo tanto se requiere acciones o actividades  dirigidas a su mantenimiento dentro del marco de las lineas de defensa.</v>
      </c>
      <c r="J29" s="41">
        <v>15</v>
      </c>
      <c r="K29" s="60">
        <f>+VLOOKUP(C29,Hoja1!$A$1:$M$82,13,0)</f>
        <v>1</v>
      </c>
      <c r="L29" s="132"/>
      <c r="M29" s="69" t="s">
        <v>262</v>
      </c>
      <c r="N29" s="67"/>
      <c r="O29" s="67"/>
      <c r="P29" s="67"/>
      <c r="Q29" s="67"/>
      <c r="R29" s="67"/>
      <c r="S29" s="67"/>
      <c r="T29" s="38"/>
      <c r="U29" s="38"/>
      <c r="V29" s="38"/>
      <c r="W29" s="38"/>
      <c r="X29" s="38"/>
      <c r="Y29" s="38"/>
      <c r="Z29" s="38"/>
    </row>
    <row r="30" spans="1:26" ht="99.75" customHeight="1" x14ac:dyDescent="0.2">
      <c r="A30" s="38"/>
      <c r="B30" s="68">
        <f t="shared" si="0"/>
        <v>16</v>
      </c>
      <c r="C30" s="63" t="str">
        <f t="array" ref="C30">+IFERROR(INDEX(Hoja1!$A$2:$A$82,MATCH(J30,Hoja1!$H$2:$H$82,0)),"")</f>
        <v>4.4</v>
      </c>
      <c r="D30" s="64" t="str">
        <f>IFERROR(VLOOKUP(C30,Hoja1!$A$2:$H$82,4,0),"")</f>
        <v>Ambiente de Control</v>
      </c>
      <c r="E30" s="64" t="str">
        <f>+IFERROR(VLOOKUP(C30,Hoja1!$A$1:$J$82,10,0),"")</f>
        <v>Compromiso con la competencia de todo el personal, por lo que la gestión del talento humano tiene un carácter estratégico con el despliegue de actividades clave para todo el ciclo de vida del servidor público –ingreso, permanencia y retiro.</v>
      </c>
      <c r="F30" s="64" t="str">
        <f>+IFERROR(VLOOKUP(C30,Hoja1!$A$1:$I$82,3,0),"")</f>
        <v>Analizar si se cuenta con políticas claras y comunicadas relacionadas con la responsabilidad de cada servidor sobre el desarrollo y mantenimiento del control interno (1a línea de defensa</v>
      </c>
      <c r="G30" s="63">
        <f>+IFERROR(VLOOKUP(C30,Hoja1!$A$1:$K$82,11,0),"")</f>
        <v>3</v>
      </c>
      <c r="H30" s="65">
        <f>+IFERROR(VLOOKUP(C30,Hoja1!$A$1:$L$82,12,0),"")</f>
        <v>3</v>
      </c>
      <c r="I30" s="59" t="str">
        <f t="shared" si="1"/>
        <v>Se encuentra presente y funciona correctamente, por lo tanto se requiere acciones o actividades  dirigidas a su mantenimiento dentro del marco de las lineas de defensa.</v>
      </c>
      <c r="J30" s="41">
        <v>16</v>
      </c>
      <c r="K30" s="60">
        <f>+VLOOKUP(C30,Hoja1!$A$1:$M$82,13,0)</f>
        <v>1</v>
      </c>
      <c r="L30" s="132"/>
      <c r="M30" s="69" t="s">
        <v>262</v>
      </c>
      <c r="N30" s="67"/>
      <c r="O30" s="67"/>
      <c r="P30" s="67"/>
      <c r="Q30" s="67"/>
      <c r="R30" s="67"/>
      <c r="S30" s="67"/>
      <c r="T30" s="38"/>
      <c r="U30" s="38"/>
      <c r="V30" s="38"/>
      <c r="W30" s="38"/>
      <c r="X30" s="38"/>
      <c r="Y30" s="38"/>
      <c r="Z30" s="38"/>
    </row>
    <row r="31" spans="1:26" ht="99.75" customHeight="1" x14ac:dyDescent="0.2">
      <c r="A31" s="38"/>
      <c r="B31" s="62">
        <f t="shared" si="0"/>
        <v>17</v>
      </c>
      <c r="C31" s="63" t="str">
        <f t="array" ref="C31">+IFERROR(INDEX(Hoja1!$A$2:$A$82,MATCH(J31,Hoja1!$H$2:$H$82,0)),"")</f>
        <v>4.5</v>
      </c>
      <c r="D31" s="64" t="str">
        <f>IFERROR(VLOOKUP(C31,Hoja1!$A$2:$H$82,4,0),"")</f>
        <v>Ambiente de Control</v>
      </c>
      <c r="E31" s="64" t="str">
        <f>+IFERROR(VLOOKUP(C31,Hoja1!$A$1:$J$82,10,0),"")</f>
        <v>Compromiso con la competencia de todo el personal, por lo que la gestión del talento humano tiene un carácter estratégico con el despliegue de actividades clave para todo el ciclo de vida del servidor público –ingreso, permanencia y retiro.</v>
      </c>
      <c r="F31" s="64" t="str">
        <f>+IFERROR(VLOOKUP(C31,Hoja1!$A$1:$I$82,3,0),"")</f>
        <v xml:space="preserve"> Evaluación de las actividades relacionadas con el retiro del personal</v>
      </c>
      <c r="G31" s="63">
        <f>+IFERROR(VLOOKUP(C31,Hoja1!$A$1:$K$82,11,0),"")</f>
        <v>3</v>
      </c>
      <c r="H31" s="65">
        <f>+IFERROR(VLOOKUP(C31,Hoja1!$A$1:$L$82,12,0),"")</f>
        <v>3</v>
      </c>
      <c r="I31" s="59" t="str">
        <f t="shared" si="1"/>
        <v>Se encuentra presente y funciona correctamente, por lo tanto se requiere acciones o actividades  dirigidas a su mantenimiento dentro del marco de las lineas de defensa.</v>
      </c>
      <c r="J31" s="41">
        <v>17</v>
      </c>
      <c r="K31" s="60">
        <f>+VLOOKUP(C31,Hoja1!$A$1:$M$82,13,0)</f>
        <v>1</v>
      </c>
      <c r="L31" s="132"/>
      <c r="M31" s="69" t="s">
        <v>262</v>
      </c>
      <c r="N31" s="67"/>
      <c r="O31" s="67"/>
      <c r="P31" s="67"/>
      <c r="Q31" s="67"/>
      <c r="R31" s="67"/>
      <c r="S31" s="67"/>
      <c r="T31" s="38"/>
      <c r="U31" s="38"/>
      <c r="V31" s="38"/>
      <c r="W31" s="38"/>
      <c r="X31" s="38"/>
      <c r="Y31" s="38"/>
      <c r="Z31" s="38"/>
    </row>
    <row r="32" spans="1:26" ht="99.75" customHeight="1" x14ac:dyDescent="0.2">
      <c r="A32" s="38"/>
      <c r="B32" s="68">
        <f t="shared" si="0"/>
        <v>18</v>
      </c>
      <c r="C32" s="63" t="str">
        <f t="array" ref="C32">+IFERROR(INDEX(Hoja1!$A$2:$A$82,MATCH(J32,Hoja1!$H$2:$H$82,0)),"")</f>
        <v>5.1</v>
      </c>
      <c r="D32" s="64" t="str">
        <f>IFERROR(VLOOKUP(C32,Hoja1!$A$2:$H$82,4,0),"")</f>
        <v>Ambiente de Control</v>
      </c>
      <c r="E32" s="64" t="str">
        <f>+IFERROR(VLOOKUP(C32,Hoja1!$A$1:$J$82,10,0),"")</f>
        <v>La entidad establece líneas de reporte dentro de la entidad para evaluar el funcionamiento del Sistema de Control Interno.</v>
      </c>
      <c r="F32" s="64" t="str">
        <f>+IFERROR(VLOOKUP(C32,Hoja1!$A$1:$I$82,3,0),"")</f>
        <v xml:space="preserve"> Acorde con la estructura del Esquema de Líneas de Defensa se han definido estándares de reporte, periodicidad y responsables frente a diferentes temas críticos de la entidad</v>
      </c>
      <c r="G32" s="63">
        <f>+IFERROR(VLOOKUP(C32,Hoja1!$A$1:$K$82,11,0),"")</f>
        <v>3</v>
      </c>
      <c r="H32" s="65">
        <f>+IFERROR(VLOOKUP(C32,Hoja1!$A$1:$L$82,12,0),"")</f>
        <v>3</v>
      </c>
      <c r="I32" s="59" t="str">
        <f t="shared" si="1"/>
        <v>Se encuentra presente y funciona correctamente, por lo tanto se requiere acciones o actividades  dirigidas a su mantenimiento dentro del marco de las lineas de defensa.</v>
      </c>
      <c r="J32" s="41">
        <v>18</v>
      </c>
      <c r="K32" s="60">
        <f>+VLOOKUP(C32,Hoja1!$A$1:$M$82,13,0)</f>
        <v>1</v>
      </c>
      <c r="L32" s="132"/>
      <c r="M32" s="69" t="s">
        <v>262</v>
      </c>
      <c r="N32" s="67"/>
      <c r="O32" s="67"/>
      <c r="P32" s="67"/>
      <c r="Q32" s="67"/>
      <c r="R32" s="67"/>
      <c r="S32" s="67"/>
      <c r="T32" s="38"/>
      <c r="U32" s="38"/>
      <c r="V32" s="38"/>
      <c r="W32" s="38"/>
      <c r="X32" s="38"/>
      <c r="Y32" s="38"/>
      <c r="Z32" s="38"/>
    </row>
    <row r="33" spans="1:26" ht="99.75" customHeight="1" x14ac:dyDescent="0.2">
      <c r="A33" s="38"/>
      <c r="B33" s="62">
        <f t="shared" si="0"/>
        <v>19</v>
      </c>
      <c r="C33" s="63" t="str">
        <f t="array" ref="C33">+IFERROR(INDEX(Hoja1!$A$2:$A$82,MATCH(J33,Hoja1!$H$2:$H$82,0)),"")</f>
        <v>5.2</v>
      </c>
      <c r="D33" s="64" t="str">
        <f>IFERROR(VLOOKUP(C33,Hoja1!$A$2:$H$82,4,0),"")</f>
        <v>Ambiente de Control</v>
      </c>
      <c r="E33" s="64" t="str">
        <f>+IFERROR(VLOOKUP(C33,Hoja1!$A$1:$J$82,10,0),"")</f>
        <v>La entidad establece líneas de reporte dentro de la entidad para evaluar el funcionamiento del Sistema de Control Interno.</v>
      </c>
      <c r="F33" s="64" t="str">
        <f>+IFERROR(VLOOKUP(C33,Hoja1!$A$1:$I$82,3,0),"")</f>
        <v xml:space="preserve"> La Alta Dirección analiza la información asociada con la generación de reportes financieros</v>
      </c>
      <c r="G33" s="63">
        <f>+IFERROR(VLOOKUP(C33,Hoja1!$A$1:$K$82,11,0),"")</f>
        <v>3</v>
      </c>
      <c r="H33" s="65">
        <f>+IFERROR(VLOOKUP(C33,Hoja1!$A$1:$L$82,12,0),"")</f>
        <v>3</v>
      </c>
      <c r="I33" s="59" t="str">
        <f t="shared" si="1"/>
        <v>Se encuentra presente y funciona correctamente, por lo tanto se requiere acciones o actividades  dirigidas a su mantenimiento dentro del marco de las lineas de defensa.</v>
      </c>
      <c r="J33" s="41">
        <v>19</v>
      </c>
      <c r="K33" s="60">
        <f>+VLOOKUP(C33,Hoja1!$A$1:$M$82,13,0)</f>
        <v>1</v>
      </c>
      <c r="L33" s="132"/>
      <c r="M33" s="69" t="s">
        <v>262</v>
      </c>
      <c r="N33" s="67"/>
      <c r="O33" s="67"/>
      <c r="P33" s="67"/>
      <c r="Q33" s="67"/>
      <c r="R33" s="67"/>
      <c r="S33" s="67"/>
      <c r="T33" s="38"/>
      <c r="U33" s="38"/>
      <c r="V33" s="38"/>
      <c r="W33" s="38"/>
      <c r="X33" s="38"/>
      <c r="Y33" s="38"/>
      <c r="Z33" s="38"/>
    </row>
    <row r="34" spans="1:26" ht="99.75" customHeight="1" x14ac:dyDescent="0.2">
      <c r="A34" s="38"/>
      <c r="B34" s="62">
        <f t="shared" si="0"/>
        <v>20</v>
      </c>
      <c r="C34" s="63" t="str">
        <f t="array" ref="C34">+IFERROR(INDEX(Hoja1!$A$2:$A$82,MATCH(J34,Hoja1!$H$2:$H$82,0)),"")</f>
        <v>5.3</v>
      </c>
      <c r="D34" s="64" t="str">
        <f>IFERROR(VLOOKUP(C34,Hoja1!$A$2:$H$82,4,0),"")</f>
        <v>Ambiente de Control</v>
      </c>
      <c r="E34" s="64" t="str">
        <f>+IFERROR(VLOOKUP(C34,Hoja1!$A$1:$J$82,10,0),"")</f>
        <v>La entidad establece líneas de reporte dentro de la entidad para evaluar el funcionamiento del Sistema de Control Interno.</v>
      </c>
      <c r="F34" s="64" t="str">
        <f>+IFERROR(VLOOKUP(C34,Hoja1!$A$1:$I$82,3,0),"")</f>
        <v xml:space="preserve"> Teniendo en cuenta la información suministrada por la 2a y 3a línea de defensa se toman decisiones a tiempo para garantizar el cumplimiento de las metas y objetivos</v>
      </c>
      <c r="G34" s="63">
        <f>+IFERROR(VLOOKUP(C34,Hoja1!$A$1:$K$82,11,0),"")</f>
        <v>3</v>
      </c>
      <c r="H34" s="65">
        <f>+IFERROR(VLOOKUP(C34,Hoja1!$A$1:$L$82,12,0),"")</f>
        <v>3</v>
      </c>
      <c r="I34" s="59" t="str">
        <f t="shared" si="1"/>
        <v>Se encuentra presente y funciona correctamente, por lo tanto se requiere acciones o actividades  dirigidas a su mantenimiento dentro del marco de las lineas de defensa.</v>
      </c>
      <c r="J34" s="41">
        <v>20</v>
      </c>
      <c r="K34" s="60">
        <f>+VLOOKUP(C34,Hoja1!$A$1:$M$82,13,0)</f>
        <v>1</v>
      </c>
      <c r="L34" s="132"/>
      <c r="M34" s="69" t="s">
        <v>262</v>
      </c>
      <c r="N34" s="67"/>
      <c r="O34" s="67"/>
      <c r="P34" s="67"/>
      <c r="Q34" s="67"/>
      <c r="R34" s="67"/>
      <c r="S34" s="67"/>
      <c r="T34" s="38"/>
      <c r="U34" s="38"/>
      <c r="V34" s="38"/>
      <c r="W34" s="38"/>
      <c r="X34" s="38"/>
      <c r="Y34" s="38"/>
      <c r="Z34" s="38"/>
    </row>
    <row r="35" spans="1:26" ht="99.75" customHeight="1" x14ac:dyDescent="0.2">
      <c r="A35" s="38"/>
      <c r="B35" s="62">
        <f t="shared" si="0"/>
        <v>21</v>
      </c>
      <c r="C35" s="63" t="str">
        <f t="array" ref="C35">+IFERROR(INDEX(Hoja1!$A$2:$A$82,MATCH(J35,Hoja1!$H$2:$H$82,0)),"")</f>
        <v>5.4</v>
      </c>
      <c r="D35" s="64" t="str">
        <f>IFERROR(VLOOKUP(C35,Hoja1!$A$2:$H$82,4,0),"")</f>
        <v>Ambiente de Control</v>
      </c>
      <c r="E35" s="64" t="str">
        <f>+IFERROR(VLOOKUP(C35,Hoja1!$A$1:$J$82,10,0),"")</f>
        <v>La entidad establece líneas de reporte dentro de la entidad para evaluar el funcionamiento del Sistema de Control Interno.</v>
      </c>
      <c r="F35" s="64" t="str">
        <f>+IFERROR(VLOOKUP(C35,Hoja1!$A$1:$I$82,3,0),"")</f>
        <v xml:space="preserve"> Se evalúa la estructura de control a partir de los cambios en procesos, procedimientos, u otras herramientas, a fin de garantizar su adecuada formulación y afectación frente a la gestión del riesgo</v>
      </c>
      <c r="G35" s="63">
        <f>+IFERROR(VLOOKUP(C35,Hoja1!$A$1:$K$82,11,0),"")</f>
        <v>3</v>
      </c>
      <c r="H35" s="65">
        <f>+IFERROR(VLOOKUP(C35,Hoja1!$A$1:$L$82,12,0),"")</f>
        <v>3</v>
      </c>
      <c r="I35" s="59" t="str">
        <f t="shared" si="1"/>
        <v>Se encuentra presente y funciona correctamente, por lo tanto se requiere acciones o actividades  dirigidas a su mantenimiento dentro del marco de las lineas de defensa.</v>
      </c>
      <c r="J35" s="41">
        <v>21</v>
      </c>
      <c r="K35" s="60">
        <f>+VLOOKUP(C35,Hoja1!$A$1:$M$82,13,0)</f>
        <v>1</v>
      </c>
      <c r="L35" s="132"/>
      <c r="M35" s="69" t="s">
        <v>262</v>
      </c>
      <c r="N35" s="67"/>
      <c r="O35" s="67"/>
      <c r="P35" s="67"/>
      <c r="Q35" s="67"/>
      <c r="R35" s="67"/>
      <c r="S35" s="67"/>
      <c r="T35" s="38"/>
      <c r="U35" s="38"/>
      <c r="V35" s="38"/>
      <c r="W35" s="38"/>
      <c r="X35" s="38"/>
      <c r="Y35" s="38"/>
      <c r="Z35" s="38"/>
    </row>
    <row r="36" spans="1:26" ht="99.75" customHeight="1" x14ac:dyDescent="0.2">
      <c r="A36" s="38"/>
      <c r="B36" s="68">
        <f t="shared" si="0"/>
        <v>22</v>
      </c>
      <c r="C36" s="63" t="str">
        <f t="array" ref="C36">+IFERROR(INDEX(Hoja1!$A$2:$A$82,MATCH(J36,Hoja1!$H$2:$H$82,0)),"")</f>
        <v>5.5</v>
      </c>
      <c r="D36" s="64" t="str">
        <f>IFERROR(VLOOKUP(C36,Hoja1!$A$2:$H$82,4,0),"")</f>
        <v>Ambiente de Control</v>
      </c>
      <c r="E36" s="64" t="str">
        <f>+IFERROR(VLOOKUP(C36,Hoja1!$A$1:$J$82,10,0),"")</f>
        <v>La entidad establece líneas de reporte dentro de la entidad para evaluar el funcionamiento del Sistema de Control Interno.</v>
      </c>
      <c r="F36" s="64" t="str">
        <f>+IFERROR(VLOOKUP(C36,Hoja1!$A$1:$I$82,3,0),"")</f>
        <v xml:space="preserve"> La entidad aprueba y hace seguimiento al Plan Anual de Auditoría presentado y ejecutado por parte de la Oficina de Control Interno</v>
      </c>
      <c r="G36" s="63">
        <f>+IFERROR(VLOOKUP(C36,Hoja1!$A$1:$K$82,11,0),"")</f>
        <v>3</v>
      </c>
      <c r="H36" s="65">
        <f>+IFERROR(VLOOKUP(C36,Hoja1!$A$1:$L$82,12,0),"")</f>
        <v>3</v>
      </c>
      <c r="I36" s="59" t="str">
        <f t="shared" si="1"/>
        <v>Se encuentra presente y funciona correctamente, por lo tanto se requiere acciones o actividades  dirigidas a su mantenimiento dentro del marco de las lineas de defensa.</v>
      </c>
      <c r="J36" s="41">
        <v>22</v>
      </c>
      <c r="K36" s="60">
        <f>+VLOOKUP(C36,Hoja1!$A$1:$M$82,13,0)</f>
        <v>1</v>
      </c>
      <c r="L36" s="132"/>
      <c r="M36" s="69" t="s">
        <v>262</v>
      </c>
      <c r="N36" s="67"/>
      <c r="O36" s="67"/>
      <c r="P36" s="67"/>
      <c r="Q36" s="67"/>
      <c r="R36" s="67"/>
      <c r="S36" s="67"/>
      <c r="T36" s="38"/>
      <c r="U36" s="38"/>
      <c r="V36" s="38"/>
      <c r="W36" s="38"/>
      <c r="X36" s="38"/>
      <c r="Y36" s="38"/>
      <c r="Z36" s="38"/>
    </row>
    <row r="37" spans="1:26" ht="99.75" customHeight="1" x14ac:dyDescent="0.2">
      <c r="A37" s="38"/>
      <c r="B37" s="62">
        <f t="shared" si="0"/>
        <v>23</v>
      </c>
      <c r="C37" s="63" t="str">
        <f t="array" ref="C37">+IFERROR(INDEX(Hoja1!$A$2:$A$82,MATCH(J37,Hoja1!$H$2:$H$82,0)),"")</f>
        <v>5.6</v>
      </c>
      <c r="D37" s="64" t="str">
        <f>IFERROR(VLOOKUP(C37,Hoja1!$A$2:$H$82,4,0),"")</f>
        <v>Ambiente de Control</v>
      </c>
      <c r="E37" s="64" t="str">
        <f>+IFERROR(VLOOKUP(C37,Hoja1!$A$1:$J$82,10,0),"")</f>
        <v>La entidad establece líneas de reporte dentro de la entidad para evaluar el funcionamiento del Sistema de Control Interno.</v>
      </c>
      <c r="F37" s="64" t="str">
        <f>+IFERROR(VLOOKUP(C37,Hoja1!$A$1:$I$82,3,0),"")</f>
        <v xml:space="preserve"> La entidad analiza los informes presentados por la Oficina de Control Interno y evalúa su impacto en relación con la mejora institucional</v>
      </c>
      <c r="G37" s="63">
        <f>+IFERROR(VLOOKUP(C37,Hoja1!$A$1:$K$82,11,0),"")</f>
        <v>3</v>
      </c>
      <c r="H37" s="65">
        <f>+IFERROR(VLOOKUP(C37,Hoja1!$A$1:$L$82,12,0),"")</f>
        <v>3</v>
      </c>
      <c r="I37" s="59" t="str">
        <f t="shared" si="1"/>
        <v>Se encuentra presente y funciona correctamente, por lo tanto se requiere acciones o actividades  dirigidas a su mantenimiento dentro del marco de las lineas de defensa.</v>
      </c>
      <c r="J37" s="41">
        <v>23</v>
      </c>
      <c r="K37" s="60">
        <f>+VLOOKUP(C37,Hoja1!$A$1:$M$82,13,0)</f>
        <v>1</v>
      </c>
      <c r="L37" s="132"/>
      <c r="M37" s="69" t="s">
        <v>262</v>
      </c>
      <c r="N37" s="67"/>
      <c r="O37" s="67"/>
      <c r="P37" s="67"/>
      <c r="Q37" s="67"/>
      <c r="R37" s="67"/>
      <c r="S37" s="67"/>
      <c r="T37" s="38"/>
      <c r="U37" s="38"/>
      <c r="V37" s="38"/>
      <c r="W37" s="38"/>
      <c r="X37" s="38"/>
      <c r="Y37" s="38"/>
      <c r="Z37" s="38"/>
    </row>
    <row r="38" spans="1:26" ht="99.75" customHeight="1" x14ac:dyDescent="0.2">
      <c r="A38" s="38"/>
      <c r="B38" s="68">
        <f t="shared" si="0"/>
        <v>24</v>
      </c>
      <c r="C38" s="63" t="str">
        <f t="array" ref="C38">+IFERROR(INDEX(Hoja1!$A$2:$A$82,MATCH(J38,Hoja1!$H$2:$H$82,0)),"")</f>
        <v>4.7</v>
      </c>
      <c r="D38" s="64" t="str">
        <f>IFERROR(VLOOKUP(C38,Hoja1!$A$2:$H$82,4,0),"")</f>
        <v>Ambiente de Control</v>
      </c>
      <c r="E38" s="64" t="str">
        <f>+IFERROR(VLOOKUP(C38,Hoja1!$A$1:$J$82,10,0),"")</f>
        <v>Compromiso con la competencia de todo el personal, por lo que la gestión del talento humano tiene un carácter estratégico con el despliegue de actividades clave para todo el ciclo de vida del servidor público –ingreso, permanencia y retiro.</v>
      </c>
      <c r="F38" s="64" t="str">
        <f>+IFERROR(VLOOKUP(C38,Hoja1!$A$1:$I$82,3,0),"")</f>
        <v xml:space="preserve"> Evaluación frente a los productos y servicios en los cuales participan los contratistas de apoyo</v>
      </c>
      <c r="G38" s="63">
        <f>+IFERROR(VLOOKUP(C38,Hoja1!$A$1:$K$82,11,0),"")</f>
        <v>3</v>
      </c>
      <c r="H38" s="65">
        <f>+IFERROR(VLOOKUP(C38,Hoja1!$A$1:$L$82,12,0),"")</f>
        <v>3</v>
      </c>
      <c r="I38" s="59" t="str">
        <f t="shared" si="1"/>
        <v>Se encuentra presente y funciona correctamente, por lo tanto se requiere acciones o actividades  dirigidas a su mantenimiento dentro del marco de las lineas de defensa.</v>
      </c>
      <c r="J38" s="41">
        <v>24</v>
      </c>
      <c r="K38" s="60">
        <f>+VLOOKUP(C38,Hoja1!$A$1:$M$82,13,0)</f>
        <v>1</v>
      </c>
      <c r="L38" s="133"/>
      <c r="M38" s="69" t="s">
        <v>262</v>
      </c>
      <c r="N38" s="67"/>
      <c r="O38" s="67"/>
      <c r="P38" s="67"/>
      <c r="Q38" s="67"/>
      <c r="R38" s="67"/>
      <c r="S38" s="67"/>
      <c r="T38" s="38"/>
      <c r="U38" s="38"/>
      <c r="V38" s="38"/>
      <c r="W38" s="38"/>
      <c r="X38" s="38"/>
      <c r="Y38" s="38"/>
      <c r="Z38" s="38"/>
    </row>
    <row r="39" spans="1:26" ht="99.75" customHeight="1" x14ac:dyDescent="0.2">
      <c r="A39" s="38"/>
      <c r="B39" s="62">
        <f t="shared" si="0"/>
        <v>25</v>
      </c>
      <c r="C39" s="63" t="str">
        <f t="array" ref="C39">+IFERROR(INDEX(Hoja1!$A$2:$A$82,MATCH(J39,Hoja1!$H$2:$H$82,0)),"")</f>
        <v>6.1</v>
      </c>
      <c r="D39" s="64" t="str">
        <f>IFERROR(VLOOKUP(C39,Hoja1!$A$2:$H$82,4,0),"")</f>
        <v>Evaluación de riesgos</v>
      </c>
      <c r="E39" s="64" t="str">
        <f>+IFERROR(VLOOKUP(C39,Hoja1!$A$1:$J$82,10,0),"")</f>
        <v xml:space="preserve">Definición de objetivos con suficiente claridad para identificar y evaluar los riesgos relacionados: i)Estratégicos; ii)Operativos; iii)Legales y Presupuestales; iv)De Información Financiera y no Financiera.
</v>
      </c>
      <c r="F39" s="64" t="str">
        <f>+IFERROR(VLOOKUP(C39,Hoja1!$A$1:$I$82,3,0),"")</f>
        <v xml:space="preserve">  La Entidad cuenta con mecanismos para vincular o relacionar el plan estratégico con los objetivos estratégicos y estos a su vez con los objetivos operativos</v>
      </c>
      <c r="G39" s="63">
        <f>+IFERROR(VLOOKUP(C39,Hoja1!$A$1:$K$82,11,0),"")</f>
        <v>3</v>
      </c>
      <c r="H39" s="65">
        <f>+IFERROR(VLOOKUP(C39,Hoja1!$A$1:$L$82,12,0),"")</f>
        <v>3</v>
      </c>
      <c r="I39" s="59" t="str">
        <f t="shared" si="1"/>
        <v>Se encuentra presente y funciona correctamente, por lo tanto se requiere acciones o actividades  dirigidas a su mantenimiento dentro del marco de las lineas de defensa.</v>
      </c>
      <c r="J39" s="41">
        <v>25</v>
      </c>
      <c r="K39" s="60">
        <f>+VLOOKUP(C39,Hoja1!$A$1:$M$82,13,0)</f>
        <v>1</v>
      </c>
      <c r="L39" s="152">
        <f>+AVERAGE(K39:K55)</f>
        <v>1</v>
      </c>
      <c r="M39" s="69" t="s">
        <v>262</v>
      </c>
      <c r="N39" s="67"/>
      <c r="O39" s="67"/>
      <c r="P39" s="67"/>
      <c r="Q39" s="67"/>
      <c r="R39" s="67"/>
      <c r="S39" s="67"/>
      <c r="T39" s="38"/>
      <c r="U39" s="38"/>
      <c r="V39" s="38"/>
      <c r="W39" s="38"/>
      <c r="X39" s="38"/>
      <c r="Y39" s="38"/>
      <c r="Z39" s="38"/>
    </row>
    <row r="40" spans="1:26" ht="99.75" customHeight="1" x14ac:dyDescent="0.2">
      <c r="A40" s="38"/>
      <c r="B40" s="62">
        <f t="shared" si="0"/>
        <v>26</v>
      </c>
      <c r="C40" s="63" t="str">
        <f t="array" ref="C40">+IFERROR(INDEX(Hoja1!$A$2:$A$82,MATCH(J40,Hoja1!$H$2:$H$82,0)),"")</f>
        <v>6.2</v>
      </c>
      <c r="D40" s="64" t="str">
        <f>IFERROR(VLOOKUP(C40,Hoja1!$A$2:$H$82,4,0),"")</f>
        <v>Evaluación de riesgos</v>
      </c>
      <c r="E40" s="64" t="str">
        <f>+IFERROR(VLOOKUP(C40,Hoja1!$A$1:$J$82,10,0),"")</f>
        <v xml:space="preserve">Definición de objetivos con suficiente claridad para identificar y evaluar los riesgos relacionados: i)Estratégicos; ii)Operativos; iii)Legales y Presupuestales; iv)De Información Financiera y no Financiera.
</v>
      </c>
      <c r="F40" s="64" t="str">
        <f>+IFERROR(VLOOKUP(C40,Hoja1!$A$1:$I$82,3,0),"")</f>
        <v xml:space="preserve"> Los objetivos de los procesos, programas o proyectos (según aplique) que están definidos, son específicos, medibles, alcanzables, relevantes, delimitados en el tiempo</v>
      </c>
      <c r="G40" s="63">
        <f>+IFERROR(VLOOKUP(C40,Hoja1!$A$1:$K$82,11,0),"")</f>
        <v>3</v>
      </c>
      <c r="H40" s="65">
        <f>+IFERROR(VLOOKUP(C40,Hoja1!$A$1:$L$82,12,0),"")</f>
        <v>3</v>
      </c>
      <c r="I40" s="59" t="str">
        <f t="shared" si="1"/>
        <v>Se encuentra presente y funciona correctamente, por lo tanto se requiere acciones o actividades  dirigidas a su mantenimiento dentro del marco de las lineas de defensa.</v>
      </c>
      <c r="J40" s="41">
        <v>26</v>
      </c>
      <c r="K40" s="60">
        <f>+VLOOKUP(C40,Hoja1!$A$1:$M$82,13,0)</f>
        <v>1</v>
      </c>
      <c r="L40" s="132"/>
      <c r="M40" s="66" t="s">
        <v>262</v>
      </c>
      <c r="N40" s="67"/>
      <c r="O40" s="67"/>
      <c r="P40" s="67"/>
      <c r="Q40" s="67"/>
      <c r="R40" s="67"/>
      <c r="S40" s="67"/>
      <c r="T40" s="38"/>
      <c r="U40" s="38"/>
      <c r="V40" s="38"/>
      <c r="W40" s="38"/>
      <c r="X40" s="38"/>
      <c r="Y40" s="38"/>
      <c r="Z40" s="38"/>
    </row>
    <row r="41" spans="1:26" ht="99.75" customHeight="1" x14ac:dyDescent="0.2">
      <c r="A41" s="38"/>
      <c r="B41" s="62">
        <f t="shared" si="0"/>
        <v>27</v>
      </c>
      <c r="C41" s="63" t="str">
        <f t="array" ref="C41">+IFERROR(INDEX(Hoja1!$A$2:$A$82,MATCH(J41,Hoja1!$H$2:$H$82,0)),"")</f>
        <v>6.3</v>
      </c>
      <c r="D41" s="64" t="str">
        <f>IFERROR(VLOOKUP(C41,Hoja1!$A$2:$H$82,4,0),"")</f>
        <v>Evaluación de riesgos</v>
      </c>
      <c r="E41" s="64" t="str">
        <f>+IFERROR(VLOOKUP(C41,Hoja1!$A$1:$J$82,10,0),"")</f>
        <v xml:space="preserve">Definición de objetivos con suficiente claridad para identificar y evaluar los riesgos relacionados: i)Estratégicos; ii)Operativos; iii)Legales y Presupuestales; iv)De Información Financiera y no Financiera.
</v>
      </c>
      <c r="F41" s="64" t="str">
        <f>+IFERROR(VLOOKUP(C41,Hoja1!$A$1:$I$82,3,0),"")</f>
        <v xml:space="preserve"> La Alta Dirección evalúa periódicamente los objetivos establecidos para asegurar que estos continúan siendo consistentes y apropiados para la Entidad</v>
      </c>
      <c r="G41" s="63">
        <f>+IFERROR(VLOOKUP(C41,Hoja1!$A$1:$K$82,11,0),"")</f>
        <v>3</v>
      </c>
      <c r="H41" s="65">
        <f>+IFERROR(VLOOKUP(C41,Hoja1!$A$1:$L$82,12,0),"")</f>
        <v>3</v>
      </c>
      <c r="I41" s="59" t="str">
        <f t="shared" si="1"/>
        <v>Se encuentra presente y funciona correctamente, por lo tanto se requiere acciones o actividades  dirigidas a su mantenimiento dentro del marco de las lineas de defensa.</v>
      </c>
      <c r="J41" s="41">
        <v>27</v>
      </c>
      <c r="K41" s="60">
        <f>+VLOOKUP(C41,Hoja1!$A$1:$M$82,13,0)</f>
        <v>1</v>
      </c>
      <c r="L41" s="132"/>
      <c r="M41" s="66" t="s">
        <v>262</v>
      </c>
      <c r="N41" s="67"/>
      <c r="O41" s="67"/>
      <c r="P41" s="67"/>
      <c r="Q41" s="67"/>
      <c r="R41" s="67"/>
      <c r="S41" s="67"/>
      <c r="T41" s="38"/>
      <c r="U41" s="38"/>
      <c r="V41" s="38"/>
      <c r="W41" s="38"/>
      <c r="X41" s="38"/>
      <c r="Y41" s="38"/>
      <c r="Z41" s="38"/>
    </row>
    <row r="42" spans="1:26" ht="99.75" customHeight="1" x14ac:dyDescent="0.2">
      <c r="A42" s="38"/>
      <c r="B42" s="68">
        <f t="shared" si="0"/>
        <v>28</v>
      </c>
      <c r="C42" s="63" t="str">
        <f t="array" ref="C42">+IFERROR(INDEX(Hoja1!$A$2:$A$82,MATCH(J42,Hoja1!$H$2:$H$82,0)),"")</f>
        <v>7.1</v>
      </c>
      <c r="D42" s="64" t="str">
        <f>IFERROR(VLOOKUP(C42,Hoja1!$A$2:$H$82,4,0),"")</f>
        <v>Evaluación de riesgos</v>
      </c>
      <c r="E42" s="64" t="str">
        <f>+IFERROR(VLOOKUP(C42,Hoja1!$A$1:$J$82,10,0),"")</f>
        <v xml:space="preserve">Identificación y análisis de riesgos (Analiza factores internos y externos; Implica a los niveles apropiados de la dirección; Determina cómo responder a los riesgos; Determina la importancia de los riesgos). </v>
      </c>
      <c r="F42" s="64" t="str">
        <f>+IFERROR(VLOOKUP(C42,Hoja1!$A$1:$I$82,3,0),"")</f>
        <v xml:space="preserve"> Teniendo en cuenta la estructura de la política de Administración del Riesgo, su alcance define lineamientos para toda la entidad, incluyendo regionales, áreas tercerizadas u otras instancias que afectan la prestación del servicio</v>
      </c>
      <c r="G42" s="63">
        <f>+IFERROR(VLOOKUP(C42,Hoja1!$A$1:$K$82,11,0),"")</f>
        <v>3</v>
      </c>
      <c r="H42" s="65">
        <f>+IFERROR(VLOOKUP(C42,Hoja1!$A$1:$L$82,12,0),"")</f>
        <v>3</v>
      </c>
      <c r="I42" s="59" t="str">
        <f t="shared" si="1"/>
        <v>Se encuentra presente y funciona correctamente, por lo tanto se requiere acciones o actividades  dirigidas a su mantenimiento dentro del marco de las lineas de defensa.</v>
      </c>
      <c r="J42" s="41">
        <v>28</v>
      </c>
      <c r="K42" s="60">
        <f>+VLOOKUP(C42,Hoja1!$A$1:$M$82,13,0)</f>
        <v>1</v>
      </c>
      <c r="L42" s="132"/>
      <c r="M42" s="69" t="s">
        <v>262</v>
      </c>
      <c r="N42" s="67"/>
      <c r="O42" s="67"/>
      <c r="P42" s="67"/>
      <c r="Q42" s="67"/>
      <c r="R42" s="67"/>
      <c r="S42" s="67"/>
      <c r="T42" s="38"/>
      <c r="U42" s="38"/>
      <c r="V42" s="38"/>
      <c r="W42" s="38"/>
      <c r="X42" s="38"/>
      <c r="Y42" s="38"/>
      <c r="Z42" s="38"/>
    </row>
    <row r="43" spans="1:26" ht="99.75" customHeight="1" x14ac:dyDescent="0.2">
      <c r="A43" s="38"/>
      <c r="B43" s="62">
        <f t="shared" si="0"/>
        <v>29</v>
      </c>
      <c r="C43" s="63" t="str">
        <f t="array" ref="C43">+IFERROR(INDEX(Hoja1!$A$2:$A$82,MATCH(J43,Hoja1!$H$2:$H$82,0)),"")</f>
        <v>7.2</v>
      </c>
      <c r="D43" s="64" t="str">
        <f>IFERROR(VLOOKUP(C43,Hoja1!$A$2:$H$82,4,0),"")</f>
        <v>Evaluación de riesgos</v>
      </c>
      <c r="E43" s="64" t="str">
        <f>+IFERROR(VLOOKUP(C43,Hoja1!$A$1:$J$82,10,0),"")</f>
        <v xml:space="preserve">Identificación y análisis de riesgos (Analiza factores internos y externos; Implica a los niveles apropiados de la dirección; Determina cómo responder a los riesgos; Determina la importancia de los riesgos). </v>
      </c>
      <c r="F43" s="64" t="str">
        <f>+IFERROR(VLOOKUP(C43,Hoja1!$A$1:$I$82,3,0),"")</f>
        <v xml:space="preserve"> La Oficina de Planeación, Gerencia de Riesgos (donde existan), como 2a línea de defensa, consolidan información clave frente a la gestión del riesgo</v>
      </c>
      <c r="G43" s="63">
        <f>+IFERROR(VLOOKUP(C43,Hoja1!$A$1:$K$82,11,0),"")</f>
        <v>3</v>
      </c>
      <c r="H43" s="65">
        <f>+IFERROR(VLOOKUP(C43,Hoja1!$A$1:$L$82,12,0),"")</f>
        <v>3</v>
      </c>
      <c r="I43" s="59" t="str">
        <f t="shared" si="1"/>
        <v>Se encuentra presente y funciona correctamente, por lo tanto se requiere acciones o actividades  dirigidas a su mantenimiento dentro del marco de las lineas de defensa.</v>
      </c>
      <c r="J43" s="41">
        <v>29</v>
      </c>
      <c r="K43" s="60">
        <f>+VLOOKUP(C43,Hoja1!$A$1:$M$82,13,0)</f>
        <v>1</v>
      </c>
      <c r="L43" s="132"/>
      <c r="M43" s="69" t="s">
        <v>262</v>
      </c>
      <c r="N43" s="67"/>
      <c r="O43" s="67"/>
      <c r="P43" s="67"/>
      <c r="Q43" s="67"/>
      <c r="R43" s="67"/>
      <c r="S43" s="67"/>
      <c r="T43" s="38"/>
      <c r="U43" s="38"/>
      <c r="V43" s="38"/>
      <c r="W43" s="38"/>
      <c r="X43" s="38"/>
      <c r="Y43" s="38"/>
      <c r="Z43" s="38"/>
    </row>
    <row r="44" spans="1:26" ht="99.75" customHeight="1" x14ac:dyDescent="0.2">
      <c r="A44" s="38"/>
      <c r="B44" s="68">
        <f t="shared" si="0"/>
        <v>30</v>
      </c>
      <c r="C44" s="63" t="str">
        <f t="array" ref="C44">+IFERROR(INDEX(Hoja1!$A$2:$A$82,MATCH(J44,Hoja1!$H$2:$H$82,0)),"")</f>
        <v>7.3</v>
      </c>
      <c r="D44" s="64" t="str">
        <f>IFERROR(VLOOKUP(C44,Hoja1!$A$2:$H$82,4,0),"")</f>
        <v>Evaluación de riesgos</v>
      </c>
      <c r="E44" s="64" t="str">
        <f>+IFERROR(VLOOKUP(C44,Hoja1!$A$1:$J$82,10,0),"")</f>
        <v xml:space="preserve">Identificación y análisis de riesgos (Analiza factores internos y externos; Implica a los niveles apropiados de la dirección; Determina cómo responder a los riesgos; Determina la importancia de los riesgos). </v>
      </c>
      <c r="F44" s="64" t="str">
        <f>+IFERROR(VLOOKUP(C44,Hoja1!$A$1:$I$82,3,0),"")</f>
        <v xml:space="preserve"> A partir de la información consolidada y reportada por la 2a línea de defensa (7.2), la Alta Dirección analiza sus resultados y en especial considera si se han presentado materializaciones de riesgo</v>
      </c>
      <c r="G44" s="63">
        <f>+IFERROR(VLOOKUP(C44,Hoja1!$A$1:$K$82,11,0),"")</f>
        <v>3</v>
      </c>
      <c r="H44" s="65">
        <f>+IFERROR(VLOOKUP(C44,Hoja1!$A$1:$L$82,12,0),"")</f>
        <v>3</v>
      </c>
      <c r="I44" s="59" t="str">
        <f t="shared" si="1"/>
        <v>Se encuentra presente y funciona correctamente, por lo tanto se requiere acciones o actividades  dirigidas a su mantenimiento dentro del marco de las lineas de defensa.</v>
      </c>
      <c r="J44" s="41">
        <v>30</v>
      </c>
      <c r="K44" s="60">
        <f>+VLOOKUP(C44,Hoja1!$A$1:$M$82,13,0)</f>
        <v>1</v>
      </c>
      <c r="L44" s="132"/>
      <c r="M44" s="69" t="s">
        <v>262</v>
      </c>
      <c r="N44" s="67"/>
      <c r="O44" s="67"/>
      <c r="P44" s="67"/>
      <c r="Q44" s="67"/>
      <c r="R44" s="67"/>
      <c r="S44" s="67"/>
      <c r="T44" s="38"/>
      <c r="U44" s="38"/>
      <c r="V44" s="38"/>
      <c r="W44" s="38"/>
      <c r="X44" s="38"/>
      <c r="Y44" s="38"/>
      <c r="Z44" s="38"/>
    </row>
    <row r="45" spans="1:26" ht="99.75" customHeight="1" x14ac:dyDescent="0.2">
      <c r="A45" s="38"/>
      <c r="B45" s="62">
        <f t="shared" si="0"/>
        <v>31</v>
      </c>
      <c r="C45" s="63" t="str">
        <f t="array" ref="C45">+IFERROR(INDEX(Hoja1!$A$2:$A$82,MATCH(J45,Hoja1!$H$2:$H$82,0)),"")</f>
        <v>7.4</v>
      </c>
      <c r="D45" s="64" t="str">
        <f>IFERROR(VLOOKUP(C45,Hoja1!$A$2:$H$82,4,0),"")</f>
        <v>Evaluación de riesgos</v>
      </c>
      <c r="E45" s="64" t="str">
        <f>+IFERROR(VLOOKUP(C45,Hoja1!$A$1:$J$82,10,0),"")</f>
        <v xml:space="preserve">Identificación y análisis de riesgos (Analiza factores internos y externos; Implica a los niveles apropiados de la dirección; Determina cómo responder a los riesgos; Determina la importancia de los riesgos). </v>
      </c>
      <c r="F45" s="64" t="str">
        <f>+IFERROR(VLOOKUP(C45,Hoja1!$A$1:$I$82,3,0),"")</f>
        <v xml:space="preserve"> Cuando se detectan materializaciones de riesgo, se definen los cursos de acción en relación con la revisión y actualización del mapa de riesgos correspondiente</v>
      </c>
      <c r="G45" s="63">
        <f>+IFERROR(VLOOKUP(C45,Hoja1!$A$1:$K$82,11,0),"")</f>
        <v>3</v>
      </c>
      <c r="H45" s="65">
        <f>+IFERROR(VLOOKUP(C45,Hoja1!$A$1:$L$82,12,0),"")</f>
        <v>3</v>
      </c>
      <c r="I45" s="59" t="str">
        <f t="shared" si="1"/>
        <v>Se encuentra presente y funciona correctamente, por lo tanto se requiere acciones o actividades  dirigidas a su mantenimiento dentro del marco de las lineas de defensa.</v>
      </c>
      <c r="J45" s="41">
        <v>31</v>
      </c>
      <c r="K45" s="60">
        <f>+VLOOKUP(C45,Hoja1!$A$1:$M$82,13,0)</f>
        <v>1</v>
      </c>
      <c r="L45" s="132"/>
      <c r="M45" s="69" t="s">
        <v>262</v>
      </c>
      <c r="N45" s="67"/>
      <c r="O45" s="67"/>
      <c r="P45" s="67"/>
      <c r="Q45" s="67"/>
      <c r="R45" s="67"/>
      <c r="S45" s="67"/>
      <c r="T45" s="38"/>
      <c r="U45" s="38"/>
      <c r="V45" s="38"/>
      <c r="W45" s="38"/>
      <c r="X45" s="38"/>
      <c r="Y45" s="38"/>
      <c r="Z45" s="38"/>
    </row>
    <row r="46" spans="1:26" ht="99.75" customHeight="1" x14ac:dyDescent="0.2">
      <c r="A46" s="38"/>
      <c r="B46" s="62">
        <f t="shared" si="0"/>
        <v>32</v>
      </c>
      <c r="C46" s="63" t="str">
        <f t="array" ref="C46">+IFERROR(INDEX(Hoja1!$A$2:$A$82,MATCH(J46,Hoja1!$H$2:$H$82,0)),"")</f>
        <v>7.5</v>
      </c>
      <c r="D46" s="64" t="str">
        <f>IFERROR(VLOOKUP(C46,Hoja1!$A$2:$H$82,4,0),"")</f>
        <v>Evaluación de riesgos</v>
      </c>
      <c r="E46" s="64" t="str">
        <f>+IFERROR(VLOOKUP(C46,Hoja1!$A$1:$J$82,10,0),"")</f>
        <v xml:space="preserve">Identificación y análisis de riesgos (Analiza factores internos y externos; Implica a los niveles apropiados de la dirección; Determina cómo responder a los riesgos; Determina la importancia de los riesgos). </v>
      </c>
      <c r="F46" s="64" t="str">
        <f>+IFERROR(VLOOKUP(C46,Hoja1!$A$1:$I$82,3,0),"")</f>
        <v xml:space="preserve"> Se llevan a cabo seguimientos a las acciones definidas para resolver materializaciones de riesgo detectadas</v>
      </c>
      <c r="G46" s="63">
        <f>+IFERROR(VLOOKUP(C46,Hoja1!$A$1:$K$82,11,0),"")</f>
        <v>3</v>
      </c>
      <c r="H46" s="65">
        <f>+IFERROR(VLOOKUP(C46,Hoja1!$A$1:$L$82,12,0),"")</f>
        <v>3</v>
      </c>
      <c r="I46" s="59" t="str">
        <f t="shared" si="1"/>
        <v>Se encuentra presente y funciona correctamente, por lo tanto se requiere acciones o actividades  dirigidas a su mantenimiento dentro del marco de las lineas de defensa.</v>
      </c>
      <c r="J46" s="41">
        <v>32</v>
      </c>
      <c r="K46" s="60">
        <f>+VLOOKUP(C46,Hoja1!$A$1:$M$82,13,0)</f>
        <v>1</v>
      </c>
      <c r="L46" s="132"/>
      <c r="M46" s="69" t="s">
        <v>262</v>
      </c>
      <c r="N46" s="67"/>
      <c r="O46" s="67"/>
      <c r="P46" s="67"/>
      <c r="Q46" s="67"/>
      <c r="R46" s="67"/>
      <c r="S46" s="67"/>
      <c r="T46" s="38"/>
      <c r="U46" s="38"/>
      <c r="V46" s="38"/>
      <c r="W46" s="38"/>
      <c r="X46" s="38"/>
      <c r="Y46" s="38"/>
      <c r="Z46" s="38"/>
    </row>
    <row r="47" spans="1:26" ht="99.75" customHeight="1" x14ac:dyDescent="0.2">
      <c r="A47" s="38"/>
      <c r="B47" s="62">
        <f t="shared" si="0"/>
        <v>33</v>
      </c>
      <c r="C47" s="63" t="str">
        <f t="array" ref="C47">+IFERROR(INDEX(Hoja1!$A$2:$A$82,MATCH(J47,Hoja1!$H$2:$H$82,0)),"")</f>
        <v>8.1</v>
      </c>
      <c r="D47" s="64" t="str">
        <f>IFERROR(VLOOKUP(C47,Hoja1!$A$2:$H$82,4,0),"")</f>
        <v>Evaluación de riesgos</v>
      </c>
      <c r="E47" s="64" t="str">
        <f>+IFERROR(VLOOKUP(C47,Hoja1!$A$1:$J$82,10,0),"")</f>
        <v xml:space="preserve">Evaluación del riesgo de fraude o corrupción. 
Cumplimiento artículo 73 de la Ley 1474 de 2011, relacionado con la prevención de los riesgos de corrupción.
</v>
      </c>
      <c r="F47" s="64" t="str">
        <f>+IFERROR(VLOOKUP(C47,Hoja1!$A$1:$I$82,3,0),"")</f>
        <v xml:space="preserve"> La Alta Dirección acorde con el análisis del entorno interno y externo, define los procesos, programas o proyectos (según aplique), susceptibles de posibles actos de corrupción</v>
      </c>
      <c r="G47" s="63">
        <f>+IFERROR(VLOOKUP(C47,Hoja1!$A$1:$K$82,11,0),"")</f>
        <v>3</v>
      </c>
      <c r="H47" s="65">
        <f>+IFERROR(VLOOKUP(C47,Hoja1!$A$1:$L$82,12,0),"")</f>
        <v>3</v>
      </c>
      <c r="I47" s="59" t="str">
        <f t="shared" si="1"/>
        <v>Se encuentra presente y funciona correctamente, por lo tanto se requiere acciones o actividades  dirigidas a su mantenimiento dentro del marco de las lineas de defensa.</v>
      </c>
      <c r="J47" s="41">
        <v>33</v>
      </c>
      <c r="K47" s="60">
        <f>+VLOOKUP(C47,Hoja1!$A$1:$M$82,13,0)</f>
        <v>1</v>
      </c>
      <c r="L47" s="132"/>
      <c r="M47" s="69" t="s">
        <v>262</v>
      </c>
      <c r="N47" s="67"/>
      <c r="O47" s="67"/>
      <c r="P47" s="67"/>
      <c r="Q47" s="67"/>
      <c r="R47" s="67"/>
      <c r="S47" s="67"/>
      <c r="T47" s="38"/>
      <c r="U47" s="38"/>
      <c r="V47" s="38"/>
      <c r="W47" s="38"/>
      <c r="X47" s="38"/>
      <c r="Y47" s="38"/>
      <c r="Z47" s="38"/>
    </row>
    <row r="48" spans="1:26" ht="99.75" customHeight="1" x14ac:dyDescent="0.2">
      <c r="A48" s="38"/>
      <c r="B48" s="68">
        <f t="shared" si="0"/>
        <v>34</v>
      </c>
      <c r="C48" s="63" t="str">
        <f t="array" ref="C48">+IFERROR(INDEX(Hoja1!$A$2:$A$82,MATCH(J48,Hoja1!$H$2:$H$82,0)),"")</f>
        <v>8.2</v>
      </c>
      <c r="D48" s="64" t="str">
        <f>IFERROR(VLOOKUP(C48,Hoja1!$A$2:$H$82,4,0),"")</f>
        <v>Evaluación de riesgos</v>
      </c>
      <c r="E48" s="64" t="str">
        <f>+IFERROR(VLOOKUP(C48,Hoja1!$A$1:$J$82,10,0),"")</f>
        <v xml:space="preserve">Evaluación del riesgo de fraude o corrupción. 
Cumplimiento artículo 73 de la Ley 1474 de 2011, relacionado con la prevención de los riesgos de corrupción.
</v>
      </c>
      <c r="F48" s="64" t="str">
        <f>+IFERROR(VLOOKUP(C48,Hoja1!$A$1:$I$82,3,0),"")</f>
        <v xml:space="preserve"> La Alta Dirección monitorea los riesgos de corrupción con la periodicidad establecida en la Política de Administración del Riesgo</v>
      </c>
      <c r="G48" s="63">
        <f>+IFERROR(VLOOKUP(C48,Hoja1!$A$1:$K$82,11,0),"")</f>
        <v>3</v>
      </c>
      <c r="H48" s="65">
        <f>+IFERROR(VLOOKUP(C48,Hoja1!$A$1:$L$82,12,0),"")</f>
        <v>3</v>
      </c>
      <c r="I48" s="59" t="str">
        <f t="shared" si="1"/>
        <v>Se encuentra presente y funciona correctamente, por lo tanto se requiere acciones o actividades  dirigidas a su mantenimiento dentro del marco de las lineas de defensa.</v>
      </c>
      <c r="J48" s="41">
        <v>34</v>
      </c>
      <c r="K48" s="60">
        <f>+VLOOKUP(C48,Hoja1!$A$1:$M$82,13,0)</f>
        <v>1</v>
      </c>
      <c r="L48" s="132"/>
      <c r="M48" s="69" t="s">
        <v>262</v>
      </c>
      <c r="N48" s="67"/>
      <c r="O48" s="67"/>
      <c r="P48" s="67"/>
      <c r="Q48" s="67"/>
      <c r="R48" s="67"/>
      <c r="S48" s="67"/>
      <c r="T48" s="38"/>
      <c r="U48" s="38"/>
      <c r="V48" s="38"/>
      <c r="W48" s="38"/>
      <c r="X48" s="38"/>
      <c r="Y48" s="38"/>
      <c r="Z48" s="38"/>
    </row>
    <row r="49" spans="1:26" ht="99.75" customHeight="1" x14ac:dyDescent="0.2">
      <c r="A49" s="38"/>
      <c r="B49" s="62">
        <f t="shared" si="0"/>
        <v>35</v>
      </c>
      <c r="C49" s="63" t="str">
        <f t="array" ref="C49">+IFERROR(INDEX(Hoja1!$A$2:$A$82,MATCH(J49,Hoja1!$H$2:$H$82,0)),"")</f>
        <v>8.3</v>
      </c>
      <c r="D49" s="64" t="str">
        <f>IFERROR(VLOOKUP(C49,Hoja1!$A$2:$H$82,4,0),"")</f>
        <v>Evaluación de riesgos</v>
      </c>
      <c r="E49" s="64" t="str">
        <f>+IFERROR(VLOOKUP(C49,Hoja1!$A$1:$J$82,10,0),"")</f>
        <v xml:space="preserve">Evaluación del riesgo de fraude o corrupción. 
Cumplimiento artículo 73 de la Ley 1474 de 2011, relacionado con la prevención de los riesgos de corrupción.
</v>
      </c>
      <c r="F49" s="64" t="str">
        <f>+IFERROR(VLOOKUP(C49,Hoja1!$A$1:$I$82,3,0),"")</f>
        <v xml:space="preserve"> Para el desarrollo de las actividades de control, la entidad considera la adecuada división de las funciones y que éstas se encuentren segregadas en diferentes personas para reducir el riesgo de acciones fraudulentas</v>
      </c>
      <c r="G49" s="63">
        <f>+IFERROR(VLOOKUP(C49,Hoja1!$A$1:$K$82,11,0),"")</f>
        <v>3</v>
      </c>
      <c r="H49" s="65">
        <f>+IFERROR(VLOOKUP(C49,Hoja1!$A$1:$L$82,12,0),"")</f>
        <v>3</v>
      </c>
      <c r="I49" s="59" t="str">
        <f t="shared" si="1"/>
        <v>Se encuentra presente y funciona correctamente, por lo tanto se requiere acciones o actividades  dirigidas a su mantenimiento dentro del marco de las lineas de defensa.</v>
      </c>
      <c r="J49" s="41">
        <v>35</v>
      </c>
      <c r="K49" s="60">
        <f>+VLOOKUP(C49,Hoja1!$A$1:$M$82,13,0)</f>
        <v>1</v>
      </c>
      <c r="L49" s="132"/>
      <c r="M49" s="69" t="s">
        <v>262</v>
      </c>
      <c r="N49" s="67"/>
      <c r="O49" s="67"/>
      <c r="P49" s="67"/>
      <c r="Q49" s="67"/>
      <c r="R49" s="67"/>
      <c r="S49" s="67"/>
      <c r="T49" s="38"/>
      <c r="U49" s="38"/>
      <c r="V49" s="38"/>
      <c r="W49" s="38"/>
      <c r="X49" s="38"/>
      <c r="Y49" s="38"/>
      <c r="Z49" s="38"/>
    </row>
    <row r="50" spans="1:26" ht="99.75" customHeight="1" x14ac:dyDescent="0.2">
      <c r="A50" s="38"/>
      <c r="B50" s="68">
        <f t="shared" si="0"/>
        <v>36</v>
      </c>
      <c r="C50" s="63" t="str">
        <f t="array" ref="C50">+IFERROR(INDEX(Hoja1!$A$2:$A$82,MATCH(J50,Hoja1!$H$2:$H$82,0)),"")</f>
        <v>8.4</v>
      </c>
      <c r="D50" s="64" t="str">
        <f>IFERROR(VLOOKUP(C50,Hoja1!$A$2:$H$82,4,0),"")</f>
        <v>Evaluación de riesgos</v>
      </c>
      <c r="E50" s="64" t="str">
        <f>+IFERROR(VLOOKUP(C50,Hoja1!$A$1:$J$82,10,0),"")</f>
        <v xml:space="preserve">Evaluación del riesgo de fraude o corrupción. 
Cumplimiento artículo 73 de la Ley 1474 de 2011, relacionado con la prevención de los riesgos de corrupción.
</v>
      </c>
      <c r="F50" s="64" t="str">
        <f>+IFERROR(VLOOKUP(C50,Hoja1!$A$1:$I$82,3,0),"")</f>
        <v xml:space="preserve"> La Alta Dirección evalúa fallas en los controles (diseño y ejecución) para definir cursos de acción apropiados para su mejora</v>
      </c>
      <c r="G50" s="63">
        <f>+IFERROR(VLOOKUP(C50,Hoja1!$A$1:$K$82,11,0),"")</f>
        <v>3</v>
      </c>
      <c r="H50" s="65">
        <f>+IFERROR(VLOOKUP(C50,Hoja1!$A$1:$L$82,12,0),"")</f>
        <v>3</v>
      </c>
      <c r="I50" s="59" t="str">
        <f t="shared" si="1"/>
        <v>Se encuentra presente y funciona correctamente, por lo tanto se requiere acciones o actividades  dirigidas a su mantenimiento dentro del marco de las lineas de defensa.</v>
      </c>
      <c r="J50" s="41">
        <v>36</v>
      </c>
      <c r="K50" s="60">
        <f>+VLOOKUP(C50,Hoja1!$A$1:$M$82,13,0)</f>
        <v>1</v>
      </c>
      <c r="L50" s="132"/>
      <c r="M50" s="69" t="s">
        <v>262</v>
      </c>
      <c r="N50" s="67"/>
      <c r="O50" s="67"/>
      <c r="P50" s="67"/>
      <c r="Q50" s="67"/>
      <c r="R50" s="67"/>
      <c r="S50" s="67"/>
      <c r="T50" s="38"/>
      <c r="U50" s="38"/>
      <c r="V50" s="38"/>
      <c r="W50" s="38"/>
      <c r="X50" s="38"/>
      <c r="Y50" s="38"/>
      <c r="Z50" s="38"/>
    </row>
    <row r="51" spans="1:26" ht="99.75" customHeight="1" x14ac:dyDescent="0.2">
      <c r="A51" s="38"/>
      <c r="B51" s="62">
        <f t="shared" si="0"/>
        <v>37</v>
      </c>
      <c r="C51" s="63" t="str">
        <f t="array" ref="C51">+IFERROR(INDEX(Hoja1!$A$2:$A$82,MATCH(J51,Hoja1!$H$2:$H$82,0)),"")</f>
        <v>9.1</v>
      </c>
      <c r="D51" s="64" t="str">
        <f>IFERROR(VLOOKUP(C51,Hoja1!$A$2:$H$82,4,0),"")</f>
        <v>Evaluación de riesgos</v>
      </c>
      <c r="E51" s="64" t="str">
        <f>+IFERROR(VLOOKUP(C51,Hoja1!$A$1:$J$82,10,0),"")</f>
        <v xml:space="preserve">Identificación y análisis de cambios significativos </v>
      </c>
      <c r="F51" s="64" t="str">
        <f>+IFERROR(VLOOKUP(C51,Hoja1!$A$1:$I$82,3,0),"")</f>
        <v xml:space="preserve"> Acorde con lo establecido en la política de Administración del Riesgo, se monitorean los factores internos y externos definidos para la entidad, a fin de establecer cambios en el entorno que determinen nuevos riesgos o ajustes a los existentes</v>
      </c>
      <c r="G51" s="63">
        <f>+IFERROR(VLOOKUP(C51,Hoja1!$A$1:$K$82,11,0),"")</f>
        <v>3</v>
      </c>
      <c r="H51" s="65">
        <f>+IFERROR(VLOOKUP(C51,Hoja1!$A$1:$L$82,12,0),"")</f>
        <v>3</v>
      </c>
      <c r="I51" s="59" t="str">
        <f t="shared" si="1"/>
        <v>Se encuentra presente y funciona correctamente, por lo tanto se requiere acciones o actividades  dirigidas a su mantenimiento dentro del marco de las lineas de defensa.</v>
      </c>
      <c r="J51" s="41">
        <v>37</v>
      </c>
      <c r="K51" s="60">
        <f>+VLOOKUP(C51,Hoja1!$A$1:$M$82,13,0)</f>
        <v>1</v>
      </c>
      <c r="L51" s="132"/>
      <c r="M51" s="69" t="s">
        <v>262</v>
      </c>
      <c r="N51" s="67"/>
      <c r="O51" s="67"/>
      <c r="P51" s="67"/>
      <c r="Q51" s="67"/>
      <c r="R51" s="67"/>
      <c r="S51" s="67"/>
      <c r="T51" s="38"/>
      <c r="U51" s="38"/>
      <c r="V51" s="38"/>
      <c r="W51" s="38"/>
      <c r="X51" s="38"/>
      <c r="Y51" s="38"/>
      <c r="Z51" s="38"/>
    </row>
    <row r="52" spans="1:26" ht="99.75" customHeight="1" x14ac:dyDescent="0.2">
      <c r="A52" s="38"/>
      <c r="B52" s="62">
        <f t="shared" si="0"/>
        <v>38</v>
      </c>
      <c r="C52" s="63" t="str">
        <f t="array" ref="C52">+IFERROR(INDEX(Hoja1!$A$2:$A$82,MATCH(J52,Hoja1!$H$2:$H$82,0)),"")</f>
        <v>9.2</v>
      </c>
      <c r="D52" s="64" t="str">
        <f>IFERROR(VLOOKUP(C52,Hoja1!$A$2:$H$82,4,0),"")</f>
        <v>Evaluación de riesgos</v>
      </c>
      <c r="E52" s="64" t="str">
        <f>+IFERROR(VLOOKUP(C52,Hoja1!$A$1:$J$82,10,0),"")</f>
        <v xml:space="preserve">Identificación y análisis de cambios significativos </v>
      </c>
      <c r="F52" s="64" t="str">
        <f>+IFERROR(VLOOKUP(C52,Hoja1!$A$1:$I$82,3,0),"")</f>
        <v xml:space="preserve"> La Alta Dirección analiza los riesgos asociados a actividades tercerizadas, regionales u otras figuras externas que afecten la prestación del servicio a los usuarios, basados en los informes de la segunda y tercera línea de defensa</v>
      </c>
      <c r="G52" s="63">
        <f>+IFERROR(VLOOKUP(C52,Hoja1!$A$1:$K$82,11,0),"")</f>
        <v>3</v>
      </c>
      <c r="H52" s="65">
        <f>+IFERROR(VLOOKUP(C52,Hoja1!$A$1:$L$82,12,0),"")</f>
        <v>3</v>
      </c>
      <c r="I52" s="59" t="str">
        <f t="shared" si="1"/>
        <v>Se encuentra presente y funciona correctamente, por lo tanto se requiere acciones o actividades  dirigidas a su mantenimiento dentro del marco de las lineas de defensa.</v>
      </c>
      <c r="J52" s="41">
        <v>38</v>
      </c>
      <c r="K52" s="60">
        <f>+VLOOKUP(C52,Hoja1!$A$1:$M$82,13,0)</f>
        <v>1</v>
      </c>
      <c r="L52" s="132"/>
      <c r="M52" s="69" t="s">
        <v>262</v>
      </c>
      <c r="N52" s="67"/>
      <c r="O52" s="67"/>
      <c r="P52" s="67"/>
      <c r="Q52" s="67"/>
      <c r="R52" s="67"/>
      <c r="S52" s="67"/>
      <c r="T52" s="38"/>
      <c r="U52" s="38"/>
      <c r="V52" s="38"/>
      <c r="W52" s="38"/>
      <c r="X52" s="38"/>
      <c r="Y52" s="38"/>
      <c r="Z52" s="38"/>
    </row>
    <row r="53" spans="1:26" ht="99.75" customHeight="1" x14ac:dyDescent="0.2">
      <c r="A53" s="38"/>
      <c r="B53" s="62">
        <f t="shared" si="0"/>
        <v>39</v>
      </c>
      <c r="C53" s="63" t="str">
        <f t="array" ref="C53">+IFERROR(INDEX(Hoja1!$A$2:$A$82,MATCH(J53,Hoja1!$H$2:$H$82,0)),"")</f>
        <v>9.3</v>
      </c>
      <c r="D53" s="64" t="str">
        <f>IFERROR(VLOOKUP(C53,Hoja1!$A$2:$H$82,4,0),"")</f>
        <v>Evaluación de riesgos</v>
      </c>
      <c r="E53" s="64" t="str">
        <f>+IFERROR(VLOOKUP(C53,Hoja1!$A$1:$J$82,10,0),"")</f>
        <v xml:space="preserve">Identificación y análisis de cambios significativos </v>
      </c>
      <c r="F53" s="64" t="str">
        <f>+IFERROR(VLOOKUP(C53,Hoja1!$A$1:$I$82,3,0),"")</f>
        <v xml:space="preserve"> La Alta Dirección monitorea los riesgos aceptados revisando que sus condiciones no hayan cambiado y definir su pertinencia para sostenerlos o ajustarlos</v>
      </c>
      <c r="G53" s="63">
        <f>+IFERROR(VLOOKUP(C53,Hoja1!$A$1:$K$82,11,0),"")</f>
        <v>3</v>
      </c>
      <c r="H53" s="65">
        <f>+IFERROR(VLOOKUP(C53,Hoja1!$A$1:$L$82,12,0),"")</f>
        <v>3</v>
      </c>
      <c r="I53" s="59" t="str">
        <f t="shared" si="1"/>
        <v>Se encuentra presente y funciona correctamente, por lo tanto se requiere acciones o actividades  dirigidas a su mantenimiento dentro del marco de las lineas de defensa.</v>
      </c>
      <c r="J53" s="41">
        <v>39</v>
      </c>
      <c r="K53" s="60">
        <f>+VLOOKUP(C53,Hoja1!$A$1:$M$82,13,0)</f>
        <v>1</v>
      </c>
      <c r="L53" s="132"/>
      <c r="M53" s="69" t="s">
        <v>262</v>
      </c>
      <c r="N53" s="67"/>
      <c r="O53" s="67"/>
      <c r="P53" s="67"/>
      <c r="Q53" s="67"/>
      <c r="R53" s="67"/>
      <c r="S53" s="67"/>
      <c r="T53" s="38"/>
      <c r="U53" s="38"/>
      <c r="V53" s="38"/>
      <c r="W53" s="38"/>
      <c r="X53" s="38"/>
      <c r="Y53" s="38"/>
      <c r="Z53" s="38"/>
    </row>
    <row r="54" spans="1:26" ht="99.75" customHeight="1" x14ac:dyDescent="0.2">
      <c r="A54" s="38"/>
      <c r="B54" s="68">
        <f t="shared" si="0"/>
        <v>40</v>
      </c>
      <c r="C54" s="63" t="str">
        <f t="array" ref="C54">+IFERROR(INDEX(Hoja1!$A$2:$A$82,MATCH(J54,Hoja1!$H$2:$H$82,0)),"")</f>
        <v>9.4</v>
      </c>
      <c r="D54" s="64" t="str">
        <f>IFERROR(VLOOKUP(C54,Hoja1!$A$2:$H$82,4,0),"")</f>
        <v>Evaluación de riesgos</v>
      </c>
      <c r="E54" s="64" t="str">
        <f>+IFERROR(VLOOKUP(C54,Hoja1!$A$1:$J$82,10,0),"")</f>
        <v xml:space="preserve">Identificación y análisis de cambios significativos </v>
      </c>
      <c r="F54" s="64" t="str">
        <f>+IFERROR(VLOOKUP(C54,Hoja1!$A$1:$I$82,3,0),"")</f>
        <v xml:space="preserve"> La Alta Dirección evalúa fallas en los controles (diseño y ejecución) para definir cursos de acción apropiados para su mejora, basados en los informes de la segunda y tercera línea de defensa</v>
      </c>
      <c r="G54" s="63">
        <f>+IFERROR(VLOOKUP(C54,Hoja1!$A$1:$K$82,11,0),"")</f>
        <v>3</v>
      </c>
      <c r="H54" s="65">
        <f>+IFERROR(VLOOKUP(C54,Hoja1!$A$1:$L$82,12,0),"")</f>
        <v>3</v>
      </c>
      <c r="I54" s="59" t="str">
        <f t="shared" si="1"/>
        <v>Se encuentra presente y funciona correctamente, por lo tanto se requiere acciones o actividades  dirigidas a su mantenimiento dentro del marco de las lineas de defensa.</v>
      </c>
      <c r="J54" s="41">
        <v>40</v>
      </c>
      <c r="K54" s="60">
        <f>+VLOOKUP(C54,Hoja1!$A$1:$M$82,13,0)</f>
        <v>1</v>
      </c>
      <c r="L54" s="132"/>
      <c r="M54" s="69" t="s">
        <v>262</v>
      </c>
      <c r="N54" s="67"/>
      <c r="O54" s="67"/>
      <c r="P54" s="67"/>
      <c r="Q54" s="67"/>
      <c r="R54" s="67"/>
      <c r="S54" s="67"/>
      <c r="T54" s="38"/>
      <c r="U54" s="38"/>
      <c r="V54" s="38"/>
      <c r="W54" s="38"/>
      <c r="X54" s="38"/>
      <c r="Y54" s="38"/>
      <c r="Z54" s="38"/>
    </row>
    <row r="55" spans="1:26" ht="99.75" customHeight="1" x14ac:dyDescent="0.2">
      <c r="A55" s="38"/>
      <c r="B55" s="62">
        <f t="shared" si="0"/>
        <v>41</v>
      </c>
      <c r="C55" s="63" t="str">
        <f t="array" ref="C55">+IFERROR(INDEX(Hoja1!$A$2:$A$82,MATCH(J55,Hoja1!$H$2:$H$82,0)),"")</f>
        <v>9.5</v>
      </c>
      <c r="D55" s="64" t="str">
        <f>IFERROR(VLOOKUP(C55,Hoja1!$A$2:$H$82,4,0),"")</f>
        <v>Evaluación de riesgos</v>
      </c>
      <c r="E55" s="64" t="str">
        <f>+IFERROR(VLOOKUP(C55,Hoja1!$A$1:$J$82,10,0),"")</f>
        <v xml:space="preserve">Identificación y análisis de cambios significativos </v>
      </c>
      <c r="F55" s="64" t="str">
        <f>+IFERROR(VLOOKUP(C55,Hoja1!$A$1:$I$82,3,0),"")</f>
        <v xml:space="preserve"> La entidad analiza el impacto sobre el control interno por cambios en los diferentes niveles organizacionales</v>
      </c>
      <c r="G55" s="63">
        <f>+IFERROR(VLOOKUP(C55,Hoja1!$A$1:$K$82,11,0),"")</f>
        <v>3</v>
      </c>
      <c r="H55" s="65">
        <f>+IFERROR(VLOOKUP(C55,Hoja1!$A$1:$L$82,12,0),"")</f>
        <v>3</v>
      </c>
      <c r="I55" s="59" t="str">
        <f t="shared" si="1"/>
        <v>Se encuentra presente y funciona correctamente, por lo tanto se requiere acciones o actividades  dirigidas a su mantenimiento dentro del marco de las lineas de defensa.</v>
      </c>
      <c r="J55" s="41">
        <v>41</v>
      </c>
      <c r="K55" s="60">
        <f>+VLOOKUP(C55,Hoja1!$A$1:$M$82,13,0)</f>
        <v>1</v>
      </c>
      <c r="L55" s="134"/>
      <c r="M55" s="69" t="s">
        <v>262</v>
      </c>
      <c r="N55" s="67"/>
      <c r="O55" s="67"/>
      <c r="P55" s="67"/>
      <c r="Q55" s="67"/>
      <c r="R55" s="67"/>
      <c r="S55" s="67"/>
      <c r="T55" s="38"/>
      <c r="U55" s="38"/>
      <c r="V55" s="38"/>
      <c r="W55" s="38"/>
      <c r="X55" s="38"/>
      <c r="Y55" s="38"/>
      <c r="Z55" s="38"/>
    </row>
    <row r="56" spans="1:26" ht="99.75" customHeight="1" x14ac:dyDescent="0.2">
      <c r="A56" s="38"/>
      <c r="B56" s="68">
        <f t="shared" si="0"/>
        <v>42</v>
      </c>
      <c r="C56" s="63" t="str">
        <f t="array" ref="C56">+IFERROR(INDEX(Hoja1!$A$2:$A$82,MATCH(J56,Hoja1!$H$2:$H$82,0)),"")</f>
        <v>10.1</v>
      </c>
      <c r="D56" s="64" t="str">
        <f>IFERROR(VLOOKUP(C56,Hoja1!$A$2:$H$82,4,0),"")</f>
        <v>Actividades de control</v>
      </c>
      <c r="E56" s="64" t="str">
        <f>+IFERROR(VLOOKUP(C56,Hoja1!$A$1:$J$82,10,0),"")</f>
        <v>Diseño y desarrollo de actividades de control (Integra el desarrollo de controles con la evaluación de riesgos; tiene en cuenta a qué nivel se aplican las actividades; facilita la segregación de funciones).</v>
      </c>
      <c r="F56" s="64" t="str">
        <f>+IFERROR(VLOOKUP(C56,Hoja1!$A$1:$I$82,3,0),"")</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G56" s="63">
        <f>+IFERROR(VLOOKUP(C56,Hoja1!$A$1:$K$82,11,0),"")</f>
        <v>3</v>
      </c>
      <c r="H56" s="65">
        <f>+IFERROR(VLOOKUP(C56,Hoja1!$A$1:$L$82,12,0),"")</f>
        <v>3</v>
      </c>
      <c r="I56" s="59" t="str">
        <f t="shared" si="1"/>
        <v>Se encuentra presente y funciona correctamente, por lo tanto se requiere acciones o actividades  dirigidas a su mantenimiento dentro del marco de las lineas de defensa.</v>
      </c>
      <c r="J56" s="41">
        <v>42</v>
      </c>
      <c r="K56" s="60">
        <f>+VLOOKUP(C56,Hoja1!$A$1:$M$82,13,0)</f>
        <v>1</v>
      </c>
      <c r="L56" s="140">
        <f>+AVERAGE(K56:K67)</f>
        <v>1</v>
      </c>
      <c r="M56" s="69" t="s">
        <v>262</v>
      </c>
      <c r="N56" s="67"/>
      <c r="O56" s="67"/>
      <c r="P56" s="67"/>
      <c r="Q56" s="67"/>
      <c r="R56" s="67"/>
      <c r="S56" s="67"/>
      <c r="T56" s="38"/>
      <c r="U56" s="38"/>
      <c r="V56" s="38"/>
      <c r="W56" s="38"/>
      <c r="X56" s="38"/>
      <c r="Y56" s="38"/>
      <c r="Z56" s="38"/>
    </row>
    <row r="57" spans="1:26" ht="99.75" customHeight="1" x14ac:dyDescent="0.2">
      <c r="A57" s="38"/>
      <c r="B57" s="62">
        <f t="shared" si="0"/>
        <v>43</v>
      </c>
      <c r="C57" s="63" t="str">
        <f t="array" ref="C57">+IFERROR(INDEX(Hoja1!$A$2:$A$82,MATCH(J57,Hoja1!$H$2:$H$82,0)),"")</f>
        <v>10.2</v>
      </c>
      <c r="D57" s="64" t="str">
        <f>IFERROR(VLOOKUP(C57,Hoja1!$A$2:$H$82,4,0),"")</f>
        <v>Actividades de control</v>
      </c>
      <c r="E57" s="64" t="str">
        <f>+IFERROR(VLOOKUP(C57,Hoja1!$A$1:$J$82,10,0),"")</f>
        <v>Diseño y desarrollo de actividades de control (Integra el desarrollo de controles con la evaluación de riesgos; tiene en cuenta a qué nivel se aplican las actividades; facilita la segregación de funciones).</v>
      </c>
      <c r="F57" s="64" t="str">
        <f>+IFERROR(VLOOKUP(C57,Hoja1!$A$1:$I$82,3,0),"")</f>
        <v xml:space="preserve"> Se han identificado y documentado las situaciones específicas en donde no es posible segregar adecuadamente las funciones (ej.: falta de personal, presupuesto), con el fin de definir actividades de control alternativas para cubrir los riesgos identificados.</v>
      </c>
      <c r="G57" s="63">
        <f>+IFERROR(VLOOKUP(C57,Hoja1!$A$1:$K$82,11,0),"")</f>
        <v>3</v>
      </c>
      <c r="H57" s="65">
        <f>+IFERROR(VLOOKUP(C57,Hoja1!$A$1:$L$82,12,0),"")</f>
        <v>3</v>
      </c>
      <c r="I57" s="59" t="str">
        <f t="shared" si="1"/>
        <v>Se encuentra presente y funciona correctamente, por lo tanto se requiere acciones o actividades  dirigidas a su mantenimiento dentro del marco de las lineas de defensa.</v>
      </c>
      <c r="J57" s="41">
        <v>43</v>
      </c>
      <c r="K57" s="60">
        <f>+VLOOKUP(C57,Hoja1!$A$1:$M$82,13,0)</f>
        <v>1</v>
      </c>
      <c r="L57" s="132"/>
      <c r="M57" s="69" t="s">
        <v>262</v>
      </c>
      <c r="N57" s="67"/>
      <c r="O57" s="67"/>
      <c r="P57" s="67"/>
      <c r="Q57" s="67"/>
      <c r="R57" s="67"/>
      <c r="S57" s="67"/>
      <c r="T57" s="38"/>
      <c r="U57" s="38"/>
      <c r="V57" s="38"/>
      <c r="W57" s="38"/>
      <c r="X57" s="38"/>
      <c r="Y57" s="38"/>
      <c r="Z57" s="38"/>
    </row>
    <row r="58" spans="1:26" ht="99.75" customHeight="1" x14ac:dyDescent="0.2">
      <c r="A58" s="38"/>
      <c r="B58" s="62">
        <f t="shared" si="0"/>
        <v>44</v>
      </c>
      <c r="C58" s="63" t="str">
        <f t="array" ref="C58">+IFERROR(INDEX(Hoja1!$A$2:$A$82,MATCH(J58,Hoja1!$H$2:$H$82,0)),"")</f>
        <v>10.3</v>
      </c>
      <c r="D58" s="64" t="str">
        <f>IFERROR(VLOOKUP(C58,Hoja1!$A$2:$H$82,4,0),"")</f>
        <v>Actividades de control</v>
      </c>
      <c r="E58" s="64" t="str">
        <f>+IFERROR(VLOOKUP(C58,Hoja1!$A$1:$J$82,10,0),"")</f>
        <v>Diseño y desarrollo de actividades de control (Integra el desarrollo de controles con la evaluación de riesgos; tiene en cuenta a qué nivel se aplican las actividades; facilita la segregación de funciones).</v>
      </c>
      <c r="F58" s="64" t="str">
        <f>+IFERROR(VLOOKUP(C58,Hoja1!$A$1:$I$82,3,0),"")</f>
        <v xml:space="preserve"> El diseño de otros  sistemas de gestión (bajo normas o estándares internacionales como la ISO), se integran de forma adecuada a la estructura de control de la entidad</v>
      </c>
      <c r="G58" s="63">
        <f>+IFERROR(VLOOKUP(C58,Hoja1!$A$1:$K$82,11,0),"")</f>
        <v>3</v>
      </c>
      <c r="H58" s="65">
        <f>+IFERROR(VLOOKUP(C58,Hoja1!$A$1:$L$82,12,0),"")</f>
        <v>3</v>
      </c>
      <c r="I58" s="59" t="str">
        <f t="shared" si="1"/>
        <v>Se encuentra presente y funciona correctamente, por lo tanto se requiere acciones o actividades  dirigidas a su mantenimiento dentro del marco de las lineas de defensa.</v>
      </c>
      <c r="J58" s="41">
        <v>44</v>
      </c>
      <c r="K58" s="60">
        <f>+VLOOKUP(C58,Hoja1!$A$1:$M$82,13,0)</f>
        <v>1</v>
      </c>
      <c r="L58" s="132"/>
      <c r="M58" s="69" t="s">
        <v>262</v>
      </c>
      <c r="N58" s="67"/>
      <c r="O58" s="67"/>
      <c r="P58" s="67"/>
      <c r="Q58" s="67"/>
      <c r="R58" s="67"/>
      <c r="S58" s="67"/>
      <c r="T58" s="38"/>
      <c r="U58" s="38"/>
      <c r="V58" s="38"/>
      <c r="W58" s="38"/>
      <c r="X58" s="38"/>
      <c r="Y58" s="38"/>
      <c r="Z58" s="38"/>
    </row>
    <row r="59" spans="1:26" ht="99.75" customHeight="1" x14ac:dyDescent="0.2">
      <c r="A59" s="38"/>
      <c r="B59" s="62">
        <f t="shared" si="0"/>
        <v>45</v>
      </c>
      <c r="C59" s="63" t="str">
        <f t="array" ref="C59">+IFERROR(INDEX(Hoja1!$A$2:$A$82,MATCH(J59,Hoja1!$H$2:$H$82,0)),"")</f>
        <v>11.1</v>
      </c>
      <c r="D59" s="64" t="str">
        <f>IFERROR(VLOOKUP(C59,Hoja1!$A$2:$H$82,4,0),"")</f>
        <v>Actividades de control</v>
      </c>
      <c r="E59" s="64" t="str">
        <f>+IFERROR(VLOOKUP(C59,Hoja1!$A$1:$J$82,10,0),"")</f>
        <v>Seleccionar y Desarrolla controles generales sobre TI para apoyar la consecución de los objetivos .</v>
      </c>
      <c r="F59" s="64" t="str">
        <f>+IFERROR(VLOOKUP(C59,Hoja1!$A$1:$I$82,3,0),"")</f>
        <v xml:space="preserve"> La entidad establece actividades de control relevantes sobre las infraestructuras tecnológicas; los procesos de gestión de la seguridad y sobre los procesos de adquisición, desarrollo y mantenimiento de tecnologías</v>
      </c>
      <c r="G59" s="63">
        <f>+IFERROR(VLOOKUP(C59,Hoja1!$A$1:$K$82,11,0),"")</f>
        <v>3</v>
      </c>
      <c r="H59" s="65">
        <f>+IFERROR(VLOOKUP(C59,Hoja1!$A$1:$L$82,12,0),"")</f>
        <v>3</v>
      </c>
      <c r="I59" s="59" t="str">
        <f t="shared" si="1"/>
        <v>Se encuentra presente y funciona correctamente, por lo tanto se requiere acciones o actividades  dirigidas a su mantenimiento dentro del marco de las lineas de defensa.</v>
      </c>
      <c r="J59" s="41">
        <v>45</v>
      </c>
      <c r="K59" s="60">
        <f>+VLOOKUP(C59,Hoja1!$A$1:$M$82,13,0)</f>
        <v>1</v>
      </c>
      <c r="L59" s="132"/>
      <c r="M59" s="69" t="s">
        <v>262</v>
      </c>
      <c r="N59" s="67"/>
      <c r="O59" s="67"/>
      <c r="P59" s="67"/>
      <c r="Q59" s="67"/>
      <c r="R59" s="67"/>
      <c r="S59" s="67"/>
      <c r="T59" s="38"/>
      <c r="U59" s="38"/>
      <c r="V59" s="38"/>
      <c r="W59" s="38"/>
      <c r="X59" s="38"/>
      <c r="Y59" s="38"/>
      <c r="Z59" s="38"/>
    </row>
    <row r="60" spans="1:26" ht="99.75" customHeight="1" x14ac:dyDescent="0.2">
      <c r="A60" s="38"/>
      <c r="B60" s="68">
        <f t="shared" si="0"/>
        <v>46</v>
      </c>
      <c r="C60" s="63" t="str">
        <f t="array" ref="C60">+IFERROR(INDEX(Hoja1!$A$2:$A$82,MATCH(J60,Hoja1!$H$2:$H$82,0)),"")</f>
        <v>11.2</v>
      </c>
      <c r="D60" s="64" t="str">
        <f>IFERROR(VLOOKUP(C60,Hoja1!$A$2:$H$82,4,0),"")</f>
        <v>Actividades de control</v>
      </c>
      <c r="E60" s="64" t="str">
        <f>+IFERROR(VLOOKUP(C60,Hoja1!$A$1:$J$82,10,0),"")</f>
        <v>Seleccionar y Desarrolla controles generales sobre TI para apoyar la consecución de los objetivos .</v>
      </c>
      <c r="F60" s="64" t="str">
        <f>+IFERROR(VLOOKUP(C60,Hoja1!$A$1:$I$82,3,0),"")</f>
        <v xml:space="preserve">  Para los proveedores de tecnología  selecciona y desarrolla actividades de control internas sobre las actividades realizadas por el proveedor de servicios</v>
      </c>
      <c r="G60" s="63">
        <f>+IFERROR(VLOOKUP(C60,Hoja1!$A$1:$K$82,11,0),"")</f>
        <v>3</v>
      </c>
      <c r="H60" s="65">
        <f>+IFERROR(VLOOKUP(C60,Hoja1!$A$1:$L$82,12,0),"")</f>
        <v>3</v>
      </c>
      <c r="I60" s="59" t="str">
        <f t="shared" si="1"/>
        <v>Se encuentra presente y funciona correctamente, por lo tanto se requiere acciones o actividades  dirigidas a su mantenimiento dentro del marco de las lineas de defensa.</v>
      </c>
      <c r="J60" s="41">
        <v>46</v>
      </c>
      <c r="K60" s="60">
        <f>+VLOOKUP(C60,Hoja1!$A$1:$M$82,13,0)</f>
        <v>1</v>
      </c>
      <c r="L60" s="132"/>
      <c r="M60" s="69" t="s">
        <v>262</v>
      </c>
      <c r="N60" s="67"/>
      <c r="O60" s="67"/>
      <c r="P60" s="67"/>
      <c r="Q60" s="67"/>
      <c r="R60" s="67"/>
      <c r="S60" s="67"/>
      <c r="T60" s="38"/>
      <c r="U60" s="38"/>
      <c r="V60" s="38"/>
      <c r="W60" s="38"/>
      <c r="X60" s="38"/>
      <c r="Y60" s="38"/>
      <c r="Z60" s="38"/>
    </row>
    <row r="61" spans="1:26" ht="99.75" customHeight="1" x14ac:dyDescent="0.2">
      <c r="A61" s="38"/>
      <c r="B61" s="62">
        <f t="shared" si="0"/>
        <v>47</v>
      </c>
      <c r="C61" s="63" t="str">
        <f t="array" ref="C61">+IFERROR(INDEX(Hoja1!$A$2:$A$82,MATCH(J61,Hoja1!$H$2:$H$82,0)),"")</f>
        <v>11.3</v>
      </c>
      <c r="D61" s="64" t="str">
        <f>IFERROR(VLOOKUP(C61,Hoja1!$A$2:$H$82,4,0),"")</f>
        <v>Actividades de control</v>
      </c>
      <c r="E61" s="64" t="str">
        <f>+IFERROR(VLOOKUP(C61,Hoja1!$A$1:$J$82,10,0),"")</f>
        <v>Seleccionar y Desarrolla controles generales sobre TI para apoyar la consecución de los objetivos .</v>
      </c>
      <c r="F61" s="64" t="str">
        <f>+IFERROR(VLOOKUP(C61,Hoja1!$A$1:$I$82,3,0),"")</f>
        <v xml:space="preserve"> Se cuenta con matrices de roles y usuarios siguiendo los principios de segregación de funciones.</v>
      </c>
      <c r="G61" s="63">
        <f>+IFERROR(VLOOKUP(C61,Hoja1!$A$1:$K$82,11,0),"")</f>
        <v>3</v>
      </c>
      <c r="H61" s="65">
        <f>+IFERROR(VLOOKUP(C61,Hoja1!$A$1:$L$82,12,0),"")</f>
        <v>3</v>
      </c>
      <c r="I61" s="59" t="str">
        <f t="shared" si="1"/>
        <v>Se encuentra presente y funciona correctamente, por lo tanto se requiere acciones o actividades  dirigidas a su mantenimiento dentro del marco de las lineas de defensa.</v>
      </c>
      <c r="J61" s="41">
        <v>47</v>
      </c>
      <c r="K61" s="60">
        <f>+VLOOKUP(C61,Hoja1!$A$1:$M$82,13,0)</f>
        <v>1</v>
      </c>
      <c r="L61" s="132"/>
      <c r="M61" s="69" t="s">
        <v>262</v>
      </c>
      <c r="N61" s="67"/>
      <c r="O61" s="67"/>
      <c r="P61" s="67"/>
      <c r="Q61" s="67"/>
      <c r="R61" s="67"/>
      <c r="S61" s="67"/>
      <c r="T61" s="38"/>
      <c r="U61" s="38"/>
      <c r="V61" s="38"/>
      <c r="W61" s="38"/>
      <c r="X61" s="38"/>
      <c r="Y61" s="38"/>
      <c r="Z61" s="38"/>
    </row>
    <row r="62" spans="1:26" ht="99.75" customHeight="1" x14ac:dyDescent="0.2">
      <c r="A62" s="38"/>
      <c r="B62" s="68">
        <f t="shared" si="0"/>
        <v>48</v>
      </c>
      <c r="C62" s="63" t="str">
        <f t="array" ref="C62">+IFERROR(INDEX(Hoja1!$A$2:$A$82,MATCH(J62,Hoja1!$H$2:$H$82,0)),"")</f>
        <v>11.4</v>
      </c>
      <c r="D62" s="64" t="str">
        <f>IFERROR(VLOOKUP(C62,Hoja1!$A$2:$H$82,4,0),"")</f>
        <v>Actividades de control</v>
      </c>
      <c r="E62" s="64" t="str">
        <f>+IFERROR(VLOOKUP(C62,Hoja1!$A$1:$J$82,10,0),"")</f>
        <v>Seleccionar y Desarrolla controles generales sobre TI para apoyar la consecución de los objetivos .</v>
      </c>
      <c r="F62" s="64" t="str">
        <f>+IFERROR(VLOOKUP(C62,Hoja1!$A$1:$I$82,3,0),"")</f>
        <v xml:space="preserve"> Se cuenta con información de la 3a línea de defensa, como evaluador independiente en relación con los controles implementados por el proveedor de servicios, para  asegurar que los riesgos relacionados se mitigan.</v>
      </c>
      <c r="G62" s="63">
        <f>+IFERROR(VLOOKUP(C62,Hoja1!$A$1:$K$82,11,0),"")</f>
        <v>3</v>
      </c>
      <c r="H62" s="65">
        <f>+IFERROR(VLOOKUP(C62,Hoja1!$A$1:$L$82,12,0),"")</f>
        <v>3</v>
      </c>
      <c r="I62" s="59" t="str">
        <f t="shared" si="1"/>
        <v>Se encuentra presente y funciona correctamente, por lo tanto se requiere acciones o actividades  dirigidas a su mantenimiento dentro del marco de las lineas de defensa.</v>
      </c>
      <c r="J62" s="41">
        <v>48</v>
      </c>
      <c r="K62" s="60">
        <f>+VLOOKUP(C62,Hoja1!$A$1:$M$82,13,0)</f>
        <v>1</v>
      </c>
      <c r="L62" s="132"/>
      <c r="M62" s="69" t="s">
        <v>262</v>
      </c>
      <c r="N62" s="67"/>
      <c r="O62" s="67"/>
      <c r="P62" s="67"/>
      <c r="Q62" s="67"/>
      <c r="R62" s="67"/>
      <c r="S62" s="67"/>
      <c r="T62" s="38"/>
      <c r="U62" s="38"/>
      <c r="V62" s="38"/>
      <c r="W62" s="38"/>
      <c r="X62" s="38"/>
      <c r="Y62" s="38"/>
      <c r="Z62" s="38"/>
    </row>
    <row r="63" spans="1:26" ht="99.75" customHeight="1" x14ac:dyDescent="0.2">
      <c r="A63" s="38"/>
      <c r="B63" s="62">
        <f t="shared" si="0"/>
        <v>49</v>
      </c>
      <c r="C63" s="63" t="str">
        <f t="array" ref="C63">+IFERROR(INDEX(Hoja1!$A$2:$A$82,MATCH(J63,Hoja1!$H$2:$H$82,0)),"")</f>
        <v>12.1</v>
      </c>
      <c r="D63" s="64" t="str">
        <f>IFERROR(VLOOKUP(C63,Hoja1!$A$2:$H$82,4,0),"")</f>
        <v>Actividades de control</v>
      </c>
      <c r="E63" s="64" t="str">
        <f>+IFERROR(VLOOKUP(C63,Hoja1!$A$1:$J$82,10,0),"")</f>
        <v>Despliegue de políticas y procedimientos (Establece responsabilidades sobre la ejecución de las políticas y procedimientos; Adopta medidas correctivas; Revisa las políticas y procedimientos).</v>
      </c>
      <c r="F63" s="64" t="str">
        <f>+IFERROR(VLOOKUP(C63,Hoja1!$A$1:$I$82,3,0),"")</f>
        <v xml:space="preserve"> Se evalúa la actualización de procesos, procedimientos, políticas de operación, instructivos, manuales u otras herramientas para garantizar la aplicación adecuada de las principales actividades de control.
</v>
      </c>
      <c r="G63" s="63">
        <f>+IFERROR(VLOOKUP(C63,Hoja1!$A$1:$K$82,11,0),"")</f>
        <v>3</v>
      </c>
      <c r="H63" s="65">
        <f>+IFERROR(VLOOKUP(C63,Hoja1!$A$1:$L$82,12,0),"")</f>
        <v>3</v>
      </c>
      <c r="I63" s="59" t="str">
        <f t="shared" si="1"/>
        <v>Se encuentra presente y funciona correctamente, por lo tanto se requiere acciones o actividades  dirigidas a su mantenimiento dentro del marco de las lineas de defensa.</v>
      </c>
      <c r="J63" s="41">
        <v>49</v>
      </c>
      <c r="K63" s="60">
        <f>+VLOOKUP(C63,Hoja1!$A$1:$M$82,13,0)</f>
        <v>1</v>
      </c>
      <c r="L63" s="132"/>
      <c r="M63" s="69" t="s">
        <v>262</v>
      </c>
      <c r="N63" s="67"/>
      <c r="O63" s="67"/>
      <c r="P63" s="67"/>
      <c r="Q63" s="67"/>
      <c r="R63" s="67"/>
      <c r="S63" s="67"/>
      <c r="T63" s="38"/>
      <c r="U63" s="38"/>
      <c r="V63" s="38"/>
      <c r="W63" s="38"/>
      <c r="X63" s="38"/>
      <c r="Y63" s="38"/>
      <c r="Z63" s="38"/>
    </row>
    <row r="64" spans="1:26" ht="99.75" customHeight="1" x14ac:dyDescent="0.2">
      <c r="A64" s="38"/>
      <c r="B64" s="62">
        <f t="shared" si="0"/>
        <v>50</v>
      </c>
      <c r="C64" s="63" t="str">
        <f t="array" ref="C64">+IFERROR(INDEX(Hoja1!$A$2:$A$82,MATCH(J64,Hoja1!$H$2:$H$82,0)),"")</f>
        <v>12.2</v>
      </c>
      <c r="D64" s="64" t="str">
        <f>IFERROR(VLOOKUP(C64,Hoja1!$A$2:$H$82,4,0),"")</f>
        <v>Actividades de control</v>
      </c>
      <c r="E64" s="64" t="str">
        <f>+IFERROR(VLOOKUP(C64,Hoja1!$A$1:$J$82,10,0),"")</f>
        <v>Despliegue de políticas y procedimientos (Establece responsabilidades sobre la ejecución de las políticas y procedimientos; Adopta medidas correctivas; Revisa las políticas y procedimientos).</v>
      </c>
      <c r="F64" s="64" t="str">
        <f>+IFERROR(VLOOKUP(C64,Hoja1!$A$1:$I$82,3,0),"")</f>
        <v xml:space="preserve"> El diseño de controles se evalúa frente a la gestión del riesgo</v>
      </c>
      <c r="G64" s="63">
        <f>+IFERROR(VLOOKUP(C64,Hoja1!$A$1:$K$82,11,0),"")</f>
        <v>3</v>
      </c>
      <c r="H64" s="65">
        <f>+IFERROR(VLOOKUP(C64,Hoja1!$A$1:$L$82,12,0),"")</f>
        <v>3</v>
      </c>
      <c r="I64" s="59" t="str">
        <f t="shared" si="1"/>
        <v>Se encuentra presente y funciona correctamente, por lo tanto se requiere acciones o actividades  dirigidas a su mantenimiento dentro del marco de las lineas de defensa.</v>
      </c>
      <c r="J64" s="41">
        <v>50</v>
      </c>
      <c r="K64" s="60">
        <f>+VLOOKUP(C64,Hoja1!$A$1:$M$82,13,0)</f>
        <v>1</v>
      </c>
      <c r="L64" s="132"/>
      <c r="M64" s="69" t="s">
        <v>262</v>
      </c>
      <c r="N64" s="67"/>
      <c r="O64" s="67"/>
      <c r="P64" s="67"/>
      <c r="Q64" s="67"/>
      <c r="R64" s="67"/>
      <c r="S64" s="67"/>
      <c r="T64" s="38"/>
      <c r="U64" s="38"/>
      <c r="V64" s="38"/>
      <c r="W64" s="38"/>
      <c r="X64" s="38"/>
      <c r="Y64" s="38"/>
      <c r="Z64" s="38"/>
    </row>
    <row r="65" spans="1:26" ht="99.75" customHeight="1" x14ac:dyDescent="0.2">
      <c r="A65" s="38"/>
      <c r="B65" s="62">
        <f t="shared" si="0"/>
        <v>51</v>
      </c>
      <c r="C65" s="63" t="str">
        <f t="array" ref="C65">+IFERROR(INDEX(Hoja1!$A$2:$A$82,MATCH(J65,Hoja1!$H$2:$H$82,0)),"")</f>
        <v>12.3</v>
      </c>
      <c r="D65" s="64" t="str">
        <f>IFERROR(VLOOKUP(C65,Hoja1!$A$2:$H$82,4,0),"")</f>
        <v>Actividades de control</v>
      </c>
      <c r="E65" s="64" t="str">
        <f>+IFERROR(VLOOKUP(C65,Hoja1!$A$1:$J$82,10,0),"")</f>
        <v>Despliegue de políticas y procedimientos (Establece responsabilidades sobre la ejecución de las políticas y procedimientos; Adopta medidas correctivas; Revisa las políticas y procedimientos).</v>
      </c>
      <c r="F65" s="64" t="str">
        <f>+IFERROR(VLOOKUP(C65,Hoja1!$A$1:$I$82,3,0),"")</f>
        <v xml:space="preserve"> Monitoreo a los riesgos acorde con la política de administración de riesgo establecida para la entidad.</v>
      </c>
      <c r="G65" s="63">
        <f>+IFERROR(VLOOKUP(C65,Hoja1!$A$1:$K$82,11,0),"")</f>
        <v>3</v>
      </c>
      <c r="H65" s="65">
        <f>+IFERROR(VLOOKUP(C65,Hoja1!$A$1:$L$82,12,0),"")</f>
        <v>3</v>
      </c>
      <c r="I65" s="59" t="str">
        <f t="shared" si="1"/>
        <v>Se encuentra presente y funciona correctamente, por lo tanto se requiere acciones o actividades  dirigidas a su mantenimiento dentro del marco de las lineas de defensa.</v>
      </c>
      <c r="J65" s="41">
        <v>51</v>
      </c>
      <c r="K65" s="60">
        <f>+VLOOKUP(C65,Hoja1!$A$1:$M$82,13,0)</f>
        <v>1</v>
      </c>
      <c r="L65" s="132"/>
      <c r="M65" s="69" t="s">
        <v>262</v>
      </c>
      <c r="N65" s="67"/>
      <c r="O65" s="67"/>
      <c r="P65" s="67"/>
      <c r="Q65" s="67"/>
      <c r="R65" s="67"/>
      <c r="S65" s="67"/>
      <c r="T65" s="38"/>
      <c r="U65" s="38"/>
      <c r="V65" s="38"/>
      <c r="W65" s="38"/>
      <c r="X65" s="38"/>
      <c r="Y65" s="38"/>
      <c r="Z65" s="38"/>
    </row>
    <row r="66" spans="1:26" ht="99.75" customHeight="1" x14ac:dyDescent="0.2">
      <c r="A66" s="38"/>
      <c r="B66" s="68">
        <f t="shared" si="0"/>
        <v>52</v>
      </c>
      <c r="C66" s="63" t="str">
        <f t="array" ref="C66">+IFERROR(INDEX(Hoja1!$A$2:$A$82,MATCH(J66,Hoja1!$H$2:$H$82,0)),"")</f>
        <v>12.4</v>
      </c>
      <c r="D66" s="64" t="str">
        <f>IFERROR(VLOOKUP(C66,Hoja1!$A$2:$H$82,4,0),"")</f>
        <v>Actividades de control</v>
      </c>
      <c r="E66" s="64" t="str">
        <f>+IFERROR(VLOOKUP(C66,Hoja1!$A$1:$J$82,10,0),"")</f>
        <v>Despliegue de políticas y procedimientos (Establece responsabilidades sobre la ejecución de las políticas y procedimientos; Adopta medidas correctivas; Revisa las políticas y procedimientos).</v>
      </c>
      <c r="F66" s="64" t="str">
        <f>+IFERROR(VLOOKUP(C66,Hoja1!$A$1:$I$82,3,0),"")</f>
        <v>Verificación de que los responsables estén ejecutando los controles tal como han sido diseñados</v>
      </c>
      <c r="G66" s="63">
        <f>+IFERROR(VLOOKUP(C66,Hoja1!$A$1:$K$82,11,0),"")</f>
        <v>3</v>
      </c>
      <c r="H66" s="65">
        <f>+IFERROR(VLOOKUP(C66,Hoja1!$A$1:$L$82,12,0),"")</f>
        <v>3</v>
      </c>
      <c r="I66" s="59" t="str">
        <f t="shared" si="1"/>
        <v>Se encuentra presente y funciona correctamente, por lo tanto se requiere acciones o actividades  dirigidas a su mantenimiento dentro del marco de las lineas de defensa.</v>
      </c>
      <c r="J66" s="41">
        <v>52</v>
      </c>
      <c r="K66" s="60">
        <f>+VLOOKUP(C66,Hoja1!$A$1:$M$82,13,0)</f>
        <v>1</v>
      </c>
      <c r="L66" s="132"/>
      <c r="M66" s="69" t="s">
        <v>262</v>
      </c>
      <c r="N66" s="67"/>
      <c r="O66" s="67"/>
      <c r="P66" s="67"/>
      <c r="Q66" s="67"/>
      <c r="R66" s="67"/>
      <c r="S66" s="67"/>
      <c r="T66" s="38"/>
      <c r="U66" s="38"/>
      <c r="V66" s="38"/>
      <c r="W66" s="38"/>
      <c r="X66" s="38"/>
      <c r="Y66" s="38"/>
      <c r="Z66" s="38"/>
    </row>
    <row r="67" spans="1:26" ht="99.75" customHeight="1" x14ac:dyDescent="0.2">
      <c r="A67" s="38"/>
      <c r="B67" s="62">
        <f t="shared" si="0"/>
        <v>53</v>
      </c>
      <c r="C67" s="63" t="str">
        <f t="array" ref="C67">+IFERROR(INDEX(Hoja1!$A$2:$A$82,MATCH(J67,Hoja1!$H$2:$H$82,0)),"")</f>
        <v>12.5</v>
      </c>
      <c r="D67" s="64" t="str">
        <f>IFERROR(VLOOKUP(C67,Hoja1!$A$2:$H$82,4,0),"")</f>
        <v>Actividades de control</v>
      </c>
      <c r="E67" s="64" t="str">
        <f>+IFERROR(VLOOKUP(C67,Hoja1!$A$1:$J$82,10,0),"")</f>
        <v>Despliegue de políticas y procedimientos (Establece responsabilidades sobre la ejecución de las políticas y procedimientos; Adopta medidas correctivas; Revisa las políticas y procedimientos).</v>
      </c>
      <c r="F67" s="64" t="str">
        <f>+IFERROR(VLOOKUP(C67,Hoja1!$A$1:$I$82,3,0),"")</f>
        <v xml:space="preserve"> Se evalúa la adecuación de los controles a las especificidades de cada proceso, considerando cambios en regulaciones, estructuras internas u otros aspectos que determinen cambios en su diseño</v>
      </c>
      <c r="G67" s="63">
        <f>+IFERROR(VLOOKUP(C67,Hoja1!$A$1:$K$82,11,0),"")</f>
        <v>3</v>
      </c>
      <c r="H67" s="65">
        <f>+IFERROR(VLOOKUP(C67,Hoja1!$A$1:$L$82,12,0),"")</f>
        <v>3</v>
      </c>
      <c r="I67" s="59" t="str">
        <f t="shared" si="1"/>
        <v>Se encuentra presente y funciona correctamente, por lo tanto se requiere acciones o actividades  dirigidas a su mantenimiento dentro del marco de las lineas de defensa.</v>
      </c>
      <c r="J67" s="41">
        <v>53</v>
      </c>
      <c r="K67" s="60">
        <f>+VLOOKUP(C67,Hoja1!$A$1:$M$82,13,0)</f>
        <v>1</v>
      </c>
      <c r="L67" s="134"/>
      <c r="M67" s="69" t="s">
        <v>262</v>
      </c>
      <c r="N67" s="67"/>
      <c r="O67" s="67"/>
      <c r="P67" s="67"/>
      <c r="Q67" s="67"/>
      <c r="R67" s="67"/>
      <c r="S67" s="67"/>
      <c r="T67" s="38"/>
      <c r="U67" s="38"/>
      <c r="V67" s="38"/>
      <c r="W67" s="38"/>
      <c r="X67" s="38"/>
      <c r="Y67" s="38"/>
      <c r="Z67" s="38"/>
    </row>
    <row r="68" spans="1:26" ht="99.75" customHeight="1" x14ac:dyDescent="0.2">
      <c r="A68" s="38"/>
      <c r="B68" s="68">
        <f t="shared" si="0"/>
        <v>54</v>
      </c>
      <c r="C68" s="63" t="str">
        <f t="array" ref="C68">+IFERROR(INDEX(Hoja1!$A$2:$A$82,MATCH(J68,Hoja1!$H$2:$H$82,0)),"")</f>
        <v>13.1</v>
      </c>
      <c r="D68" s="64" t="str">
        <f>IFERROR(VLOOKUP(C68,Hoja1!$A$2:$H$82,4,0),"")</f>
        <v>Info y Comunicación</v>
      </c>
      <c r="E68" s="64" t="str">
        <f>+IFERROR(VLOOKUP(C68,Hoja1!$A$1:$J$82,10,0),"")</f>
        <v>Utilización de información relevante (Identifica requisitos de información; Capta fuentes de datos internas y externas; Procesa datos relevantes y los transforma en información).</v>
      </c>
      <c r="F68" s="64" t="str">
        <f>+IFERROR(VLOOKUP(C68,Hoja1!$A$1:$I$82,3,0),"")</f>
        <v>La entidad ha diseñado sistemas de información para capturar y procesar datos y transformarlos en información para alcanzar los requerimientos de información definidos</v>
      </c>
      <c r="G68" s="63">
        <f>+IFERROR(VLOOKUP(C68,Hoja1!$A$1:$K$82,11,0),"")</f>
        <v>3</v>
      </c>
      <c r="H68" s="65">
        <f>+IFERROR(VLOOKUP(C68,Hoja1!$A$1:$L$82,12,0),"")</f>
        <v>3</v>
      </c>
      <c r="I68" s="59" t="str">
        <f t="shared" si="1"/>
        <v>Se encuentra presente y funciona correctamente, por lo tanto se requiere acciones o actividades  dirigidas a su mantenimiento dentro del marco de las lineas de defensa.</v>
      </c>
      <c r="J68" s="41">
        <v>54</v>
      </c>
      <c r="K68" s="60">
        <f>+VLOOKUP(C68,Hoja1!$A$1:$M$82,13,0)</f>
        <v>1</v>
      </c>
      <c r="L68" s="140">
        <f>+AVERAGE(K68:K81)</f>
        <v>1</v>
      </c>
      <c r="M68" s="69" t="s">
        <v>262</v>
      </c>
      <c r="N68" s="67"/>
      <c r="O68" s="67"/>
      <c r="P68" s="67"/>
      <c r="Q68" s="67"/>
      <c r="R68" s="67"/>
      <c r="S68" s="67"/>
      <c r="T68" s="38"/>
      <c r="U68" s="38"/>
      <c r="V68" s="38"/>
      <c r="W68" s="38"/>
      <c r="X68" s="38"/>
      <c r="Y68" s="38"/>
      <c r="Z68" s="38"/>
    </row>
    <row r="69" spans="1:26" ht="99.75" customHeight="1" x14ac:dyDescent="0.2">
      <c r="A69" s="38"/>
      <c r="B69" s="62">
        <f t="shared" si="0"/>
        <v>55</v>
      </c>
      <c r="C69" s="63" t="str">
        <f t="array" ref="C69">+IFERROR(INDEX(Hoja1!$A$2:$A$82,MATCH(J69,Hoja1!$H$2:$H$82,0)),"")</f>
        <v>13.2</v>
      </c>
      <c r="D69" s="64" t="str">
        <f>IFERROR(VLOOKUP(C69,Hoja1!$A$2:$H$82,4,0),"")</f>
        <v>Info y Comunicación</v>
      </c>
      <c r="E69" s="64" t="str">
        <f>+IFERROR(VLOOKUP(C69,Hoja1!$A$1:$J$82,10,0),"")</f>
        <v>Utilización de información relevante (Identifica requisitos de información; Capta fuentes de datos internas y externas; Procesa datos relevantes y los transforma en información).</v>
      </c>
      <c r="F69" s="64" t="str">
        <f>+IFERROR(VLOOKUP(C69,Hoja1!$A$1:$I$82,3,0),"")</f>
        <v xml:space="preserve"> La entidad cuenta con el inventario de información relevante (interno/externa) y cuenta con un mecanismo que permita su actualización</v>
      </c>
      <c r="G69" s="63">
        <f>+IFERROR(VLOOKUP(C69,Hoja1!$A$1:$K$82,11,0),"")</f>
        <v>3</v>
      </c>
      <c r="H69" s="65">
        <f>+IFERROR(VLOOKUP(C69,Hoja1!$A$1:$L$82,12,0),"")</f>
        <v>3</v>
      </c>
      <c r="I69" s="59" t="str">
        <f t="shared" si="1"/>
        <v>Se encuentra presente y funciona correctamente, por lo tanto se requiere acciones o actividades  dirigidas a su mantenimiento dentro del marco de las lineas de defensa.</v>
      </c>
      <c r="J69" s="41">
        <v>55</v>
      </c>
      <c r="K69" s="60">
        <f>+VLOOKUP(C69,Hoja1!$A$1:$M$82,13,0)</f>
        <v>1</v>
      </c>
      <c r="L69" s="132"/>
      <c r="M69" s="69" t="s">
        <v>262</v>
      </c>
      <c r="N69" s="67"/>
      <c r="O69" s="67"/>
      <c r="P69" s="67"/>
      <c r="Q69" s="67"/>
      <c r="R69" s="67"/>
      <c r="S69" s="67"/>
      <c r="T69" s="38"/>
      <c r="U69" s="38"/>
      <c r="V69" s="38"/>
      <c r="W69" s="38"/>
      <c r="X69" s="38"/>
      <c r="Y69" s="38"/>
      <c r="Z69" s="38"/>
    </row>
    <row r="70" spans="1:26" ht="99.75" customHeight="1" x14ac:dyDescent="0.2">
      <c r="A70" s="38"/>
      <c r="B70" s="62">
        <f t="shared" si="0"/>
        <v>56</v>
      </c>
      <c r="C70" s="63" t="str">
        <f t="array" ref="C70">+IFERROR(INDEX(Hoja1!$A$2:$A$82,MATCH(J70,Hoja1!$H$2:$H$82,0)),"")</f>
        <v>13.3</v>
      </c>
      <c r="D70" s="64" t="str">
        <f>IFERROR(VLOOKUP(C70,Hoja1!$A$2:$H$82,4,0),"")</f>
        <v>Info y Comunicación</v>
      </c>
      <c r="E70" s="64" t="str">
        <f>+IFERROR(VLOOKUP(C70,Hoja1!$A$1:$J$82,10,0),"")</f>
        <v>Utilización de información relevante (Identifica requisitos de información; Capta fuentes de datos internas y externas; Procesa datos relevantes y los transforma en información).</v>
      </c>
      <c r="F70" s="64" t="str">
        <f>+IFERROR(VLOOKUP(C70,Hoja1!$A$1:$I$82,3,0),"")</f>
        <v>La entidad considera un ámbito amplio de fuentes de datos (internas y externas), para la captura y procesamiento posterior de información clave para la consecución de metas y objetivos</v>
      </c>
      <c r="G70" s="63">
        <f>+IFERROR(VLOOKUP(C70,Hoja1!$A$1:$K$82,11,0),"")</f>
        <v>3</v>
      </c>
      <c r="H70" s="65">
        <f>+IFERROR(VLOOKUP(C70,Hoja1!$A$1:$L$82,12,0),"")</f>
        <v>3</v>
      </c>
      <c r="I70" s="59" t="str">
        <f t="shared" si="1"/>
        <v>Se encuentra presente y funciona correctamente, por lo tanto se requiere acciones o actividades  dirigidas a su mantenimiento dentro del marco de las lineas de defensa.</v>
      </c>
      <c r="J70" s="41">
        <v>56</v>
      </c>
      <c r="K70" s="60">
        <f>+VLOOKUP(C70,Hoja1!$A$1:$M$82,13,0)</f>
        <v>1</v>
      </c>
      <c r="L70" s="132"/>
      <c r="M70" s="69" t="s">
        <v>262</v>
      </c>
      <c r="N70" s="67"/>
      <c r="O70" s="67"/>
      <c r="P70" s="67"/>
      <c r="Q70" s="67"/>
      <c r="R70" s="67"/>
      <c r="S70" s="67"/>
      <c r="T70" s="38"/>
      <c r="U70" s="38"/>
      <c r="V70" s="38"/>
      <c r="W70" s="38"/>
      <c r="X70" s="38"/>
      <c r="Y70" s="38"/>
      <c r="Z70" s="38"/>
    </row>
    <row r="71" spans="1:26" ht="99.75" customHeight="1" x14ac:dyDescent="0.2">
      <c r="A71" s="38"/>
      <c r="B71" s="62">
        <f t="shared" si="0"/>
        <v>57</v>
      </c>
      <c r="C71" s="63" t="str">
        <f t="array" ref="C71">+IFERROR(INDEX(Hoja1!$A$2:$A$82,MATCH(J71,Hoja1!$H$2:$H$82,0)),"")</f>
        <v>13.4</v>
      </c>
      <c r="D71" s="64" t="str">
        <f>IFERROR(VLOOKUP(C71,Hoja1!$A$2:$H$82,4,0),"")</f>
        <v>Info y Comunicación</v>
      </c>
      <c r="E71" s="64" t="str">
        <f>+IFERROR(VLOOKUP(C71,Hoja1!$A$1:$J$82,10,0),"")</f>
        <v>Utilización de información relevante (Identifica requisitos de información; Capta fuentes de datos internas y externas; Procesa datos relevantes y los transforma en información).</v>
      </c>
      <c r="F71" s="64" t="str">
        <f>+IFERROR(VLOOKUP(C71,Hoja1!$A$1:$I$82,3,0),"")</f>
        <v>La entidad ha desarrollado e implementado actividades de control sobre la integridad, confidencialidad y disponibilidad de los datos e información definidos como relevantes</v>
      </c>
      <c r="G71" s="63">
        <f>+IFERROR(VLOOKUP(C71,Hoja1!$A$1:$K$82,11,0),"")</f>
        <v>3</v>
      </c>
      <c r="H71" s="65" t="str">
        <f>+IFERROR(VLOOKUP(C71,Hoja1!$A$1:$L$82,12,0),"")</f>
        <v>3.0</v>
      </c>
      <c r="I71" s="59" t="str">
        <f t="shared" si="1"/>
        <v>Se encuentra presente y funciona correctamente, por lo tanto se requiere acciones o actividades  dirigidas a su mantenimiento dentro del marco de las lineas de defensa.</v>
      </c>
      <c r="J71" s="41">
        <v>57</v>
      </c>
      <c r="K71" s="60">
        <f>+VLOOKUP(C71,Hoja1!$A$1:$M$82,13,0)</f>
        <v>1</v>
      </c>
      <c r="L71" s="132"/>
      <c r="M71" s="69" t="s">
        <v>262</v>
      </c>
      <c r="N71" s="67"/>
      <c r="O71" s="67"/>
      <c r="P71" s="67"/>
      <c r="Q71" s="67"/>
      <c r="R71" s="67"/>
      <c r="S71" s="67"/>
      <c r="T71" s="38"/>
      <c r="U71" s="38"/>
      <c r="V71" s="38"/>
      <c r="W71" s="38"/>
      <c r="X71" s="38"/>
      <c r="Y71" s="38"/>
      <c r="Z71" s="38"/>
    </row>
    <row r="72" spans="1:26" ht="99.75" customHeight="1" x14ac:dyDescent="0.2">
      <c r="A72" s="38"/>
      <c r="B72" s="68">
        <f t="shared" si="0"/>
        <v>58</v>
      </c>
      <c r="C72" s="63" t="str">
        <f t="array" ref="C72">+IFERROR(INDEX(Hoja1!$A$2:$A$82,MATCH(J72,Hoja1!$H$2:$H$82,0)),"")</f>
        <v>14.1</v>
      </c>
      <c r="D72" s="64" t="str">
        <f>IFERROR(VLOOKUP(C72,Hoja1!$A$2:$H$82,4,0),"")</f>
        <v>Info y Comunicación</v>
      </c>
      <c r="E72" s="64" t="str">
        <f>+IFERROR(VLOOKUP(C72,Hoja1!$A$1:$J$82,10,0),"")</f>
        <v>Comunicación Interna (Se comunica con el Comité Institucional de Coordinación de Control Interno o su equivalente; Facilita líneas de comunicación en todos los niveles; Selecciona el método de comunicación pertinente).</v>
      </c>
      <c r="F72" s="64" t="str">
        <f>+IFERROR(VLOOKUP(C72,Hoja1!$A$1:$I$82,3,0),"")</f>
        <v>Para la comunicación interna la Alta Dirección tiene mecanismos que permitan dar a conocer los objetivos y metas estratégicas, de manera tal que todo el personal entiende su papel en su consecución. (Considera los canales más apropiados y evalúa su efectividad)</v>
      </c>
      <c r="G72" s="63">
        <f>+IFERROR(VLOOKUP(C72,Hoja1!$A$1:$K$82,11,0),"")</f>
        <v>3</v>
      </c>
      <c r="H72" s="65">
        <f>+IFERROR(VLOOKUP(C72,Hoja1!$A$1:$L$82,12,0),"")</f>
        <v>3</v>
      </c>
      <c r="I72" s="59" t="str">
        <f t="shared" si="1"/>
        <v>Se encuentra presente y funciona correctamente, por lo tanto se requiere acciones o actividades  dirigidas a su mantenimiento dentro del marco de las lineas de defensa.</v>
      </c>
      <c r="J72" s="41">
        <v>58</v>
      </c>
      <c r="K72" s="60">
        <f>+VLOOKUP(C72,Hoja1!$A$1:$M$82,13,0)</f>
        <v>1</v>
      </c>
      <c r="L72" s="132"/>
      <c r="M72" s="69" t="s">
        <v>262</v>
      </c>
      <c r="N72" s="67"/>
      <c r="O72" s="67"/>
      <c r="P72" s="67"/>
      <c r="Q72" s="67"/>
      <c r="R72" s="67"/>
      <c r="S72" s="67"/>
      <c r="T72" s="38"/>
      <c r="U72" s="38"/>
      <c r="V72" s="38"/>
      <c r="W72" s="38"/>
      <c r="X72" s="38"/>
      <c r="Y72" s="38"/>
      <c r="Z72" s="38"/>
    </row>
    <row r="73" spans="1:26" ht="99.75" customHeight="1" x14ac:dyDescent="0.2">
      <c r="A73" s="38"/>
      <c r="B73" s="62">
        <f t="shared" si="0"/>
        <v>59</v>
      </c>
      <c r="C73" s="63" t="str">
        <f t="array" ref="C73">+IFERROR(INDEX(Hoja1!$A$2:$A$82,MATCH(J73,Hoja1!$H$2:$H$82,0)),"")</f>
        <v>14.2</v>
      </c>
      <c r="D73" s="64" t="str">
        <f>IFERROR(VLOOKUP(C73,Hoja1!$A$2:$H$82,4,0),"")</f>
        <v>Info y Comunicación</v>
      </c>
      <c r="E73" s="64" t="str">
        <f>+IFERROR(VLOOKUP(C73,Hoja1!$A$1:$J$82,10,0),"")</f>
        <v>Comunicación Interna (Se comunica con el Comité Institucional de Coordinación de Control Interno o su equivalente; Facilita líneas de comunicación en todos los niveles; Selecciona el método de comunicación pertinente).</v>
      </c>
      <c r="F73" s="64" t="str">
        <f>+IFERROR(VLOOKUP(C73,Hoja1!$A$1:$I$82,3,0),"")</f>
        <v>La entidad cuenta con políticas de operación relacionadas con la administración de la información (niveles de autoridad y responsabilidad</v>
      </c>
      <c r="G73" s="63">
        <f>+IFERROR(VLOOKUP(C73,Hoja1!$A$1:$K$82,11,0),"")</f>
        <v>3</v>
      </c>
      <c r="H73" s="65">
        <f>+IFERROR(VLOOKUP(C73,Hoja1!$A$1:$L$82,12,0),"")</f>
        <v>3</v>
      </c>
      <c r="I73" s="59" t="str">
        <f t="shared" si="1"/>
        <v>Se encuentra presente y funciona correctamente, por lo tanto se requiere acciones o actividades  dirigidas a su mantenimiento dentro del marco de las lineas de defensa.</v>
      </c>
      <c r="J73" s="41">
        <v>59</v>
      </c>
      <c r="K73" s="60">
        <f>+VLOOKUP(C73,Hoja1!$A$1:$M$82,13,0)</f>
        <v>1</v>
      </c>
      <c r="L73" s="132"/>
      <c r="M73" s="69" t="s">
        <v>262</v>
      </c>
      <c r="N73" s="67"/>
      <c r="O73" s="67"/>
      <c r="P73" s="67"/>
      <c r="Q73" s="67"/>
      <c r="R73" s="67"/>
      <c r="S73" s="67"/>
      <c r="T73" s="38"/>
      <c r="U73" s="38"/>
      <c r="V73" s="38"/>
      <c r="W73" s="38"/>
      <c r="X73" s="38"/>
      <c r="Y73" s="38"/>
      <c r="Z73" s="38"/>
    </row>
    <row r="74" spans="1:26" ht="99.75" customHeight="1" x14ac:dyDescent="0.2">
      <c r="A74" s="38"/>
      <c r="B74" s="68">
        <f t="shared" si="0"/>
        <v>60</v>
      </c>
      <c r="C74" s="63" t="str">
        <f t="array" ref="C74">+IFERROR(INDEX(Hoja1!$A$2:$A$82,MATCH(J74,Hoja1!$H$2:$H$82,0)),"")</f>
        <v>14.3</v>
      </c>
      <c r="D74" s="64" t="str">
        <f>IFERROR(VLOOKUP(C74,Hoja1!$A$2:$H$82,4,0),"")</f>
        <v>Info y Comunicación</v>
      </c>
      <c r="E74" s="64" t="str">
        <f>+IFERROR(VLOOKUP(C74,Hoja1!$A$1:$J$82,10,0),"")</f>
        <v>Comunicación Interna (Se comunica con el Comité Institucional de Coordinación de Control Interno o su equivalente; Facilita líneas de comunicación en todos los niveles; Selecciona el método de comunicación pertinente).</v>
      </c>
      <c r="F74" s="64" t="str">
        <f>+IFERROR(VLOOKUP(C74,Hoja1!$A$1:$I$82,3,0),"")</f>
        <v>La entidad cuenta con canales de información internos para la denuncia anónima o confidencial de posibles situaciones irregulares y se cuenta con mecanismos específicos para su manejo, de manera tal que generen la confianza para utilizarlos</v>
      </c>
      <c r="G74" s="63">
        <f>+IFERROR(VLOOKUP(C74,Hoja1!$A$1:$K$82,11,0),"")</f>
        <v>3</v>
      </c>
      <c r="H74" s="65">
        <f>+IFERROR(VLOOKUP(C74,Hoja1!$A$1:$L$82,12,0),"")</f>
        <v>3</v>
      </c>
      <c r="I74" s="59" t="str">
        <f t="shared" si="1"/>
        <v>Se encuentra presente y funciona correctamente, por lo tanto se requiere acciones o actividades  dirigidas a su mantenimiento dentro del marco de las lineas de defensa.</v>
      </c>
      <c r="J74" s="41">
        <v>60</v>
      </c>
      <c r="K74" s="60">
        <f>+VLOOKUP(C74,Hoja1!$A$1:$M$82,13,0)</f>
        <v>1</v>
      </c>
      <c r="L74" s="132"/>
      <c r="M74" s="69" t="s">
        <v>262</v>
      </c>
      <c r="N74" s="67"/>
      <c r="O74" s="67"/>
      <c r="P74" s="67"/>
      <c r="Q74" s="67"/>
      <c r="R74" s="67"/>
      <c r="S74" s="67"/>
      <c r="T74" s="38"/>
      <c r="U74" s="38"/>
      <c r="V74" s="38"/>
      <c r="W74" s="38"/>
      <c r="X74" s="38"/>
      <c r="Y74" s="38"/>
      <c r="Z74" s="38"/>
    </row>
    <row r="75" spans="1:26" ht="99.75" customHeight="1" x14ac:dyDescent="0.2">
      <c r="A75" s="38"/>
      <c r="B75" s="62">
        <f t="shared" si="0"/>
        <v>61</v>
      </c>
      <c r="C75" s="63" t="str">
        <f t="array" ref="C75">+IFERROR(INDEX(Hoja1!$A$2:$A$82,MATCH(J75,Hoja1!$H$2:$H$82,0)),"")</f>
        <v>14.4</v>
      </c>
      <c r="D75" s="64" t="str">
        <f>IFERROR(VLOOKUP(C75,Hoja1!$A$2:$H$82,4,0),"")</f>
        <v>Info y Comunicación</v>
      </c>
      <c r="E75" s="64" t="str">
        <f>+IFERROR(VLOOKUP(C75,Hoja1!$A$1:$J$82,10,0),"")</f>
        <v>Comunicación Interna (Se comunica con el Comité Institucional de Coordinación de Control Interno o su equivalente; Facilita líneas de comunicación en todos los niveles; Selecciona el método de comunicación pertinente).</v>
      </c>
      <c r="F75" s="64" t="str">
        <f>+IFERROR(VLOOKUP(C75,Hoja1!$A$1:$I$82,3,0),"")</f>
        <v>La entidad establece e implementa políticas y procedimientos para facilitar una comunicación interna efectiva</v>
      </c>
      <c r="G75" s="63">
        <f>+IFERROR(VLOOKUP(C75,Hoja1!$A$1:$K$82,11,0),"")</f>
        <v>3</v>
      </c>
      <c r="H75" s="65">
        <f>+IFERROR(VLOOKUP(C75,Hoja1!$A$1:$L$82,12,0),"")</f>
        <v>3</v>
      </c>
      <c r="I75" s="59" t="str">
        <f t="shared" si="1"/>
        <v>Se encuentra presente y funciona correctamente, por lo tanto se requiere acciones o actividades  dirigidas a su mantenimiento dentro del marco de las lineas de defensa.</v>
      </c>
      <c r="J75" s="41">
        <v>61</v>
      </c>
      <c r="K75" s="60">
        <f>+VLOOKUP(C75,Hoja1!$A$1:$M$82,13,0)</f>
        <v>1</v>
      </c>
      <c r="L75" s="132"/>
      <c r="M75" s="69" t="s">
        <v>262</v>
      </c>
      <c r="N75" s="67"/>
      <c r="O75" s="67"/>
      <c r="P75" s="67"/>
      <c r="Q75" s="67"/>
      <c r="R75" s="67"/>
      <c r="S75" s="67"/>
      <c r="T75" s="38"/>
      <c r="U75" s="38"/>
      <c r="V75" s="38"/>
      <c r="W75" s="38"/>
      <c r="X75" s="38"/>
      <c r="Y75" s="38"/>
      <c r="Z75" s="38"/>
    </row>
    <row r="76" spans="1:26" ht="99.75" customHeight="1" x14ac:dyDescent="0.2">
      <c r="A76" s="38"/>
      <c r="B76" s="62">
        <f t="shared" si="0"/>
        <v>62</v>
      </c>
      <c r="C76" s="63" t="str">
        <f t="array" ref="C76">+IFERROR(INDEX(Hoja1!$A$2:$A$82,MATCH(J76,Hoja1!$H$2:$H$82,0)),"")</f>
        <v>15.1</v>
      </c>
      <c r="D76" s="64" t="str">
        <f>IFERROR(VLOOKUP(C76,Hoja1!$A$2:$H$82,4,0),"")</f>
        <v>Info y Comunicación</v>
      </c>
      <c r="E76" s="64" t="str">
        <f>+IFERROR(VLOOKUP(C76,Hoja1!$A$1:$J$82,10,0),"")</f>
        <v>Comunicación con el exterior (Se comunica con los grupos de valor y con terceros externos interesados; Facilita líneas de comunicación).</v>
      </c>
      <c r="F76" s="64" t="str">
        <f>+IFERROR(VLOOKUP(C76,Hoja1!$A$1:$I$82,3,0),"")</f>
        <v>La entidad desarrolla e implementa controles que facilitan la comunicación externa, la cual incluye  políticas y procedimientos. 
Incluye contratistas y proveedores de servicios tercerizados (cuando aplique).</v>
      </c>
      <c r="G76" s="63">
        <f>+IFERROR(VLOOKUP(C76,Hoja1!$A$1:$K$82,11,0),"")</f>
        <v>3</v>
      </c>
      <c r="H76" s="65">
        <f>+IFERROR(VLOOKUP(C76,Hoja1!$A$1:$L$82,12,0),"")</f>
        <v>3</v>
      </c>
      <c r="I76" s="59" t="str">
        <f t="shared" si="1"/>
        <v>Se encuentra presente y funciona correctamente, por lo tanto se requiere acciones o actividades  dirigidas a su mantenimiento dentro del marco de las lineas de defensa.</v>
      </c>
      <c r="J76" s="41">
        <v>62</v>
      </c>
      <c r="K76" s="60">
        <f>+VLOOKUP(C76,Hoja1!$A$1:$M$82,13,0)</f>
        <v>1</v>
      </c>
      <c r="L76" s="132"/>
      <c r="M76" s="69" t="s">
        <v>262</v>
      </c>
      <c r="N76" s="67"/>
      <c r="O76" s="67"/>
      <c r="P76" s="67"/>
      <c r="Q76" s="67"/>
      <c r="R76" s="67"/>
      <c r="S76" s="67"/>
      <c r="T76" s="38"/>
      <c r="U76" s="38"/>
      <c r="V76" s="38"/>
      <c r="W76" s="38"/>
      <c r="X76" s="38"/>
      <c r="Y76" s="38"/>
      <c r="Z76" s="38"/>
    </row>
    <row r="77" spans="1:26" ht="99.75" customHeight="1" x14ac:dyDescent="0.2">
      <c r="A77" s="38"/>
      <c r="B77" s="62">
        <f t="shared" si="0"/>
        <v>63</v>
      </c>
      <c r="C77" s="63" t="str">
        <f t="array" ref="C77">+IFERROR(INDEX(Hoja1!$A$2:$A$82,MATCH(J77,Hoja1!$H$2:$H$82,0)),"")</f>
        <v>15.2</v>
      </c>
      <c r="D77" s="64" t="str">
        <f>IFERROR(VLOOKUP(C77,Hoja1!$A$2:$H$82,4,0),"")</f>
        <v>Info y Comunicación</v>
      </c>
      <c r="E77" s="64" t="str">
        <f>+IFERROR(VLOOKUP(C77,Hoja1!$A$1:$J$82,10,0),"")</f>
        <v>Comunicación con el exterior (Se comunica con los grupos de valor y con terceros externos interesados; Facilita líneas de comunicación).</v>
      </c>
      <c r="F77" s="64" t="str">
        <f>+IFERROR(VLOOKUP(C77,Hoja1!$A$1:$I$82,3,0),"")</f>
        <v>La entidad cuenta con canales externos definidos de comunicación, asociados con el tipo de información a divulgar, y éstos son reconocidos a todo nivel de la organización.</v>
      </c>
      <c r="G77" s="63">
        <f>+IFERROR(VLOOKUP(C77,Hoja1!$A$1:$K$82,11,0),"")</f>
        <v>3</v>
      </c>
      <c r="H77" s="65">
        <f>+IFERROR(VLOOKUP(C77,Hoja1!$A$1:$L$82,12,0),"")</f>
        <v>3</v>
      </c>
      <c r="I77" s="59" t="str">
        <f t="shared" si="1"/>
        <v>Se encuentra presente y funciona correctamente, por lo tanto se requiere acciones o actividades  dirigidas a su mantenimiento dentro del marco de las lineas de defensa.</v>
      </c>
      <c r="J77" s="41">
        <v>63</v>
      </c>
      <c r="K77" s="60">
        <f>+VLOOKUP(C77,Hoja1!$A$1:$M$82,13,0)</f>
        <v>1</v>
      </c>
      <c r="L77" s="132"/>
      <c r="M77" s="69" t="s">
        <v>262</v>
      </c>
      <c r="N77" s="67"/>
      <c r="O77" s="67"/>
      <c r="P77" s="67"/>
      <c r="Q77" s="67"/>
      <c r="R77" s="67"/>
      <c r="S77" s="67"/>
      <c r="T77" s="38"/>
      <c r="U77" s="38"/>
      <c r="V77" s="38"/>
      <c r="W77" s="38"/>
      <c r="X77" s="38"/>
      <c r="Y77" s="38"/>
      <c r="Z77" s="38"/>
    </row>
    <row r="78" spans="1:26" ht="99.75" customHeight="1" x14ac:dyDescent="0.2">
      <c r="A78" s="38"/>
      <c r="B78" s="68">
        <f t="shared" si="0"/>
        <v>64</v>
      </c>
      <c r="C78" s="63" t="str">
        <f t="array" ref="C78">+IFERROR(INDEX(Hoja1!$A$2:$A$82,MATCH(J78,Hoja1!$H$2:$H$82,0)),"")</f>
        <v>15.3</v>
      </c>
      <c r="D78" s="64" t="str">
        <f>IFERROR(VLOOKUP(C78,Hoja1!$A$2:$H$82,4,0),"")</f>
        <v>Info y Comunicación</v>
      </c>
      <c r="E78" s="64" t="str">
        <f>+IFERROR(VLOOKUP(C78,Hoja1!$A$1:$J$82,10,0),"")</f>
        <v>Comunicación con el exterior (Se comunica con los grupos de valor y con terceros externos interesados; Facilita líneas de comunicación).</v>
      </c>
      <c r="F78" s="64" t="str">
        <f>+IFERROR(VLOOKUP(C78,Hoja1!$A$1:$I$82,3,0),"")</f>
        <v>La entidad cuenta con procesos o procedimiento para el manejo de la información entrante (quién la recibe, quién la clasifica, quién la analiza), y a la respuesta requerida (quién la canaliza y la responde)</v>
      </c>
      <c r="G78" s="63">
        <f>+IFERROR(VLOOKUP(C78,Hoja1!$A$1:$K$82,11,0),"")</f>
        <v>3</v>
      </c>
      <c r="H78" s="65">
        <f>+IFERROR(VLOOKUP(C78,Hoja1!$A$1:$L$82,12,0),"")</f>
        <v>3</v>
      </c>
      <c r="I78" s="59" t="str">
        <f t="shared" si="1"/>
        <v>Se encuentra presente y funciona correctamente, por lo tanto se requiere acciones o actividades  dirigidas a su mantenimiento dentro del marco de las lineas de defensa.</v>
      </c>
      <c r="J78" s="41">
        <v>64</v>
      </c>
      <c r="K78" s="60">
        <f>+VLOOKUP(C78,Hoja1!$A$1:$M$82,13,0)</f>
        <v>1</v>
      </c>
      <c r="L78" s="132"/>
      <c r="M78" s="69" t="s">
        <v>262</v>
      </c>
      <c r="N78" s="67"/>
      <c r="O78" s="67"/>
      <c r="P78" s="67"/>
      <c r="Q78" s="67"/>
      <c r="R78" s="67"/>
      <c r="S78" s="67"/>
      <c r="T78" s="38"/>
      <c r="U78" s="38"/>
      <c r="V78" s="38"/>
      <c r="W78" s="38"/>
      <c r="X78" s="38"/>
      <c r="Y78" s="38"/>
      <c r="Z78" s="38"/>
    </row>
    <row r="79" spans="1:26" ht="99.75" customHeight="1" x14ac:dyDescent="0.2">
      <c r="A79" s="38"/>
      <c r="B79" s="62">
        <f t="shared" si="0"/>
        <v>65</v>
      </c>
      <c r="C79" s="63" t="str">
        <f t="array" ref="C79">+IFERROR(INDEX(Hoja1!$A$2:$A$82,MATCH(J79,Hoja1!$H$2:$H$82,0)),"")</f>
        <v>15.4</v>
      </c>
      <c r="D79" s="64" t="str">
        <f>IFERROR(VLOOKUP(C79,Hoja1!$A$2:$H$82,4,0),"")</f>
        <v>Info y Comunicación</v>
      </c>
      <c r="E79" s="64" t="str">
        <f>+IFERROR(VLOOKUP(C79,Hoja1!$A$1:$J$82,10,0),"")</f>
        <v>Comunicación con el exterior (Se comunica con los grupos de valor y con terceros externos interesados; Facilita líneas de comunicación).</v>
      </c>
      <c r="F79" s="64" t="str">
        <f>+IFERROR(VLOOKUP(C79,Hoja1!$A$1:$I$82,3,0),"")</f>
        <v>La entidad cuenta con procesos o procedimientos encaminados a evaluar periódicamente la efectividad de los canales de comunicación con partes externas, así como sus contenidos, de tal forma que se puedan mejorar.</v>
      </c>
      <c r="G79" s="63">
        <f>+IFERROR(VLOOKUP(C79,Hoja1!$A$1:$K$82,11,0),"")</f>
        <v>3</v>
      </c>
      <c r="H79" s="65">
        <f>+IFERROR(VLOOKUP(C79,Hoja1!$A$1:$L$82,12,0),"")</f>
        <v>3</v>
      </c>
      <c r="I79" s="59" t="str">
        <f t="shared" si="1"/>
        <v>Se encuentra presente y funciona correctamente, por lo tanto se requiere acciones o actividades  dirigidas a su mantenimiento dentro del marco de las lineas de defensa.</v>
      </c>
      <c r="J79" s="41">
        <v>65</v>
      </c>
      <c r="K79" s="60">
        <f>+VLOOKUP(C79,Hoja1!$A$1:$M$82,13,0)</f>
        <v>1</v>
      </c>
      <c r="L79" s="132"/>
      <c r="M79" s="69" t="s">
        <v>262</v>
      </c>
      <c r="N79" s="67"/>
      <c r="O79" s="67"/>
      <c r="P79" s="67"/>
      <c r="Q79" s="67"/>
      <c r="R79" s="67"/>
      <c r="S79" s="67"/>
      <c r="T79" s="38"/>
      <c r="U79" s="38"/>
      <c r="V79" s="38"/>
      <c r="W79" s="38"/>
      <c r="X79" s="38"/>
      <c r="Y79" s="38"/>
      <c r="Z79" s="38"/>
    </row>
    <row r="80" spans="1:26" ht="99.75" customHeight="1" x14ac:dyDescent="0.2">
      <c r="A80" s="38"/>
      <c r="B80" s="68">
        <f t="shared" si="0"/>
        <v>66</v>
      </c>
      <c r="C80" s="63" t="str">
        <f t="array" ref="C80">+IFERROR(INDEX(Hoja1!$A$2:$A$82,MATCH(J80,Hoja1!$H$2:$H$82,0)),"")</f>
        <v>15.5</v>
      </c>
      <c r="D80" s="64" t="str">
        <f>IFERROR(VLOOKUP(C80,Hoja1!$A$2:$H$82,4,0),"")</f>
        <v>Info y Comunicación</v>
      </c>
      <c r="E80" s="64" t="str">
        <f>+IFERROR(VLOOKUP(C80,Hoja1!$A$1:$J$82,10,0),"")</f>
        <v>Comunicación con el exterior (Se comunica con los grupos de valor y con terceros externos interesados; Facilita líneas de comunicación).</v>
      </c>
      <c r="F80" s="64" t="str">
        <f>+IFERROR(VLOOKUP(C80,Hoja1!$A$1:$I$82,3,0),"")</f>
        <v>La entidad analiza periódicamente su caracterización de usuarios o grupos de valor, a fin de actualizarla cuando sea pertinente</v>
      </c>
      <c r="G80" s="63">
        <f>+IFERROR(VLOOKUP(C80,Hoja1!$A$1:$K$82,11,0),"")</f>
        <v>3</v>
      </c>
      <c r="H80" s="65">
        <f>+IFERROR(VLOOKUP(C80,Hoja1!$A$1:$L$82,12,0),"")</f>
        <v>3</v>
      </c>
      <c r="I80" s="59" t="str">
        <f t="shared" si="1"/>
        <v>Se encuentra presente y funciona correctamente, por lo tanto se requiere acciones o actividades  dirigidas a su mantenimiento dentro del marco de las lineas de defensa.</v>
      </c>
      <c r="J80" s="41">
        <v>66</v>
      </c>
      <c r="K80" s="60">
        <f>+VLOOKUP(C80,Hoja1!$A$1:$M$82,13,0)</f>
        <v>1</v>
      </c>
      <c r="L80" s="132"/>
      <c r="M80" s="69" t="s">
        <v>262</v>
      </c>
      <c r="N80" s="67"/>
      <c r="O80" s="67"/>
      <c r="P80" s="67"/>
      <c r="Q80" s="67"/>
      <c r="R80" s="67"/>
      <c r="S80" s="67"/>
      <c r="T80" s="38"/>
      <c r="U80" s="38"/>
      <c r="V80" s="38"/>
      <c r="W80" s="38"/>
      <c r="X80" s="38"/>
      <c r="Y80" s="38"/>
      <c r="Z80" s="38"/>
    </row>
    <row r="81" spans="1:26" ht="99.75" customHeight="1" x14ac:dyDescent="0.2">
      <c r="A81" s="38"/>
      <c r="B81" s="62">
        <f t="shared" si="0"/>
        <v>67</v>
      </c>
      <c r="C81" s="63" t="str">
        <f t="array" ref="C81">+IFERROR(INDEX(Hoja1!$A$2:$A$82,MATCH(J81,Hoja1!$H$2:$H$82,0)),"")</f>
        <v>15.6</v>
      </c>
      <c r="D81" s="64" t="str">
        <f>IFERROR(VLOOKUP(C81,Hoja1!$A$2:$H$82,4,0),"")</f>
        <v>Info y Comunicación</v>
      </c>
      <c r="E81" s="64" t="str">
        <f>+IFERROR(VLOOKUP(C81,Hoja1!$A$1:$J$82,10,0),"")</f>
        <v>Comunicación con el exterior (Se comunica con los grupos de valor y con terceros externos interesados; Facilita líneas de comunicación).</v>
      </c>
      <c r="F81" s="64" t="str">
        <f>+IFERROR(VLOOKUP(C81,Hoja1!$A$1:$I$82,3,0),"")</f>
        <v>La entidad analiza periódicamente los resultados frente a la evaluación de percepción por parte de los usuarios o grupos de valor para la incorporación de las mejoras correspondientes</v>
      </c>
      <c r="G81" s="63">
        <f>+IFERROR(VLOOKUP(C81,Hoja1!$A$1:$K$82,11,0),"")</f>
        <v>3</v>
      </c>
      <c r="H81" s="65">
        <f>+IFERROR(VLOOKUP(C81,Hoja1!$A$1:$L$82,12,0),"")</f>
        <v>3</v>
      </c>
      <c r="I81" s="59" t="str">
        <f t="shared" si="1"/>
        <v>Se encuentra presente y funciona correctamente, por lo tanto se requiere acciones o actividades  dirigidas a su mantenimiento dentro del marco de las lineas de defensa.</v>
      </c>
      <c r="J81" s="41">
        <v>67</v>
      </c>
      <c r="K81" s="60">
        <f>+VLOOKUP(C81,Hoja1!$A$1:$M$82,13,0)</f>
        <v>1</v>
      </c>
      <c r="L81" s="134"/>
      <c r="M81" s="69" t="s">
        <v>262</v>
      </c>
      <c r="N81" s="67"/>
      <c r="O81" s="67"/>
      <c r="P81" s="67"/>
      <c r="Q81" s="67"/>
      <c r="R81" s="67"/>
      <c r="S81" s="67"/>
      <c r="T81" s="38"/>
      <c r="U81" s="38"/>
      <c r="V81" s="38"/>
      <c r="W81" s="38"/>
      <c r="X81" s="38"/>
      <c r="Y81" s="38"/>
      <c r="Z81" s="38"/>
    </row>
    <row r="82" spans="1:26" ht="99.75" customHeight="1" x14ac:dyDescent="0.2">
      <c r="A82" s="38"/>
      <c r="B82" s="62">
        <f t="shared" si="0"/>
        <v>68</v>
      </c>
      <c r="C82" s="63" t="str">
        <f t="array" ref="C82">+IFERROR(INDEX(Hoja1!$A$2:$A$82,MATCH(J82,Hoja1!$H$2:$H$82,0)),"")</f>
        <v xml:space="preserve">17.6 </v>
      </c>
      <c r="D82" s="64" t="str">
        <f>IFERROR(VLOOKUP(C82,Hoja1!$A$2:$H$82,4,0),"")</f>
        <v>Monitoreo - Supervisión</v>
      </c>
      <c r="E82" s="64" t="str">
        <f>+IFERROR(VLOOKUP(C82,Hoja1!$A$1:$J$82,10,0),"")</f>
        <v>Evaluación y comunicación de deficiencias oportunamente (Evalúa los resultados, Comunica las deficiencias y Monitorea las medidas correctivas).</v>
      </c>
      <c r="F82" s="64" t="str">
        <f>+IFERROR(VLOOKUP(C82,Hoja1!$A$1:$I$82,3,0),"")</f>
        <v>Se evalúa la información suministrada por los usuarios (Sistema PQRD), así como de otras partes interesadas para la mejora del  Sistema de Control Interno de la Entidad</v>
      </c>
      <c r="G82" s="63">
        <f>+IFERROR(VLOOKUP(C82,Hoja1!$A$1:$K$82,11,0),"")</f>
        <v>3</v>
      </c>
      <c r="H82" s="65">
        <f>+IFERROR(VLOOKUP(C82,Hoja1!$A$1:$L$82,12,0),"")</f>
        <v>2</v>
      </c>
      <c r="I82" s="59" t="str">
        <f t="shared" si="1"/>
        <v>Se encuentra presente y funcionando, pero requiere acciones dirigidas a fortalecer  o mejorar su diseño y/o ejecucion.</v>
      </c>
      <c r="J82" s="41">
        <v>68</v>
      </c>
      <c r="K82" s="60">
        <f>+VLOOKUP(C82,Hoja1!$A$1:$M$82,13,0)</f>
        <v>0.5</v>
      </c>
      <c r="L82" s="140">
        <f>+AVERAGE(K82:K95)</f>
        <v>0.9642857142857143</v>
      </c>
      <c r="M82" s="66" t="s">
        <v>263</v>
      </c>
      <c r="N82" s="67"/>
      <c r="O82" s="67"/>
      <c r="P82" s="67"/>
      <c r="Q82" s="67"/>
      <c r="R82" s="67"/>
      <c r="S82" s="67"/>
      <c r="T82" s="38"/>
      <c r="U82" s="38"/>
      <c r="V82" s="38"/>
      <c r="W82" s="38"/>
      <c r="X82" s="38"/>
      <c r="Y82" s="38"/>
      <c r="Z82" s="38"/>
    </row>
    <row r="83" spans="1:26" ht="99.75" customHeight="1" x14ac:dyDescent="0.2">
      <c r="A83" s="38"/>
      <c r="B83" s="62">
        <f t="shared" si="0"/>
        <v>69</v>
      </c>
      <c r="C83" s="63" t="str">
        <f t="array" ref="C83">+IFERROR(INDEX(Hoja1!$A$2:$A$82,MATCH(J83,Hoja1!$H$2:$H$82,0)),"")</f>
        <v>16.1</v>
      </c>
      <c r="D83" s="64" t="str">
        <f>IFERROR(VLOOKUP(C83,Hoja1!$A$2:$H$82,4,0),"")</f>
        <v>Monitoreo - Supervisión</v>
      </c>
      <c r="E83" s="64" t="str">
        <f>+IFERROR(VLOOKUP(C83,Hoja1!$A$1:$J$82,10,0),"")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3" s="64" t="str">
        <f>+IFERROR(VLOOKUP(C83,Hoja1!$A$1:$I$82,3,0),"")</f>
        <v>El comité Institucional de Coordinación de Control Interno aprueba anualmente el Plan Anual de Auditoría presentado por parte del Jefe de Control Interno o quien haga sus veces y hace el correspondiente seguimiento a sus ejecución</v>
      </c>
      <c r="G83" s="63">
        <f>+IFERROR(VLOOKUP(C83,Hoja1!$A$1:$K$82,11,0),"")</f>
        <v>3</v>
      </c>
      <c r="H83" s="65">
        <f>+IFERROR(VLOOKUP(C83,Hoja1!$A$1:$L$82,12,0),"")</f>
        <v>3</v>
      </c>
      <c r="I83" s="59" t="str">
        <f t="shared" si="1"/>
        <v>Se encuentra presente y funciona correctamente, por lo tanto se requiere acciones o actividades  dirigidas a su mantenimiento dentro del marco de las lineas de defensa.</v>
      </c>
      <c r="J83" s="41">
        <v>69</v>
      </c>
      <c r="K83" s="60">
        <f>+VLOOKUP(C83,Hoja1!$A$1:$M$82,13,0)</f>
        <v>1</v>
      </c>
      <c r="L83" s="132"/>
      <c r="M83" s="69" t="s">
        <v>262</v>
      </c>
      <c r="N83" s="67"/>
      <c r="O83" s="67"/>
      <c r="P83" s="67"/>
      <c r="Q83" s="67"/>
      <c r="R83" s="67"/>
      <c r="S83" s="67"/>
      <c r="T83" s="38"/>
      <c r="U83" s="38"/>
      <c r="V83" s="38"/>
      <c r="W83" s="38"/>
      <c r="X83" s="38"/>
      <c r="Y83" s="38"/>
      <c r="Z83" s="38"/>
    </row>
    <row r="84" spans="1:26" ht="99.75" customHeight="1" x14ac:dyDescent="0.2">
      <c r="A84" s="38"/>
      <c r="B84" s="68">
        <f t="shared" si="0"/>
        <v>70</v>
      </c>
      <c r="C84" s="63" t="str">
        <f t="array" ref="C84">+IFERROR(INDEX(Hoja1!$A$2:$A$82,MATCH(J84,Hoja1!$H$2:$H$82,0)),"")</f>
        <v>16.2</v>
      </c>
      <c r="D84" s="64" t="str">
        <f>IFERROR(VLOOKUP(C84,Hoja1!$A$2:$H$82,4,0),"")</f>
        <v>Monitoreo - Supervisión</v>
      </c>
      <c r="E84" s="64" t="str">
        <f>+IFERROR(VLOOKUP(C84,Hoja1!$A$1:$J$82,10,0),"")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4" s="64" t="str">
        <f>+IFERROR(VLOOKUP(C84,Hoja1!$A$1:$I$82,3,0),"")</f>
        <v xml:space="preserve"> La Alta Dirección periódicamente evalúa los resultados de las evaluaciones (continuas e independientes)  para concluir acerca de la efectividad del Sistema de Control Intern</v>
      </c>
      <c r="G84" s="63">
        <f>+IFERROR(VLOOKUP(C84,Hoja1!$A$1:$K$82,11,0),"")</f>
        <v>3</v>
      </c>
      <c r="H84" s="65">
        <f>+IFERROR(VLOOKUP(C84,Hoja1!$A$1:$L$82,12,0),"")</f>
        <v>3</v>
      </c>
      <c r="I84" s="59" t="str">
        <f t="shared" si="1"/>
        <v>Se encuentra presente y funciona correctamente, por lo tanto se requiere acciones o actividades  dirigidas a su mantenimiento dentro del marco de las lineas de defensa.</v>
      </c>
      <c r="J84" s="41">
        <v>70</v>
      </c>
      <c r="K84" s="60">
        <f>+VLOOKUP(C84,Hoja1!$A$1:$M$82,13,0)</f>
        <v>1</v>
      </c>
      <c r="L84" s="132"/>
      <c r="M84" s="69" t="s">
        <v>262</v>
      </c>
      <c r="N84" s="67"/>
      <c r="O84" s="67"/>
      <c r="P84" s="67"/>
      <c r="Q84" s="67"/>
      <c r="R84" s="67"/>
      <c r="S84" s="67"/>
      <c r="T84" s="38"/>
      <c r="U84" s="38"/>
      <c r="V84" s="38"/>
      <c r="W84" s="38"/>
      <c r="X84" s="38"/>
      <c r="Y84" s="38"/>
      <c r="Z84" s="38"/>
    </row>
    <row r="85" spans="1:26" ht="99.75" customHeight="1" x14ac:dyDescent="0.2">
      <c r="A85" s="38"/>
      <c r="B85" s="62">
        <f t="shared" si="0"/>
        <v>71</v>
      </c>
      <c r="C85" s="63" t="str">
        <f t="array" ref="C85">+IFERROR(INDEX(Hoja1!$A$2:$A$82,MATCH(J85,Hoja1!$H$2:$H$82,0)),"")</f>
        <v>16.3</v>
      </c>
      <c r="D85" s="64" t="str">
        <f>IFERROR(VLOOKUP(C85,Hoja1!$A$2:$H$82,4,0),"")</f>
        <v>Monitoreo - Supervisión</v>
      </c>
      <c r="E85" s="64" t="str">
        <f>+IFERROR(VLOOKUP(C85,Hoja1!$A$1:$J$82,10,0),"")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5" s="64" t="str">
        <f>+IFERROR(VLOOKUP(C85,Hoja1!$A$1:$I$82,3,0),"")</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85" s="63">
        <f>+IFERROR(VLOOKUP(C85,Hoja1!$A$1:$K$82,11,0),"")</f>
        <v>3</v>
      </c>
      <c r="H85" s="65">
        <f>+IFERROR(VLOOKUP(C85,Hoja1!$A$1:$L$82,12,0),"")</f>
        <v>3</v>
      </c>
      <c r="I85" s="59" t="str">
        <f t="shared" si="1"/>
        <v>Se encuentra presente y funciona correctamente, por lo tanto se requiere acciones o actividades  dirigidas a su mantenimiento dentro del marco de las lineas de defensa.</v>
      </c>
      <c r="J85" s="41">
        <v>71</v>
      </c>
      <c r="K85" s="60">
        <f>+VLOOKUP(C85,Hoja1!$A$1:$M$82,13,0)</f>
        <v>1</v>
      </c>
      <c r="L85" s="132"/>
      <c r="M85" s="69" t="s">
        <v>262</v>
      </c>
      <c r="N85" s="67"/>
      <c r="O85" s="67"/>
      <c r="P85" s="67"/>
      <c r="Q85" s="67"/>
      <c r="R85" s="67"/>
      <c r="S85" s="67"/>
      <c r="T85" s="38"/>
      <c r="U85" s="38"/>
      <c r="V85" s="38"/>
      <c r="W85" s="38"/>
      <c r="X85" s="38"/>
      <c r="Y85" s="38"/>
      <c r="Z85" s="38"/>
    </row>
    <row r="86" spans="1:26" ht="99.75" customHeight="1" x14ac:dyDescent="0.2">
      <c r="A86" s="38"/>
      <c r="B86" s="68">
        <f t="shared" si="0"/>
        <v>72</v>
      </c>
      <c r="C86" s="63" t="str">
        <f t="array" ref="C86">+IFERROR(INDEX(Hoja1!$A$2:$A$82,MATCH(J86,Hoja1!$H$2:$H$82,0)),"")</f>
        <v>16.4</v>
      </c>
      <c r="D86" s="64" t="str">
        <f>IFERROR(VLOOKUP(C86,Hoja1!$A$2:$H$82,4,0),"")</f>
        <v>Monitoreo - Supervisión</v>
      </c>
      <c r="E86" s="64" t="str">
        <f>+IFERROR(VLOOKUP(C86,Hoja1!$A$1:$J$82,10,0),"")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6" s="64" t="str">
        <f>+IFERROR(VLOOKUP(C86,Hoja1!$A$1:$I$82,3,0),"")</f>
        <v>Acorde con el Esquema de Líneas de Defensa se han implementado procedimientos de monitoreo continuo como parte de las actividades de la 2a línea de defensa, a fin de contar con información clave para la toma de decisiones</v>
      </c>
      <c r="G86" s="63">
        <f>+IFERROR(VLOOKUP(C86,Hoja1!$A$1:$K$82,11,0),"")</f>
        <v>3</v>
      </c>
      <c r="H86" s="65">
        <f>+IFERROR(VLOOKUP(C86,Hoja1!$A$1:$L$82,12,0),"")</f>
        <v>3</v>
      </c>
      <c r="I86" s="59" t="str">
        <f t="shared" si="1"/>
        <v>Se encuentra presente y funciona correctamente, por lo tanto se requiere acciones o actividades  dirigidas a su mantenimiento dentro del marco de las lineas de defensa.</v>
      </c>
      <c r="J86" s="41">
        <v>72</v>
      </c>
      <c r="K86" s="60">
        <f>+VLOOKUP(C86,Hoja1!$A$1:$M$82,13,0)</f>
        <v>1</v>
      </c>
      <c r="L86" s="132"/>
      <c r="M86" s="69" t="s">
        <v>262</v>
      </c>
      <c r="N86" s="67"/>
      <c r="O86" s="67"/>
      <c r="P86" s="67"/>
      <c r="Q86" s="67"/>
      <c r="R86" s="67"/>
      <c r="S86" s="67"/>
      <c r="T86" s="38"/>
      <c r="U86" s="38"/>
      <c r="V86" s="38"/>
      <c r="W86" s="38"/>
      <c r="X86" s="38"/>
      <c r="Y86" s="38"/>
      <c r="Z86" s="38"/>
    </row>
    <row r="87" spans="1:26" ht="99.75" customHeight="1" x14ac:dyDescent="0.2">
      <c r="A87" s="38"/>
      <c r="B87" s="62">
        <f t="shared" si="0"/>
        <v>73</v>
      </c>
      <c r="C87" s="63" t="str">
        <f t="array" ref="C87">+IFERROR(INDEX(Hoja1!$A$2:$A$82,MATCH(J87,Hoja1!$H$2:$H$82,0)),"")</f>
        <v>16.5</v>
      </c>
      <c r="D87" s="64" t="str">
        <f>IFERROR(VLOOKUP(C87,Hoja1!$A$2:$H$82,4,0),"")</f>
        <v>Monitoreo - Supervisión</v>
      </c>
      <c r="E87" s="64" t="str">
        <f>+IFERROR(VLOOKUP(C87,Hoja1!$A$1:$J$82,10,0),"")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7" s="64" t="str">
        <f>+IFERROR(VLOOKUP(C87,Hoja1!$A$1:$I$82,3,0),"")</f>
        <v>Frente a las evaluaciones independientes la entidad considera evaluaciones externas de organismos de control, de vigilancia, certificadores, ONG´s u otros que permitan tener una mirada independiente de las operaciones</v>
      </c>
      <c r="G87" s="63">
        <f>+IFERROR(VLOOKUP(C87,Hoja1!$A$1:$K$82,11,0),"")</f>
        <v>3</v>
      </c>
      <c r="H87" s="65">
        <f>+IFERROR(VLOOKUP(C87,Hoja1!$A$1:$L$82,12,0),"")</f>
        <v>3</v>
      </c>
      <c r="I87" s="59" t="str">
        <f t="shared" si="1"/>
        <v>Se encuentra presente y funciona correctamente, por lo tanto se requiere acciones o actividades  dirigidas a su mantenimiento dentro del marco de las lineas de defensa.</v>
      </c>
      <c r="J87" s="41">
        <v>73</v>
      </c>
      <c r="K87" s="60">
        <f>+VLOOKUP(C87,Hoja1!$A$1:$M$82,13,0)</f>
        <v>1</v>
      </c>
      <c r="L87" s="132"/>
      <c r="M87" s="69" t="s">
        <v>262</v>
      </c>
      <c r="N87" s="67"/>
      <c r="O87" s="67"/>
      <c r="P87" s="67"/>
      <c r="Q87" s="67"/>
      <c r="R87" s="67"/>
      <c r="S87" s="67"/>
      <c r="T87" s="38"/>
      <c r="U87" s="38"/>
      <c r="V87" s="38"/>
      <c r="W87" s="38"/>
      <c r="X87" s="38"/>
      <c r="Y87" s="38"/>
      <c r="Z87" s="38"/>
    </row>
    <row r="88" spans="1:26" ht="99.75" customHeight="1" x14ac:dyDescent="0.2">
      <c r="A88" s="38"/>
      <c r="B88" s="62">
        <f t="shared" si="0"/>
        <v>74</v>
      </c>
      <c r="C88" s="63" t="str">
        <f t="array" ref="C88">+IFERROR(INDEX(Hoja1!$A$2:$A$82,MATCH(J88,Hoja1!$H$2:$H$82,0)),"")</f>
        <v xml:space="preserve">17.1 </v>
      </c>
      <c r="D88" s="64" t="str">
        <f>IFERROR(VLOOKUP(C88,Hoja1!$A$2:$H$82,4,0),"")</f>
        <v>Monitoreo - Supervisión</v>
      </c>
      <c r="E88" s="64" t="str">
        <f>+IFERROR(VLOOKUP(C88,Hoja1!$A$1:$J$82,10,0),"")</f>
        <v>Evaluación y comunicación de deficiencias oportunamente (Evalúa los resultados, Comunica las deficiencias y Monitorea las medidas correctivas).</v>
      </c>
      <c r="F88" s="64" t="str">
        <f>+IFERROR(VLOOKUP(C88,Hoja1!$A$1:$I$82,3,0),"")</f>
        <v>A partir de la información de las evaluaciones independientes, se evalúan para determinar su efecto en el Sistema de Control Interno de la entidad y su impacto en el logro de los objetivos, a fin de determinar cursos de acción para su mejora</v>
      </c>
      <c r="G88" s="63">
        <f>+IFERROR(VLOOKUP(C88,Hoja1!$A$1:$K$82,11,0),"")</f>
        <v>3</v>
      </c>
      <c r="H88" s="65">
        <f>+IFERROR(VLOOKUP(C88,Hoja1!$A$1:$L$82,12,0),"")</f>
        <v>3</v>
      </c>
      <c r="I88" s="59" t="str">
        <f t="shared" si="1"/>
        <v>Se encuentra presente y funciona correctamente, por lo tanto se requiere acciones o actividades  dirigidas a su mantenimiento dentro del marco de las lineas de defensa.</v>
      </c>
      <c r="J88" s="41">
        <v>74</v>
      </c>
      <c r="K88" s="60">
        <f>+VLOOKUP(C88,Hoja1!$A$1:$M$82,13,0)</f>
        <v>1</v>
      </c>
      <c r="L88" s="132"/>
      <c r="M88" s="69" t="s">
        <v>262</v>
      </c>
      <c r="N88" s="67"/>
      <c r="O88" s="67"/>
      <c r="P88" s="67"/>
      <c r="Q88" s="67"/>
      <c r="R88" s="67"/>
      <c r="S88" s="67"/>
      <c r="T88" s="38"/>
      <c r="U88" s="38"/>
      <c r="V88" s="38"/>
      <c r="W88" s="38"/>
      <c r="X88" s="38"/>
      <c r="Y88" s="38"/>
      <c r="Z88" s="38"/>
    </row>
    <row r="89" spans="1:26" ht="99.75" customHeight="1" x14ac:dyDescent="0.2">
      <c r="A89" s="38"/>
      <c r="B89" s="62">
        <f t="shared" si="0"/>
        <v>75</v>
      </c>
      <c r="C89" s="63" t="str">
        <f t="array" ref="C89">+IFERROR(INDEX(Hoja1!$A$2:$A$82,MATCH(J89,Hoja1!$H$2:$H$82,0)),"")</f>
        <v xml:space="preserve">17.2 </v>
      </c>
      <c r="D89" s="64" t="str">
        <f>IFERROR(VLOOKUP(C89,Hoja1!$A$2:$H$82,4,0),"")</f>
        <v>Monitoreo - Supervisión</v>
      </c>
      <c r="E89" s="64" t="str">
        <f>+IFERROR(VLOOKUP(C89,Hoja1!$A$1:$J$82,10,0),"")</f>
        <v>Evaluación y comunicación de deficiencias oportunamente (Evalúa los resultados, Comunica las deficiencias y Monitorea las medidas correctivas).</v>
      </c>
      <c r="F89" s="64" t="str">
        <f>+IFERROR(VLOOKUP(C89,Hoja1!$A$1:$I$82,3,0),"")</f>
        <v>Los informes recibidos de entes externos (organismos de control, auditores externos, entidades de vigilancia entre otros) se consolidan y se concluye sobre el impacto en el Sistema de Control Interno, a fin de determinar los cursos de acción</v>
      </c>
      <c r="G89" s="63">
        <f>+IFERROR(VLOOKUP(C89,Hoja1!$A$1:$K$82,11,0),"")</f>
        <v>3</v>
      </c>
      <c r="H89" s="65">
        <f>+IFERROR(VLOOKUP(C89,Hoja1!$A$1:$L$82,12,0),"")</f>
        <v>3</v>
      </c>
      <c r="I89" s="59" t="str">
        <f t="shared" si="1"/>
        <v>Se encuentra presente y funciona correctamente, por lo tanto se requiere acciones o actividades  dirigidas a su mantenimiento dentro del marco de las lineas de defensa.</v>
      </c>
      <c r="J89" s="41">
        <v>75</v>
      </c>
      <c r="K89" s="60">
        <f>+VLOOKUP(C89,Hoja1!$A$1:$M$82,13,0)</f>
        <v>1</v>
      </c>
      <c r="L89" s="132"/>
      <c r="M89" s="69" t="s">
        <v>262</v>
      </c>
      <c r="N89" s="67"/>
      <c r="O89" s="67"/>
      <c r="P89" s="67"/>
      <c r="Q89" s="67"/>
      <c r="R89" s="67"/>
      <c r="S89" s="67"/>
      <c r="T89" s="38"/>
      <c r="U89" s="38"/>
      <c r="V89" s="38"/>
      <c r="W89" s="38"/>
      <c r="X89" s="38"/>
      <c r="Y89" s="38"/>
      <c r="Z89" s="38"/>
    </row>
    <row r="90" spans="1:26" ht="99.75" customHeight="1" x14ac:dyDescent="0.2">
      <c r="A90" s="38"/>
      <c r="B90" s="68">
        <f t="shared" si="0"/>
        <v>76</v>
      </c>
      <c r="C90" s="63" t="str">
        <f t="array" ref="C90">+IFERROR(INDEX(Hoja1!$A$2:$A$82,MATCH(J90,Hoja1!$H$2:$H$82,0)),"")</f>
        <v xml:space="preserve">17.3 </v>
      </c>
      <c r="D90" s="64" t="str">
        <f>IFERROR(VLOOKUP(C90,Hoja1!$A$2:$H$82,4,0),"")</f>
        <v>Monitoreo - Supervisión</v>
      </c>
      <c r="E90" s="64" t="str">
        <f>+IFERROR(VLOOKUP(C90,Hoja1!$A$1:$J$82,10,0),"")</f>
        <v>Evaluación y comunicación de deficiencias oportunamente (Evalúa los resultados, Comunica las deficiencias y Monitorea las medidas correctivas).</v>
      </c>
      <c r="F90" s="64" t="str">
        <f>+IFERROR(VLOOKUP(C90,Hoja1!$A$1:$I$82,3,0),"")</f>
        <v>La entidad cuenta con políticas donde se establezca a quién reportar las deficiencias de control interno como resultado del monitoreo continuo</v>
      </c>
      <c r="G90" s="63">
        <f>+IFERROR(VLOOKUP(C90,Hoja1!$A$1:$K$82,11,0),"")</f>
        <v>3</v>
      </c>
      <c r="H90" s="65">
        <f>+IFERROR(VLOOKUP(C90,Hoja1!$A$1:$L$82,12,0),"")</f>
        <v>3</v>
      </c>
      <c r="I90" s="59" t="str">
        <f t="shared" si="1"/>
        <v>Se encuentra presente y funciona correctamente, por lo tanto se requiere acciones o actividades  dirigidas a su mantenimiento dentro del marco de las lineas de defensa.</v>
      </c>
      <c r="J90" s="41">
        <v>76</v>
      </c>
      <c r="K90" s="60">
        <f>+VLOOKUP(C90,Hoja1!$A$1:$M$82,13,0)</f>
        <v>1</v>
      </c>
      <c r="L90" s="132"/>
      <c r="M90" s="69" t="s">
        <v>262</v>
      </c>
      <c r="N90" s="67"/>
      <c r="O90" s="67"/>
      <c r="P90" s="67"/>
      <c r="Q90" s="67"/>
      <c r="R90" s="67"/>
      <c r="S90" s="67"/>
      <c r="T90" s="38"/>
      <c r="U90" s="38"/>
      <c r="V90" s="38"/>
      <c r="W90" s="38"/>
      <c r="X90" s="38"/>
      <c r="Y90" s="38"/>
      <c r="Z90" s="38"/>
    </row>
    <row r="91" spans="1:26" ht="99.75" customHeight="1" x14ac:dyDescent="0.2">
      <c r="A91" s="38"/>
      <c r="B91" s="62">
        <f t="shared" si="0"/>
        <v>77</v>
      </c>
      <c r="C91" s="63" t="str">
        <f t="array" ref="C91">+IFERROR(INDEX(Hoja1!$A$2:$A$82,MATCH(J91,Hoja1!$H$2:$H$82,0)),"")</f>
        <v xml:space="preserve">17.4 </v>
      </c>
      <c r="D91" s="64" t="str">
        <f>IFERROR(VLOOKUP(C91,Hoja1!$A$2:$H$82,4,0),"")</f>
        <v>Monitoreo - Supervisión</v>
      </c>
      <c r="E91" s="64" t="str">
        <f>+IFERROR(VLOOKUP(C91,Hoja1!$A$1:$J$82,10,0),"")</f>
        <v>Evaluación y comunicación de deficiencias oportunamente (Evalúa los resultados, Comunica las deficiencias y Monitorea las medidas correctivas).</v>
      </c>
      <c r="F91" s="64" t="str">
        <f>+IFERROR(VLOOKUP(C91,Hoja1!$A$1:$I$82,3,0),"")</f>
        <v>La Alta Dirección hace seguimiento a las acciones correctivas relacionadas con las deficiencias comunicadas sobre el Sistema de Control Interno y si se han cumplido en el tiempo establecido</v>
      </c>
      <c r="G91" s="63">
        <f>+IFERROR(VLOOKUP(C91,Hoja1!$A$1:$K$82,11,0),"")</f>
        <v>3</v>
      </c>
      <c r="H91" s="65">
        <f>+IFERROR(VLOOKUP(C91,Hoja1!$A$1:$L$82,12,0),"")</f>
        <v>3</v>
      </c>
      <c r="I91" s="59" t="str">
        <f t="shared" si="1"/>
        <v>Se encuentra presente y funciona correctamente, por lo tanto se requiere acciones o actividades  dirigidas a su mantenimiento dentro del marco de las lineas de defensa.</v>
      </c>
      <c r="J91" s="41">
        <v>77</v>
      </c>
      <c r="K91" s="70">
        <f>+VLOOKUP(C91,Hoja1!$A$1:$M$82,13,0)</f>
        <v>1</v>
      </c>
      <c r="L91" s="132"/>
      <c r="M91" s="69" t="s">
        <v>262</v>
      </c>
      <c r="N91" s="67"/>
      <c r="O91" s="67"/>
      <c r="P91" s="67"/>
      <c r="Q91" s="67"/>
      <c r="R91" s="67"/>
      <c r="S91" s="67"/>
      <c r="T91" s="38"/>
      <c r="U91" s="38"/>
      <c r="V91" s="38"/>
      <c r="W91" s="38"/>
      <c r="X91" s="38"/>
      <c r="Y91" s="38"/>
      <c r="Z91" s="38"/>
    </row>
    <row r="92" spans="1:26" ht="99.75" customHeight="1" x14ac:dyDescent="0.2">
      <c r="A92" s="38"/>
      <c r="B92" s="68">
        <f t="shared" si="0"/>
        <v>78</v>
      </c>
      <c r="C92" s="63" t="str">
        <f t="array" ref="C92">+IFERROR(INDEX(Hoja1!$A$2:$A$82,MATCH(J92,Hoja1!$H$2:$H$82,0)),"")</f>
        <v xml:space="preserve">17.5 </v>
      </c>
      <c r="D92" s="64" t="str">
        <f>IFERROR(VLOOKUP(C92,Hoja1!$A$2:$H$82,4,0),"")</f>
        <v>Monitoreo - Supervisión</v>
      </c>
      <c r="E92" s="64" t="str">
        <f>+IFERROR(VLOOKUP(C92,Hoja1!$A$1:$J$82,10,0),"")</f>
        <v>Evaluación y comunicación de deficiencias oportunamente (Evalúa los resultados, Comunica las deficiencias y Monitorea las medidas correctivas).</v>
      </c>
      <c r="F92" s="64" t="str">
        <f>+IFERROR(VLOOKUP(C92,Hoja1!$A$1:$I$82,3,0),"")</f>
        <v>Los procesos y/o servicios tercerizados, son evaluados acorde con su nivel de riesgos</v>
      </c>
      <c r="G92" s="63">
        <f>+IFERROR(VLOOKUP(C92,Hoja1!$A$1:$K$82,11,0),"")</f>
        <v>3</v>
      </c>
      <c r="H92" s="65">
        <f>+IFERROR(VLOOKUP(C92,Hoja1!$A$1:$L$82,12,0),"")</f>
        <v>3</v>
      </c>
      <c r="I92" s="59" t="str">
        <f t="shared" si="1"/>
        <v>Se encuentra presente y funciona correctamente, por lo tanto se requiere acciones o actividades  dirigidas a su mantenimiento dentro del marco de las lineas de defensa.</v>
      </c>
      <c r="J92" s="41">
        <v>78</v>
      </c>
      <c r="K92" s="70">
        <f>+VLOOKUP(C92,Hoja1!$A$1:$M$82,13,0)</f>
        <v>1</v>
      </c>
      <c r="L92" s="132"/>
      <c r="M92" s="69" t="s">
        <v>262</v>
      </c>
      <c r="N92" s="67"/>
      <c r="O92" s="67"/>
      <c r="P92" s="67"/>
      <c r="Q92" s="67"/>
      <c r="R92" s="67"/>
      <c r="S92" s="67"/>
      <c r="T92" s="38"/>
      <c r="U92" s="38"/>
      <c r="V92" s="38"/>
      <c r="W92" s="38"/>
      <c r="X92" s="38"/>
      <c r="Y92" s="38"/>
      <c r="Z92" s="38"/>
    </row>
    <row r="93" spans="1:26" ht="99.75" customHeight="1" x14ac:dyDescent="0.2">
      <c r="A93" s="38"/>
      <c r="B93" s="62">
        <f t="shared" si="0"/>
        <v>79</v>
      </c>
      <c r="C93" s="63" t="str">
        <f t="array" ref="C93">+IFERROR(INDEX(Hoja1!$A$2:$A$82,MATCH(J93,Hoja1!$H$2:$H$82,0)),"")</f>
        <v xml:space="preserve">17.7 </v>
      </c>
      <c r="D93" s="64" t="str">
        <f>IFERROR(VLOOKUP(C93,Hoja1!$A$2:$H$82,4,0),"")</f>
        <v>Monitoreo - Supervisión</v>
      </c>
      <c r="E93" s="64" t="str">
        <f>+IFERROR(VLOOKUP(C93,Hoja1!$A$1:$J$82,10,0),"")</f>
        <v>Evaluación y comunicación de deficiencias oportunamente (Evalúa los resultados, Comunica las deficiencias y Monitorea las medidas correctivas).</v>
      </c>
      <c r="F93" s="64" t="str">
        <f>+IFERROR(VLOOKUP(C93,Hoja1!$A$1:$I$82,3,0),"")</f>
        <v>Verificación del avance y cumplimiento de las acciones incluidas en los planes de mejoramiento producto de las autoevaluaciones. (2ª Línea).</v>
      </c>
      <c r="G93" s="63">
        <f>+IFERROR(VLOOKUP(C93,Hoja1!$A$1:$K$82,11,0),"")</f>
        <v>3</v>
      </c>
      <c r="H93" s="65">
        <f>+IFERROR(VLOOKUP(C93,Hoja1!$A$1:$L$82,12,0),"")</f>
        <v>3</v>
      </c>
      <c r="I93" s="59" t="str">
        <f t="shared" si="1"/>
        <v>Se encuentra presente y funciona correctamente, por lo tanto se requiere acciones o actividades  dirigidas a su mantenimiento dentro del marco de las lineas de defensa.</v>
      </c>
      <c r="J93" s="41">
        <v>79</v>
      </c>
      <c r="K93" s="70">
        <f>+VLOOKUP(C93,Hoja1!$A$1:$M$82,13,0)</f>
        <v>1</v>
      </c>
      <c r="L93" s="132"/>
      <c r="M93" s="69" t="s">
        <v>262</v>
      </c>
      <c r="N93" s="67"/>
      <c r="O93" s="67"/>
      <c r="P93" s="67"/>
      <c r="Q93" s="67"/>
      <c r="R93" s="67"/>
      <c r="S93" s="67"/>
      <c r="T93" s="38"/>
      <c r="U93" s="38"/>
      <c r="V93" s="38"/>
      <c r="W93" s="38"/>
      <c r="X93" s="38"/>
      <c r="Y93" s="38"/>
      <c r="Z93" s="38"/>
    </row>
    <row r="94" spans="1:26" ht="99.75" customHeight="1" x14ac:dyDescent="0.2">
      <c r="A94" s="38"/>
      <c r="B94" s="62">
        <f t="shared" si="0"/>
        <v>80</v>
      </c>
      <c r="C94" s="63" t="str">
        <f t="array" ref="C94">+IFERROR(INDEX(Hoja1!$A$2:$A$82,MATCH(J94,Hoja1!$H$2:$H$82,0)),"")</f>
        <v xml:space="preserve">17.8 </v>
      </c>
      <c r="D94" s="64" t="str">
        <f>IFERROR(VLOOKUP(C94,Hoja1!$A$2:$H$82,4,0),"")</f>
        <v>Monitoreo - Supervisión</v>
      </c>
      <c r="E94" s="64" t="str">
        <f>+IFERROR(VLOOKUP(C94,Hoja1!$A$1:$J$82,10,0),"")</f>
        <v>Evaluación y comunicación de deficiencias oportunamente (Evalúa los resultados, Comunica las deficiencias y Monitorea las medidas correctivas).</v>
      </c>
      <c r="F94" s="64" t="str">
        <f>+IFERROR(VLOOKUP(C94,Hoja1!$A$1:$I$82,3,0),"")</f>
        <v>Evaluación de la efectividad de las acciones incluidas en los Planes de mejoramiento producto de las auditorías internas y de entes externos. (3ª Línea</v>
      </c>
      <c r="G94" s="63">
        <f>+IFERROR(VLOOKUP(C94,Hoja1!$A$1:$K$82,11,0),"")</f>
        <v>3</v>
      </c>
      <c r="H94" s="65">
        <f>+IFERROR(VLOOKUP(C94,Hoja1!$A$1:$L$82,12,0),"")</f>
        <v>3</v>
      </c>
      <c r="I94" s="59" t="str">
        <f t="shared" si="1"/>
        <v>Se encuentra presente y funciona correctamente, por lo tanto se requiere acciones o actividades  dirigidas a su mantenimiento dentro del marco de las lineas de defensa.</v>
      </c>
      <c r="J94" s="41">
        <v>80</v>
      </c>
      <c r="K94" s="70">
        <f>+VLOOKUP(C94,Hoja1!$A$1:$M$82,13,0)</f>
        <v>1</v>
      </c>
      <c r="L94" s="132"/>
      <c r="M94" s="69" t="s">
        <v>262</v>
      </c>
      <c r="N94" s="67"/>
      <c r="O94" s="67"/>
      <c r="P94" s="67"/>
      <c r="Q94" s="67"/>
      <c r="R94" s="67"/>
      <c r="S94" s="67"/>
      <c r="T94" s="38"/>
      <c r="U94" s="38"/>
      <c r="V94" s="38"/>
      <c r="W94" s="38"/>
      <c r="X94" s="38"/>
      <c r="Y94" s="38"/>
      <c r="Z94" s="38"/>
    </row>
    <row r="95" spans="1:26" ht="99.75" customHeight="1" x14ac:dyDescent="0.2">
      <c r="A95" s="38"/>
      <c r="B95" s="62">
        <f t="shared" si="0"/>
        <v>81</v>
      </c>
      <c r="C95" s="63" t="str">
        <f t="array" ref="C95">+IFERROR(INDEX(Hoja1!$A$2:$A$82,MATCH(J95,Hoja1!$H$2:$H$82,0)),"")</f>
        <v xml:space="preserve">17.9 </v>
      </c>
      <c r="D95" s="64" t="str">
        <f>IFERROR(VLOOKUP(C95,Hoja1!$A$2:$H$82,4,0),"")</f>
        <v>Monitoreo - Supervisión</v>
      </c>
      <c r="E95" s="64" t="str">
        <f>+IFERROR(VLOOKUP(C95,Hoja1!$A$1:$J$82,10,0),"")</f>
        <v>Evaluación y comunicación de deficiencias oportunamente (Evalúa los resultados, Comunica las deficiencias y Monitorea las medidas correctivas).</v>
      </c>
      <c r="F95" s="64" t="str">
        <f>+IFERROR(VLOOKUP(C95,Hoja1!$A$1:$I$82,3,0),"")</f>
        <v>Las deficiencias de control interno son reportadas a los responsables de nivel jerárquico superior, para tomar la acciones correspondientes</v>
      </c>
      <c r="G95" s="63">
        <f>+IFERROR(VLOOKUP(C95,Hoja1!$A$1:$K$82,11,0),"")</f>
        <v>3</v>
      </c>
      <c r="H95" s="65">
        <f>+IFERROR(VLOOKUP(C95,Hoja1!$A$1:$L$82,12,0),"")</f>
        <v>3</v>
      </c>
      <c r="I95" s="59" t="str">
        <f t="shared" si="1"/>
        <v>Se encuentra presente y funciona correctamente, por lo tanto se requiere acciones o actividades  dirigidas a su mantenimiento dentro del marco de las lineas de defensa.</v>
      </c>
      <c r="J95" s="41">
        <v>81</v>
      </c>
      <c r="K95" s="70">
        <f>+VLOOKUP(C95,Hoja1!$A$1:$M$82,13,0)</f>
        <v>1</v>
      </c>
      <c r="L95" s="133"/>
      <c r="M95" s="69" t="s">
        <v>262</v>
      </c>
      <c r="N95" s="67"/>
      <c r="O95" s="67"/>
      <c r="P95" s="67"/>
      <c r="Q95" s="67"/>
      <c r="R95" s="67"/>
      <c r="S95" s="67"/>
      <c r="T95" s="38"/>
      <c r="U95" s="38"/>
      <c r="V95" s="38"/>
      <c r="W95" s="38"/>
      <c r="X95" s="38"/>
      <c r="Y95" s="38"/>
      <c r="Z95" s="38"/>
    </row>
    <row r="96" spans="1:26" ht="99.75" hidden="1" customHeight="1" x14ac:dyDescent="0.2">
      <c r="A96" s="38"/>
      <c r="B96" s="68">
        <f t="shared" si="0"/>
        <v>82</v>
      </c>
      <c r="C96" s="63" t="str">
        <f t="array" ref="C96">+IFERROR(INDEX(Hoja1!$A$2:$A$82,MATCH(J96,Hoja1!$H$2:$H$82,0)),"")</f>
        <v/>
      </c>
      <c r="D96" s="64" t="str">
        <f>IFERROR(VLOOKUP(C96,Hoja1!$A$2:$H$82,4,0),"")</f>
        <v/>
      </c>
      <c r="E96" s="64" t="str">
        <f>+IFERROR(VLOOKUP(C96,Hoja1!$A$1:$J$82,10,0),"")</f>
        <v/>
      </c>
      <c r="F96" s="64" t="str">
        <f>+IFERROR(VLOOKUP(C96,Hoja1!$A$1:$I$82,3,0),"")</f>
        <v/>
      </c>
      <c r="G96" s="63" t="str">
        <f>+IFERROR(VLOOKUP(C96,Hoja1!$A$1:$K$82,11,0),"")</f>
        <v/>
      </c>
      <c r="H96" s="65" t="str">
        <f>+IFERROR(VLOOKUP(C96,Hoja1!$A$1:$L$82,12,0),"")</f>
        <v/>
      </c>
      <c r="I96" s="63"/>
      <c r="J96" s="41">
        <v>82</v>
      </c>
      <c r="K96" s="71"/>
      <c r="L96" s="67"/>
      <c r="M96" s="69"/>
      <c r="N96" s="67"/>
      <c r="O96" s="67"/>
      <c r="P96" s="67"/>
      <c r="Q96" s="67"/>
      <c r="R96" s="67"/>
      <c r="S96" s="67"/>
      <c r="T96" s="38"/>
      <c r="U96" s="38"/>
      <c r="V96" s="38"/>
      <c r="W96" s="38"/>
      <c r="X96" s="38"/>
      <c r="Y96" s="38"/>
      <c r="Z96" s="38"/>
    </row>
    <row r="97" spans="1:26" ht="99.75" hidden="1" customHeight="1" x14ac:dyDescent="0.2">
      <c r="A97" s="38"/>
      <c r="B97" s="62">
        <f t="shared" si="0"/>
        <v>83</v>
      </c>
      <c r="C97" s="63" t="str">
        <f t="array" ref="C97">+IFERROR(INDEX(Hoja1!$A$2:$A$82,MATCH(J97,Hoja1!$H$2:$H$82,0)),"")</f>
        <v/>
      </c>
      <c r="D97" s="64" t="str">
        <f>IFERROR(VLOOKUP(C97,Hoja1!$A$2:$H$82,4,0),"")</f>
        <v/>
      </c>
      <c r="E97" s="64" t="str">
        <f>+IFERROR(VLOOKUP(C97,Hoja1!$A$1:$J$82,10,0),"")</f>
        <v/>
      </c>
      <c r="F97" s="64" t="str">
        <f>+IFERROR(VLOOKUP(C97,Hoja1!$A$1:$I$82,3,0),"")</f>
        <v/>
      </c>
      <c r="G97" s="63" t="str">
        <f>+IFERROR(VLOOKUP(C97,Hoja1!$A$1:$K$82,11,0),"")</f>
        <v/>
      </c>
      <c r="H97" s="65" t="str">
        <f>+IFERROR(VLOOKUP(C97,Hoja1!$A$1:$L$82,12,0),"")</f>
        <v/>
      </c>
      <c r="I97" s="63"/>
      <c r="J97" s="41">
        <v>83</v>
      </c>
      <c r="K97" s="72"/>
      <c r="L97" s="38"/>
      <c r="M97" s="69"/>
      <c r="N97" s="67"/>
      <c r="O97" s="67"/>
      <c r="P97" s="67"/>
      <c r="Q97" s="67"/>
      <c r="R97" s="67"/>
      <c r="S97" s="67"/>
      <c r="T97" s="38"/>
      <c r="U97" s="38"/>
      <c r="V97" s="38"/>
      <c r="W97" s="38"/>
      <c r="X97" s="38"/>
      <c r="Y97" s="38"/>
      <c r="Z97" s="38"/>
    </row>
    <row r="98" spans="1:26" ht="99.75" hidden="1" customHeight="1" x14ac:dyDescent="0.2">
      <c r="A98" s="38"/>
      <c r="B98" s="68">
        <f t="shared" si="0"/>
        <v>84</v>
      </c>
      <c r="C98" s="63" t="str">
        <f t="array" ref="C98">+IFERROR(INDEX(Hoja1!$A$2:$A$82,MATCH(J98,Hoja1!$H$2:$H$82,0)),"")</f>
        <v/>
      </c>
      <c r="D98" s="64" t="str">
        <f>IFERROR(VLOOKUP(C98,Hoja1!$A$2:$H$82,4,0),"")</f>
        <v/>
      </c>
      <c r="E98" s="64" t="str">
        <f>+IFERROR(VLOOKUP(C98,Hoja1!$A$1:$J$82,10,0),"")</f>
        <v/>
      </c>
      <c r="F98" s="64" t="str">
        <f>+IFERROR(VLOOKUP(C98,Hoja1!$A$1:$I$82,3,0),"")</f>
        <v/>
      </c>
      <c r="G98" s="63" t="str">
        <f>+IFERROR(VLOOKUP(C98,Hoja1!$A$1:$K$82,11,0),"")</f>
        <v/>
      </c>
      <c r="H98" s="65" t="str">
        <f>+IFERROR(VLOOKUP(C98,Hoja1!$A$1:$L$82,12,0),"")</f>
        <v/>
      </c>
      <c r="I98" s="63"/>
      <c r="J98" s="41">
        <v>84</v>
      </c>
      <c r="K98" s="71"/>
      <c r="L98" s="38"/>
      <c r="M98" s="69"/>
      <c r="N98" s="67"/>
      <c r="O98" s="67"/>
      <c r="P98" s="67"/>
      <c r="Q98" s="67"/>
      <c r="R98" s="67"/>
      <c r="S98" s="67"/>
      <c r="T98" s="38"/>
      <c r="U98" s="38"/>
      <c r="V98" s="38"/>
      <c r="W98" s="38"/>
      <c r="X98" s="38"/>
      <c r="Y98" s="38"/>
      <c r="Z98" s="38"/>
    </row>
    <row r="99" spans="1:26" ht="99.75" hidden="1" customHeight="1" x14ac:dyDescent="0.2">
      <c r="A99" s="38"/>
      <c r="B99" s="62">
        <f t="shared" si="0"/>
        <v>85</v>
      </c>
      <c r="C99" s="63" t="str">
        <f t="array" ref="C99">+IFERROR(INDEX(Hoja1!$A$2:$A$82,MATCH(J99,Hoja1!$H$2:$H$82,0)),"")</f>
        <v/>
      </c>
      <c r="D99" s="64" t="str">
        <f>IFERROR(VLOOKUP(C99,Hoja1!$A$2:$H$82,4,0),"")</f>
        <v/>
      </c>
      <c r="E99" s="64" t="str">
        <f>+IFERROR(VLOOKUP(C99,Hoja1!$A$1:$J$82,10,0),"")</f>
        <v/>
      </c>
      <c r="F99" s="64" t="str">
        <f>+IFERROR(VLOOKUP(C99,Hoja1!$A$1:$I$82,3,0),"")</f>
        <v/>
      </c>
      <c r="G99" s="63" t="str">
        <f>+IFERROR(VLOOKUP(C99,Hoja1!$A$1:$K$82,11,0),"")</f>
        <v/>
      </c>
      <c r="H99" s="65" t="str">
        <f>+IFERROR(VLOOKUP(C99,Hoja1!$A$1:$L$82,12,0),"")</f>
        <v/>
      </c>
      <c r="I99" s="63"/>
      <c r="J99" s="41">
        <v>85</v>
      </c>
      <c r="K99" s="71"/>
      <c r="L99" s="38"/>
      <c r="M99" s="69"/>
      <c r="N99" s="67"/>
      <c r="O99" s="67"/>
      <c r="P99" s="67"/>
      <c r="Q99" s="67"/>
      <c r="R99" s="67"/>
      <c r="S99" s="67"/>
      <c r="T99" s="38"/>
      <c r="U99" s="38"/>
      <c r="V99" s="38"/>
      <c r="W99" s="38"/>
      <c r="X99" s="38"/>
      <c r="Y99" s="38"/>
      <c r="Z99" s="38"/>
    </row>
    <row r="100" spans="1:26" ht="99.75" hidden="1" customHeight="1" x14ac:dyDescent="0.2">
      <c r="A100" s="38"/>
      <c r="B100" s="62">
        <f t="shared" si="0"/>
        <v>86</v>
      </c>
      <c r="C100" s="63" t="str">
        <f t="array" ref="C100">+IFERROR(INDEX(Hoja1!$A$2:$A$82,MATCH(J100,Hoja1!$H$2:$H$82,0)),"")</f>
        <v/>
      </c>
      <c r="D100" s="64" t="str">
        <f>IFERROR(VLOOKUP(C100,Hoja1!$A$2:$H$82,4,0),"")</f>
        <v/>
      </c>
      <c r="E100" s="64" t="str">
        <f>+IFERROR(VLOOKUP(C100,Hoja1!$A$1:$J$82,10,0),"")</f>
        <v/>
      </c>
      <c r="F100" s="64" t="str">
        <f>+IFERROR(VLOOKUP(C100,Hoja1!$A$1:$I$82,3,0),"")</f>
        <v/>
      </c>
      <c r="G100" s="63" t="str">
        <f>+IFERROR(VLOOKUP(C100,Hoja1!$A$1:$K$82,11,0),"")</f>
        <v/>
      </c>
      <c r="H100" s="65" t="str">
        <f>+IFERROR(VLOOKUP(C100,Hoja1!$A$1:$L$82,12,0),"")</f>
        <v/>
      </c>
      <c r="I100" s="63"/>
      <c r="J100" s="41">
        <v>86</v>
      </c>
      <c r="K100" s="71"/>
      <c r="L100" s="38"/>
      <c r="M100" s="69"/>
      <c r="N100" s="67"/>
      <c r="O100" s="67"/>
      <c r="P100" s="67"/>
      <c r="Q100" s="67"/>
      <c r="R100" s="67"/>
      <c r="S100" s="67"/>
      <c r="T100" s="38"/>
      <c r="U100" s="38"/>
      <c r="V100" s="38"/>
      <c r="W100" s="38"/>
      <c r="X100" s="38"/>
      <c r="Y100" s="38"/>
      <c r="Z100" s="38"/>
    </row>
    <row r="101" spans="1:26" ht="99.75" hidden="1" customHeight="1" x14ac:dyDescent="0.2">
      <c r="A101" s="38"/>
      <c r="B101" s="62">
        <f t="shared" si="0"/>
        <v>87</v>
      </c>
      <c r="C101" s="63" t="str">
        <f t="array" ref="C101">+IFERROR(INDEX(Hoja1!$A$2:$A$82,MATCH(J101,Hoja1!$H$2:$H$82,0)),"")</f>
        <v/>
      </c>
      <c r="D101" s="64" t="str">
        <f>IFERROR(VLOOKUP(C101,Hoja1!$A$2:$H$82,4,0),"")</f>
        <v/>
      </c>
      <c r="E101" s="64" t="str">
        <f>+IFERROR(VLOOKUP(C101,Hoja1!$A$1:$J$82,10,0),"")</f>
        <v/>
      </c>
      <c r="F101" s="64" t="str">
        <f>+IFERROR(VLOOKUP(C101,Hoja1!$A$1:$I$82,3,0),"")</f>
        <v/>
      </c>
      <c r="G101" s="63" t="str">
        <f>+IFERROR(VLOOKUP(C101,Hoja1!$A$1:$K$82,11,0),"")</f>
        <v/>
      </c>
      <c r="H101" s="65" t="str">
        <f>+IFERROR(VLOOKUP(C101,Hoja1!$A$1:$L$82,12,0),"")</f>
        <v/>
      </c>
      <c r="I101" s="63"/>
      <c r="J101" s="41">
        <v>87</v>
      </c>
      <c r="K101" s="71"/>
      <c r="L101" s="38"/>
      <c r="M101" s="69"/>
      <c r="N101" s="67"/>
      <c r="O101" s="67"/>
      <c r="P101" s="67"/>
      <c r="Q101" s="67"/>
      <c r="R101" s="67"/>
      <c r="S101" s="67"/>
      <c r="T101" s="38"/>
      <c r="U101" s="38"/>
      <c r="V101" s="38"/>
      <c r="W101" s="38"/>
      <c r="X101" s="38"/>
      <c r="Y101" s="38"/>
      <c r="Z101" s="38"/>
    </row>
    <row r="102" spans="1:26" ht="99.75" hidden="1" customHeight="1" x14ac:dyDescent="0.2">
      <c r="A102" s="38"/>
      <c r="B102" s="68">
        <f t="shared" si="0"/>
        <v>88</v>
      </c>
      <c r="C102" s="63" t="str">
        <f t="array" ref="C102">+IFERROR(INDEX(Hoja1!$A$2:$A$82,MATCH(J102,Hoja1!$H$2:$H$82,0)),"")</f>
        <v/>
      </c>
      <c r="D102" s="64" t="str">
        <f>IFERROR(VLOOKUP(C102,Hoja1!$A$2:$H$82,4,0),"")</f>
        <v/>
      </c>
      <c r="E102" s="64" t="str">
        <f>+IFERROR(VLOOKUP(C102,Hoja1!$A$1:$J$82,10,0),"")</f>
        <v/>
      </c>
      <c r="F102" s="64" t="str">
        <f>+IFERROR(VLOOKUP(C102,Hoja1!$A$1:$I$82,3,0),"")</f>
        <v/>
      </c>
      <c r="G102" s="63" t="str">
        <f>+IFERROR(VLOOKUP(C102,Hoja1!$A$1:$K$82,11,0),"")</f>
        <v/>
      </c>
      <c r="H102" s="65" t="str">
        <f>+IFERROR(VLOOKUP(C102,Hoja1!$A$1:$L$82,12,0),"")</f>
        <v/>
      </c>
      <c r="I102" s="63"/>
      <c r="J102" s="41">
        <v>88</v>
      </c>
      <c r="K102" s="71"/>
      <c r="L102" s="38"/>
      <c r="M102" s="69"/>
      <c r="N102" s="67"/>
      <c r="O102" s="67"/>
      <c r="P102" s="67"/>
      <c r="Q102" s="67"/>
      <c r="R102" s="67"/>
      <c r="S102" s="67"/>
      <c r="T102" s="38"/>
      <c r="U102" s="38"/>
      <c r="V102" s="38"/>
      <c r="W102" s="38"/>
      <c r="X102" s="38"/>
      <c r="Y102" s="38"/>
      <c r="Z102" s="38"/>
    </row>
    <row r="103" spans="1:26" ht="99.75" hidden="1" customHeight="1" x14ac:dyDescent="0.2">
      <c r="A103" s="38"/>
      <c r="B103" s="62">
        <f t="shared" si="0"/>
        <v>89</v>
      </c>
      <c r="C103" s="63" t="str">
        <f t="array" ref="C103">+IFERROR(INDEX(Hoja1!$A$2:$A$82,MATCH(J103,Hoja1!$H$2:$H$82,0)),"")</f>
        <v/>
      </c>
      <c r="D103" s="64" t="str">
        <f>IFERROR(VLOOKUP(C103,Hoja1!$A$2:$H$82,4,0),"")</f>
        <v/>
      </c>
      <c r="E103" s="64" t="str">
        <f>+IFERROR(VLOOKUP(C103,Hoja1!$A$1:$J$82,10,0),"")</f>
        <v/>
      </c>
      <c r="F103" s="64" t="str">
        <f>+IFERROR(VLOOKUP(C103,Hoja1!$A$1:$I$82,3,0),"")</f>
        <v/>
      </c>
      <c r="G103" s="63" t="str">
        <f>+IFERROR(VLOOKUP(C103,Hoja1!$A$1:$K$82,11,0),"")</f>
        <v/>
      </c>
      <c r="H103" s="65" t="str">
        <f>+IFERROR(VLOOKUP(C103,Hoja1!$A$1:$L$82,12,0),"")</f>
        <v/>
      </c>
      <c r="I103" s="63"/>
      <c r="J103" s="41">
        <v>89</v>
      </c>
      <c r="K103" s="71"/>
      <c r="L103" s="38"/>
      <c r="M103" s="69"/>
      <c r="N103" s="67"/>
      <c r="O103" s="67"/>
      <c r="P103" s="67"/>
      <c r="Q103" s="67"/>
      <c r="R103" s="67"/>
      <c r="S103" s="67"/>
      <c r="T103" s="38"/>
      <c r="U103" s="38"/>
      <c r="V103" s="38"/>
      <c r="W103" s="38"/>
      <c r="X103" s="38"/>
      <c r="Y103" s="38"/>
      <c r="Z103" s="38"/>
    </row>
    <row r="104" spans="1:26" ht="99.75" hidden="1" customHeight="1" x14ac:dyDescent="0.2">
      <c r="A104" s="38"/>
      <c r="B104" s="68">
        <f t="shared" si="0"/>
        <v>90</v>
      </c>
      <c r="C104" s="63" t="str">
        <f t="array" ref="C104">+IFERROR(INDEX(Hoja1!$A$2:$A$82,MATCH(J104,Hoja1!$H$2:$H$82,0)),"")</f>
        <v/>
      </c>
      <c r="D104" s="64" t="str">
        <f>IFERROR(VLOOKUP(C104,Hoja1!$A$2:$H$82,4,0),"")</f>
        <v/>
      </c>
      <c r="E104" s="64" t="str">
        <f>+IFERROR(VLOOKUP(C104,Hoja1!$A$1:$J$82,10,0),"")</f>
        <v/>
      </c>
      <c r="F104" s="64" t="str">
        <f>+IFERROR(VLOOKUP(C104,Hoja1!$A$1:$I$82,3,0),"")</f>
        <v/>
      </c>
      <c r="G104" s="63" t="str">
        <f>+IFERROR(VLOOKUP(C104,Hoja1!$A$1:$K$82,11,0),"")</f>
        <v/>
      </c>
      <c r="H104" s="65" t="str">
        <f>+IFERROR(VLOOKUP(C104,Hoja1!$A$1:$L$82,12,0),"")</f>
        <v/>
      </c>
      <c r="I104" s="63"/>
      <c r="J104" s="41">
        <v>90</v>
      </c>
      <c r="K104" s="71"/>
      <c r="L104" s="38"/>
      <c r="M104" s="69"/>
      <c r="N104" s="67"/>
      <c r="O104" s="67"/>
      <c r="P104" s="67"/>
      <c r="Q104" s="67"/>
      <c r="R104" s="67"/>
      <c r="S104" s="67"/>
      <c r="T104" s="38"/>
      <c r="U104" s="38"/>
      <c r="V104" s="38"/>
      <c r="W104" s="38"/>
      <c r="X104" s="38"/>
      <c r="Y104" s="38"/>
      <c r="Z104" s="38"/>
    </row>
    <row r="105" spans="1:26" ht="99.75" hidden="1" customHeight="1" x14ac:dyDescent="0.2">
      <c r="A105" s="38"/>
      <c r="B105" s="62">
        <f t="shared" si="0"/>
        <v>91</v>
      </c>
      <c r="C105" s="63" t="str">
        <f t="array" ref="C105">+IFERROR(INDEX(Hoja1!$A$2:$A$82,MATCH(J105,Hoja1!$H$2:$H$82,0)),"")</f>
        <v/>
      </c>
      <c r="D105" s="64" t="str">
        <f>IFERROR(VLOOKUP(C105,Hoja1!$A$2:$H$82,4,0),"")</f>
        <v/>
      </c>
      <c r="E105" s="64" t="str">
        <f>+IFERROR(VLOOKUP(C105,Hoja1!$A$1:$J$82,10,0),"")</f>
        <v/>
      </c>
      <c r="F105" s="64" t="str">
        <f>+IFERROR(VLOOKUP(C105,Hoja1!$A$1:$I$82,3,0),"")</f>
        <v/>
      </c>
      <c r="G105" s="63" t="str">
        <f>+IFERROR(VLOOKUP(C105,Hoja1!$A$1:$K$82,11,0),"")</f>
        <v/>
      </c>
      <c r="H105" s="65" t="str">
        <f>+IFERROR(VLOOKUP(C105,Hoja1!$A$1:$L$82,12,0),"")</f>
        <v/>
      </c>
      <c r="I105" s="63"/>
      <c r="J105" s="41">
        <v>91</v>
      </c>
      <c r="K105" s="71"/>
      <c r="L105" s="38"/>
      <c r="M105" s="69"/>
      <c r="N105" s="67"/>
      <c r="O105" s="67"/>
      <c r="P105" s="67"/>
      <c r="Q105" s="67"/>
      <c r="R105" s="67"/>
      <c r="S105" s="67"/>
      <c r="T105" s="38"/>
      <c r="U105" s="38"/>
      <c r="V105" s="38"/>
      <c r="W105" s="38"/>
      <c r="X105" s="38"/>
      <c r="Y105" s="38"/>
      <c r="Z105" s="38"/>
    </row>
    <row r="106" spans="1:26" ht="99.75" hidden="1" customHeight="1" x14ac:dyDescent="0.2">
      <c r="A106" s="38"/>
      <c r="B106" s="62">
        <f t="shared" si="0"/>
        <v>92</v>
      </c>
      <c r="C106" s="63" t="str">
        <f t="array" ref="C106">+IFERROR(INDEX(Hoja1!$A$2:$A$82,MATCH(J106,Hoja1!$H$2:$H$82,0)),"")</f>
        <v/>
      </c>
      <c r="D106" s="64" t="str">
        <f>IFERROR(VLOOKUP(C106,Hoja1!$A$2:$H$82,4,0),"")</f>
        <v/>
      </c>
      <c r="E106" s="64" t="str">
        <f>+IFERROR(VLOOKUP(C106,Hoja1!$A$1:$J$82,10,0),"")</f>
        <v/>
      </c>
      <c r="F106" s="64" t="str">
        <f>+IFERROR(VLOOKUP(C106,Hoja1!$A$1:$I$82,3,0),"")</f>
        <v/>
      </c>
      <c r="G106" s="63" t="str">
        <f>+IFERROR(VLOOKUP(C106,Hoja1!$A$1:$K$82,11,0),"")</f>
        <v/>
      </c>
      <c r="H106" s="65" t="str">
        <f>+IFERROR(VLOOKUP(C106,Hoja1!$A$1:$L$82,12,0),"")</f>
        <v/>
      </c>
      <c r="I106" s="63"/>
      <c r="J106" s="41">
        <v>92</v>
      </c>
      <c r="K106" s="71"/>
      <c r="L106" s="38"/>
      <c r="M106" s="69"/>
      <c r="N106" s="67"/>
      <c r="O106" s="67"/>
      <c r="P106" s="67"/>
      <c r="Q106" s="67"/>
      <c r="R106" s="67"/>
      <c r="S106" s="67"/>
      <c r="T106" s="38"/>
      <c r="U106" s="38"/>
      <c r="V106" s="38"/>
      <c r="W106" s="38"/>
      <c r="X106" s="38"/>
      <c r="Y106" s="38"/>
      <c r="Z106" s="38"/>
    </row>
    <row r="107" spans="1:26" ht="99.75" hidden="1" customHeight="1" x14ac:dyDescent="0.2">
      <c r="A107" s="38"/>
      <c r="B107" s="62">
        <f t="shared" si="0"/>
        <v>93</v>
      </c>
      <c r="C107" s="63" t="str">
        <f t="array" ref="C107">+IFERROR(INDEX(Hoja1!$A$2:$A$82,MATCH(J107,Hoja1!$H$2:$H$82,0)),"")</f>
        <v/>
      </c>
      <c r="D107" s="64" t="str">
        <f>IFERROR(VLOOKUP(C107,Hoja1!$A$2:$H$82,4,0),"")</f>
        <v/>
      </c>
      <c r="E107" s="64" t="str">
        <f>+IFERROR(VLOOKUP(C107,Hoja1!$A$1:$J$82,10,0),"")</f>
        <v/>
      </c>
      <c r="F107" s="64" t="str">
        <f>+IFERROR(VLOOKUP(C107,Hoja1!$A$1:$I$82,3,0),"")</f>
        <v/>
      </c>
      <c r="G107" s="63" t="str">
        <f>+IFERROR(VLOOKUP(C107,Hoja1!$A$1:$K$82,11,0),"")</f>
        <v/>
      </c>
      <c r="H107" s="65" t="str">
        <f>+IFERROR(VLOOKUP(C107,Hoja1!$A$1:$L$82,12,0),"")</f>
        <v/>
      </c>
      <c r="I107" s="63"/>
      <c r="J107" s="41">
        <v>93</v>
      </c>
      <c r="K107" s="71"/>
      <c r="L107" s="38"/>
      <c r="M107" s="69"/>
      <c r="N107" s="67"/>
      <c r="O107" s="67"/>
      <c r="P107" s="67"/>
      <c r="Q107" s="67"/>
      <c r="R107" s="67"/>
      <c r="S107" s="67"/>
      <c r="T107" s="38"/>
      <c r="U107" s="38"/>
      <c r="V107" s="38"/>
      <c r="W107" s="38"/>
      <c r="X107" s="38"/>
      <c r="Y107" s="38"/>
      <c r="Z107" s="38"/>
    </row>
    <row r="108" spans="1:26" ht="99.75" hidden="1" customHeight="1" x14ac:dyDescent="0.2">
      <c r="A108" s="38"/>
      <c r="B108" s="68">
        <f t="shared" si="0"/>
        <v>94</v>
      </c>
      <c r="C108" s="63" t="str">
        <f t="array" ref="C108">+IFERROR(INDEX(Hoja1!$A$2:$A$82,MATCH(J108,Hoja1!$H$2:$H$82,0)),"")</f>
        <v/>
      </c>
      <c r="D108" s="64" t="str">
        <f>IFERROR(VLOOKUP(C108,Hoja1!$A$2:$H$82,4,0),"")</f>
        <v/>
      </c>
      <c r="E108" s="64" t="str">
        <f>+IFERROR(VLOOKUP(C108,Hoja1!$A$1:$J$82,10,0),"")</f>
        <v/>
      </c>
      <c r="F108" s="64" t="str">
        <f>+IFERROR(VLOOKUP(C108,Hoja1!$A$1:$I$82,3,0),"")</f>
        <v/>
      </c>
      <c r="G108" s="63" t="str">
        <f>+IFERROR(VLOOKUP(C108,Hoja1!$A$1:$K$82,11,0),"")</f>
        <v/>
      </c>
      <c r="H108" s="65" t="str">
        <f>+IFERROR(VLOOKUP(C108,Hoja1!$A$1:$L$82,12,0),"")</f>
        <v/>
      </c>
      <c r="I108" s="63"/>
      <c r="J108" s="41">
        <v>94</v>
      </c>
      <c r="K108" s="71"/>
      <c r="L108" s="38"/>
      <c r="M108" s="69"/>
      <c r="N108" s="67"/>
      <c r="O108" s="67"/>
      <c r="P108" s="67"/>
      <c r="Q108" s="67"/>
      <c r="R108" s="67"/>
      <c r="S108" s="67"/>
      <c r="T108" s="38"/>
      <c r="U108" s="38"/>
      <c r="V108" s="38"/>
      <c r="W108" s="38"/>
      <c r="X108" s="38"/>
      <c r="Y108" s="38"/>
      <c r="Z108" s="38"/>
    </row>
    <row r="109" spans="1:26" ht="99.75" hidden="1" customHeight="1" x14ac:dyDescent="0.2">
      <c r="A109" s="38"/>
      <c r="B109" s="62">
        <f t="shared" si="0"/>
        <v>95</v>
      </c>
      <c r="C109" s="63" t="str">
        <f t="array" ref="C109">+IFERROR(INDEX(Hoja1!$A$2:$A$82,MATCH(J109,Hoja1!$H$2:$H$82,0)),"")</f>
        <v/>
      </c>
      <c r="D109" s="64" t="str">
        <f>IFERROR(VLOOKUP(C109,Hoja1!$A$2:$H$82,4,0),"")</f>
        <v/>
      </c>
      <c r="E109" s="64" t="str">
        <f>+IFERROR(VLOOKUP(C109,Hoja1!$A$1:$J$82,10,0),"")</f>
        <v/>
      </c>
      <c r="F109" s="64" t="str">
        <f>+IFERROR(VLOOKUP(C109,Hoja1!$A$1:$I$82,3,0),"")</f>
        <v/>
      </c>
      <c r="G109" s="63" t="str">
        <f>+IFERROR(VLOOKUP(C109,Hoja1!$A$1:$K$82,11,0),"")</f>
        <v/>
      </c>
      <c r="H109" s="65" t="str">
        <f>+IFERROR(VLOOKUP(C109,Hoja1!$A$1:$L$82,12,0),"")</f>
        <v/>
      </c>
      <c r="I109" s="63"/>
      <c r="J109" s="41">
        <v>95</v>
      </c>
      <c r="K109" s="71"/>
      <c r="L109" s="38"/>
      <c r="M109" s="69"/>
      <c r="N109" s="67"/>
      <c r="O109" s="67"/>
      <c r="P109" s="67"/>
      <c r="Q109" s="67"/>
      <c r="R109" s="67"/>
      <c r="S109" s="67"/>
      <c r="T109" s="38"/>
      <c r="U109" s="38"/>
      <c r="V109" s="38"/>
      <c r="W109" s="38"/>
      <c r="X109" s="38"/>
      <c r="Y109" s="38"/>
      <c r="Z109" s="38"/>
    </row>
    <row r="110" spans="1:26" ht="99.75" hidden="1" customHeight="1" x14ac:dyDescent="0.2">
      <c r="A110" s="38"/>
      <c r="B110" s="68">
        <f t="shared" si="0"/>
        <v>96</v>
      </c>
      <c r="C110" s="63" t="str">
        <f t="array" ref="C110">+IFERROR(INDEX(Hoja1!$A$2:$A$82,MATCH(J110,Hoja1!$H$2:$H$82,0)),"")</f>
        <v/>
      </c>
      <c r="D110" s="64" t="str">
        <f>IFERROR(VLOOKUP(C110,Hoja1!$A$2:$H$82,4,0),"")</f>
        <v/>
      </c>
      <c r="E110" s="64" t="str">
        <f>+IFERROR(VLOOKUP(C110,Hoja1!$A$1:$J$82,10,0),"")</f>
        <v/>
      </c>
      <c r="F110" s="64" t="str">
        <f>+IFERROR(VLOOKUP(C110,Hoja1!$A$1:$I$82,3,0),"")</f>
        <v/>
      </c>
      <c r="G110" s="63" t="str">
        <f>+IFERROR(VLOOKUP(C110,Hoja1!$A$1:$K$82,11,0),"")</f>
        <v/>
      </c>
      <c r="H110" s="65" t="str">
        <f>+IFERROR(VLOOKUP(C110,Hoja1!$A$1:$L$82,12,0),"")</f>
        <v/>
      </c>
      <c r="I110" s="63"/>
      <c r="J110" s="41">
        <v>96</v>
      </c>
      <c r="K110" s="71"/>
      <c r="L110" s="38"/>
      <c r="M110" s="69"/>
      <c r="N110" s="67"/>
      <c r="O110" s="67"/>
      <c r="P110" s="67"/>
      <c r="Q110" s="67"/>
      <c r="R110" s="67"/>
      <c r="S110" s="67"/>
      <c r="T110" s="38"/>
      <c r="U110" s="38"/>
      <c r="V110" s="38"/>
      <c r="W110" s="38"/>
      <c r="X110" s="38"/>
      <c r="Y110" s="38"/>
      <c r="Z110" s="38"/>
    </row>
    <row r="111" spans="1:26" ht="99.75" hidden="1" customHeight="1" x14ac:dyDescent="0.2">
      <c r="A111" s="38"/>
      <c r="B111" s="62">
        <f t="shared" si="0"/>
        <v>97</v>
      </c>
      <c r="C111" s="63" t="str">
        <f t="array" ref="C111">+IFERROR(INDEX(Hoja1!$A$2:$A$82,MATCH(J111,Hoja1!$H$2:$H$82,0)),"")</f>
        <v/>
      </c>
      <c r="D111" s="64" t="str">
        <f>IFERROR(VLOOKUP(C111,Hoja1!$A$2:$H$82,4,0),"")</f>
        <v/>
      </c>
      <c r="E111" s="64" t="str">
        <f>+IFERROR(VLOOKUP(C111,Hoja1!$A$1:$J$82,10,0),"")</f>
        <v/>
      </c>
      <c r="F111" s="64" t="str">
        <f>+IFERROR(VLOOKUP(C111,Hoja1!$A$1:$I$82,3,0),"")</f>
        <v/>
      </c>
      <c r="G111" s="63" t="str">
        <f>+IFERROR(VLOOKUP(C111,Hoja1!$A$1:$K$82,11,0),"")</f>
        <v/>
      </c>
      <c r="H111" s="65" t="str">
        <f>+IFERROR(VLOOKUP(C111,Hoja1!$A$1:$L$82,12,0),"")</f>
        <v/>
      </c>
      <c r="I111" s="63"/>
      <c r="J111" s="41">
        <v>97</v>
      </c>
      <c r="K111" s="71"/>
      <c r="L111" s="38"/>
      <c r="M111" s="69"/>
      <c r="N111" s="67"/>
      <c r="O111" s="67"/>
      <c r="P111" s="67"/>
      <c r="Q111" s="67"/>
      <c r="R111" s="67"/>
      <c r="S111" s="67"/>
      <c r="T111" s="38"/>
      <c r="U111" s="38"/>
      <c r="V111" s="38"/>
      <c r="W111" s="38"/>
      <c r="X111" s="38"/>
      <c r="Y111" s="38"/>
      <c r="Z111" s="38"/>
    </row>
    <row r="112" spans="1:26" ht="99.75" hidden="1" customHeight="1" x14ac:dyDescent="0.2">
      <c r="A112" s="38"/>
      <c r="B112" s="62">
        <f t="shared" si="0"/>
        <v>98</v>
      </c>
      <c r="C112" s="63" t="str">
        <f t="array" ref="C112">+IFERROR(INDEX(Hoja1!$A$2:$A$82,MATCH(J112,Hoja1!$H$2:$H$82,0)),"")</f>
        <v/>
      </c>
      <c r="D112" s="64" t="str">
        <f>IFERROR(VLOOKUP(C112,Hoja1!$A$2:$H$82,4,0),"")</f>
        <v/>
      </c>
      <c r="E112" s="64" t="str">
        <f>+IFERROR(VLOOKUP(C112,Hoja1!$A$1:$J$82,10,0),"")</f>
        <v/>
      </c>
      <c r="F112" s="64" t="str">
        <f>+IFERROR(VLOOKUP(C112,Hoja1!$A$1:$I$82,3,0),"")</f>
        <v/>
      </c>
      <c r="G112" s="63" t="str">
        <f>+IFERROR(VLOOKUP(C112,Hoja1!$A$1:$K$82,11,0),"")</f>
        <v/>
      </c>
      <c r="H112" s="65" t="str">
        <f>+IFERROR(VLOOKUP(C112,Hoja1!$A$1:$L$82,12,0),"")</f>
        <v/>
      </c>
      <c r="I112" s="63"/>
      <c r="J112" s="41">
        <v>98</v>
      </c>
      <c r="K112" s="71"/>
      <c r="L112" s="38"/>
      <c r="M112" s="69"/>
      <c r="N112" s="67"/>
      <c r="O112" s="67"/>
      <c r="P112" s="67"/>
      <c r="Q112" s="67"/>
      <c r="R112" s="67"/>
      <c r="S112" s="67"/>
      <c r="T112" s="38"/>
      <c r="U112" s="38"/>
      <c r="V112" s="38"/>
      <c r="W112" s="38"/>
      <c r="X112" s="38"/>
      <c r="Y112" s="38"/>
      <c r="Z112" s="38"/>
    </row>
    <row r="113" spans="1:26" ht="99.75" hidden="1" customHeight="1" x14ac:dyDescent="0.2">
      <c r="A113" s="38"/>
      <c r="B113" s="62">
        <f t="shared" si="0"/>
        <v>99</v>
      </c>
      <c r="C113" s="63" t="str">
        <f t="array" ref="C113">+IFERROR(INDEX(Hoja1!$A$2:$A$82,MATCH(J113,Hoja1!$H$2:$H$82,0)),"")</f>
        <v/>
      </c>
      <c r="D113" s="64" t="str">
        <f>IFERROR(VLOOKUP(C113,Hoja1!$A$2:$H$82,4,0),"")</f>
        <v/>
      </c>
      <c r="E113" s="64" t="str">
        <f>+IFERROR(VLOOKUP(C113,Hoja1!$A$1:$J$82,10,0),"")</f>
        <v/>
      </c>
      <c r="F113" s="64" t="str">
        <f>+IFERROR(VLOOKUP(C113,Hoja1!$A$1:$I$82,3,0),"")</f>
        <v/>
      </c>
      <c r="G113" s="63" t="str">
        <f>+IFERROR(VLOOKUP(C113,Hoja1!$A$1:$K$82,11,0),"")</f>
        <v/>
      </c>
      <c r="H113" s="65" t="str">
        <f>+IFERROR(VLOOKUP(C113,Hoja1!$A$1:$L$82,12,0),"")</f>
        <v/>
      </c>
      <c r="I113" s="63"/>
      <c r="J113" s="41">
        <v>99</v>
      </c>
      <c r="K113" s="71"/>
      <c r="L113" s="38"/>
      <c r="M113" s="69"/>
      <c r="N113" s="67"/>
      <c r="O113" s="67"/>
      <c r="P113" s="67"/>
      <c r="Q113" s="67"/>
      <c r="R113" s="67"/>
      <c r="S113" s="67"/>
      <c r="T113" s="38"/>
      <c r="U113" s="38"/>
      <c r="V113" s="38"/>
      <c r="W113" s="38"/>
      <c r="X113" s="38"/>
      <c r="Y113" s="38"/>
      <c r="Z113" s="38"/>
    </row>
    <row r="114" spans="1:26" ht="99.75" hidden="1" customHeight="1" x14ac:dyDescent="0.2">
      <c r="A114" s="38"/>
      <c r="B114" s="62">
        <f t="shared" si="0"/>
        <v>100</v>
      </c>
      <c r="C114" s="63" t="str">
        <f t="array" ref="C114">+IFERROR(INDEX(Hoja1!$A$2:$A$82,MATCH(J114,Hoja1!$H$2:$H$82,0)),"")</f>
        <v/>
      </c>
      <c r="D114" s="64" t="str">
        <f>IFERROR(VLOOKUP(C114,Hoja1!$A$2:$H$82,4,0),"")</f>
        <v/>
      </c>
      <c r="E114" s="64" t="str">
        <f>+IFERROR(VLOOKUP(C114,Hoja1!$A$1:$J$82,10,0),"")</f>
        <v/>
      </c>
      <c r="F114" s="64" t="str">
        <f>+IFERROR(VLOOKUP(C114,Hoja1!$A$1:$I$82,3,0),"")</f>
        <v/>
      </c>
      <c r="G114" s="63" t="str">
        <f>+IFERROR(VLOOKUP(C114,Hoja1!$A$1:$K$82,11,0),"")</f>
        <v/>
      </c>
      <c r="H114" s="65" t="str">
        <f>+IFERROR(VLOOKUP(C114,Hoja1!$A$1:$L$82,12,0),"")</f>
        <v/>
      </c>
      <c r="I114" s="63"/>
      <c r="J114" s="41">
        <v>100</v>
      </c>
      <c r="K114" s="71"/>
      <c r="L114" s="38"/>
      <c r="M114" s="69"/>
      <c r="N114" s="67"/>
      <c r="O114" s="67"/>
      <c r="P114" s="67"/>
      <c r="Q114" s="67"/>
      <c r="R114" s="67"/>
      <c r="S114" s="67"/>
      <c r="T114" s="38"/>
      <c r="U114" s="38"/>
      <c r="V114" s="38"/>
      <c r="W114" s="38"/>
      <c r="X114" s="38"/>
      <c r="Y114" s="38"/>
      <c r="Z114" s="38"/>
    </row>
    <row r="115" spans="1:26" ht="99.75" hidden="1" customHeight="1" x14ac:dyDescent="0.2">
      <c r="A115" s="38"/>
      <c r="B115" s="68">
        <f t="shared" si="0"/>
        <v>101</v>
      </c>
      <c r="C115" s="63" t="str">
        <f t="array" ref="C115">+IFERROR(INDEX(Hoja1!$A$2:$A$82,MATCH(J115,Hoja1!$H$2:$H$82,0)),"")</f>
        <v/>
      </c>
      <c r="D115" s="64" t="str">
        <f>IFERROR(VLOOKUP(C115,Hoja1!$A$2:$H$82,4,0),"")</f>
        <v/>
      </c>
      <c r="E115" s="64" t="str">
        <f>+IFERROR(VLOOKUP(C115,Hoja1!$A$1:$J$82,10,0),"")</f>
        <v/>
      </c>
      <c r="F115" s="64" t="str">
        <f>+IFERROR(VLOOKUP(C115,Hoja1!$A$1:$I$82,3,0),"")</f>
        <v/>
      </c>
      <c r="G115" s="63" t="str">
        <f>+IFERROR(VLOOKUP(C115,Hoja1!$A$1:$K$82,11,0),"")</f>
        <v/>
      </c>
      <c r="H115" s="65" t="str">
        <f>+IFERROR(VLOOKUP(C115,Hoja1!$A$1:$L$82,12,0),"")</f>
        <v/>
      </c>
      <c r="I115" s="63"/>
      <c r="J115" s="41">
        <v>101</v>
      </c>
      <c r="K115" s="71"/>
      <c r="L115" s="38"/>
      <c r="M115" s="69"/>
      <c r="N115" s="67"/>
      <c r="O115" s="67"/>
      <c r="P115" s="67"/>
      <c r="Q115" s="67"/>
      <c r="R115" s="67"/>
      <c r="S115" s="67"/>
      <c r="T115" s="38"/>
      <c r="U115" s="38"/>
      <c r="V115" s="38"/>
      <c r="W115" s="38"/>
      <c r="X115" s="38"/>
      <c r="Y115" s="38"/>
      <c r="Z115" s="38"/>
    </row>
    <row r="116" spans="1:26" ht="99.75" hidden="1" customHeight="1" x14ac:dyDescent="0.2">
      <c r="A116" s="38"/>
      <c r="B116" s="62">
        <f t="shared" si="0"/>
        <v>102</v>
      </c>
      <c r="C116" s="63" t="str">
        <f t="array" ref="C116">+IFERROR(INDEX(Hoja1!$A$2:$A$82,MATCH(J116,Hoja1!$H$2:$H$82,0)),"")</f>
        <v/>
      </c>
      <c r="D116" s="64" t="str">
        <f>IFERROR(VLOOKUP(C116,Hoja1!$A$2:$H$82,4,0),"")</f>
        <v/>
      </c>
      <c r="E116" s="64" t="str">
        <f>+IFERROR(VLOOKUP(C116,Hoja1!$A$1:$J$82,10,0),"")</f>
        <v/>
      </c>
      <c r="F116" s="64" t="str">
        <f>+IFERROR(VLOOKUP(C116,Hoja1!$A$1:$I$82,3,0),"")</f>
        <v/>
      </c>
      <c r="G116" s="63" t="str">
        <f>+IFERROR(VLOOKUP(C116,Hoja1!$A$1:$K$82,11,0),"")</f>
        <v/>
      </c>
      <c r="H116" s="65" t="str">
        <f>+IFERROR(VLOOKUP(C116,Hoja1!$A$1:$L$82,12,0),"")</f>
        <v/>
      </c>
      <c r="I116" s="63"/>
      <c r="J116" s="41">
        <v>102</v>
      </c>
      <c r="K116" s="71"/>
      <c r="L116" s="38"/>
      <c r="M116" s="69"/>
      <c r="N116" s="67"/>
      <c r="O116" s="67"/>
      <c r="P116" s="67"/>
      <c r="Q116" s="67"/>
      <c r="R116" s="67"/>
      <c r="S116" s="67"/>
      <c r="T116" s="38"/>
      <c r="U116" s="38"/>
      <c r="V116" s="38"/>
      <c r="W116" s="38"/>
      <c r="X116" s="38"/>
      <c r="Y116" s="38"/>
      <c r="Z116" s="38"/>
    </row>
    <row r="117" spans="1:26" ht="99.75" hidden="1" customHeight="1" x14ac:dyDescent="0.2">
      <c r="A117" s="38"/>
      <c r="B117" s="62">
        <f t="shared" si="0"/>
        <v>103</v>
      </c>
      <c r="C117" s="63" t="str">
        <f t="array" ref="C117">+IFERROR(INDEX(Hoja1!$A$2:$A$82,MATCH(J117,Hoja1!$H$2:$H$82,0)),"")</f>
        <v/>
      </c>
      <c r="D117" s="64" t="str">
        <f>IFERROR(VLOOKUP(C117,Hoja1!$A$2:$H$82,4,0),"")</f>
        <v/>
      </c>
      <c r="E117" s="64" t="str">
        <f>+IFERROR(VLOOKUP(C117,Hoja1!$A$1:$J$82,10,0),"")</f>
        <v/>
      </c>
      <c r="F117" s="64" t="str">
        <f>+IFERROR(VLOOKUP(C117,Hoja1!$A$1:$I$82,3,0),"")</f>
        <v/>
      </c>
      <c r="G117" s="63" t="str">
        <f>+IFERROR(VLOOKUP(C117,Hoja1!$A$1:$K$82,11,0),"")</f>
        <v/>
      </c>
      <c r="H117" s="65" t="str">
        <f>+IFERROR(VLOOKUP(C117,Hoja1!$A$1:$L$82,12,0),"")</f>
        <v/>
      </c>
      <c r="I117" s="63"/>
      <c r="J117" s="41">
        <v>103</v>
      </c>
      <c r="K117" s="71"/>
      <c r="L117" s="38"/>
      <c r="M117" s="69"/>
      <c r="N117" s="67"/>
      <c r="O117" s="67"/>
      <c r="P117" s="67"/>
      <c r="Q117" s="67"/>
      <c r="R117" s="67"/>
      <c r="S117" s="67"/>
      <c r="T117" s="38"/>
      <c r="U117" s="38"/>
      <c r="V117" s="38"/>
      <c r="W117" s="38"/>
      <c r="X117" s="38"/>
      <c r="Y117" s="38"/>
      <c r="Z117" s="38"/>
    </row>
    <row r="118" spans="1:26" ht="99.75" hidden="1" customHeight="1" x14ac:dyDescent="0.2">
      <c r="A118" s="38"/>
      <c r="B118" s="62">
        <f t="shared" si="0"/>
        <v>104</v>
      </c>
      <c r="C118" s="63" t="str">
        <f t="array" ref="C118">+IFERROR(INDEX(Hoja1!$A$2:$A$82,MATCH(J118,Hoja1!$H$2:$H$82,0)),"")</f>
        <v/>
      </c>
      <c r="D118" s="64" t="str">
        <f>IFERROR(VLOOKUP(C118,Hoja1!$A$2:$H$82,4,0),"")</f>
        <v/>
      </c>
      <c r="E118" s="64" t="str">
        <f>+IFERROR(VLOOKUP(C118,Hoja1!$A$1:$J$82,10,0),"")</f>
        <v/>
      </c>
      <c r="F118" s="64" t="str">
        <f>+IFERROR(VLOOKUP(C118,Hoja1!$A$1:$I$82,3,0),"")</f>
        <v/>
      </c>
      <c r="G118" s="63" t="str">
        <f>+IFERROR(VLOOKUP(C118,Hoja1!$A$1:$K$82,11,0),"")</f>
        <v/>
      </c>
      <c r="H118" s="65" t="str">
        <f>+IFERROR(VLOOKUP(C118,Hoja1!$A$1:$L$82,12,0),"")</f>
        <v/>
      </c>
      <c r="I118" s="63"/>
      <c r="J118" s="41">
        <v>104</v>
      </c>
      <c r="K118" s="71"/>
      <c r="L118" s="38"/>
      <c r="M118" s="69"/>
      <c r="N118" s="67"/>
      <c r="O118" s="67"/>
      <c r="P118" s="67"/>
      <c r="Q118" s="67"/>
      <c r="R118" s="67"/>
      <c r="S118" s="67"/>
      <c r="T118" s="38"/>
      <c r="U118" s="38"/>
      <c r="V118" s="38"/>
      <c r="W118" s="38"/>
      <c r="X118" s="38"/>
      <c r="Y118" s="38"/>
      <c r="Z118" s="38"/>
    </row>
    <row r="119" spans="1:26" ht="99.75" hidden="1" customHeight="1" x14ac:dyDescent="0.2">
      <c r="A119" s="38"/>
      <c r="B119" s="62">
        <f t="shared" si="0"/>
        <v>105</v>
      </c>
      <c r="C119" s="63" t="str">
        <f t="array" ref="C119">+IFERROR(INDEX(Hoja1!$A$2:$A$82,MATCH(J119,Hoja1!$H$2:$H$82,0)),"")</f>
        <v/>
      </c>
      <c r="D119" s="64" t="str">
        <f>IFERROR(VLOOKUP(C119,Hoja1!$A$2:$H$82,4,0),"")</f>
        <v/>
      </c>
      <c r="E119" s="64" t="str">
        <f>+IFERROR(VLOOKUP(C119,Hoja1!$A$1:$J$82,10,0),"")</f>
        <v/>
      </c>
      <c r="F119" s="64" t="str">
        <f>+IFERROR(VLOOKUP(C119,Hoja1!$A$1:$I$82,3,0),"")</f>
        <v/>
      </c>
      <c r="G119" s="63" t="str">
        <f>+IFERROR(VLOOKUP(C119,Hoja1!$A$1:$K$82,11,0),"")</f>
        <v/>
      </c>
      <c r="H119" s="65" t="str">
        <f>+IFERROR(VLOOKUP(C119,Hoja1!$A$1:$L$82,12,0),"")</f>
        <v/>
      </c>
      <c r="I119" s="63"/>
      <c r="J119" s="41">
        <v>105</v>
      </c>
      <c r="K119" s="71"/>
      <c r="L119" s="38"/>
      <c r="M119" s="69"/>
      <c r="N119" s="67"/>
      <c r="O119" s="67"/>
      <c r="P119" s="67"/>
      <c r="Q119" s="67"/>
      <c r="R119" s="67"/>
      <c r="S119" s="67"/>
      <c r="T119" s="38"/>
      <c r="U119" s="38"/>
      <c r="V119" s="38"/>
      <c r="W119" s="38"/>
      <c r="X119" s="38"/>
      <c r="Y119" s="38"/>
      <c r="Z119" s="38"/>
    </row>
    <row r="120" spans="1:26" ht="99.75" hidden="1" customHeight="1" x14ac:dyDescent="0.2">
      <c r="A120" s="38"/>
      <c r="B120" s="68">
        <f t="shared" si="0"/>
        <v>106</v>
      </c>
      <c r="C120" s="63" t="str">
        <f t="array" ref="C120">+IFERROR(INDEX(Hoja1!$A$2:$A$82,MATCH(J120,Hoja1!$H$2:$H$82,0)),"")</f>
        <v/>
      </c>
      <c r="D120" s="64" t="str">
        <f>IFERROR(VLOOKUP(C120,Hoja1!$A$2:$H$82,4,0),"")</f>
        <v/>
      </c>
      <c r="E120" s="64" t="str">
        <f>+IFERROR(VLOOKUP(C120,Hoja1!$A$1:$J$82,10,0),"")</f>
        <v/>
      </c>
      <c r="F120" s="64" t="str">
        <f>+IFERROR(VLOOKUP(C120,Hoja1!$A$1:$I$82,3,0),"")</f>
        <v/>
      </c>
      <c r="G120" s="63" t="str">
        <f>+IFERROR(VLOOKUP(C120,Hoja1!$A$1:$K$82,11,0),"")</f>
        <v/>
      </c>
      <c r="H120" s="65" t="str">
        <f>+IFERROR(VLOOKUP(C120,Hoja1!$A$1:$L$82,12,0),"")</f>
        <v/>
      </c>
      <c r="I120" s="63"/>
      <c r="J120" s="41">
        <v>106</v>
      </c>
      <c r="K120" s="71"/>
      <c r="L120" s="38"/>
      <c r="M120" s="69"/>
      <c r="N120" s="67"/>
      <c r="O120" s="67"/>
      <c r="P120" s="67"/>
      <c r="Q120" s="67"/>
      <c r="R120" s="67"/>
      <c r="S120" s="67"/>
      <c r="T120" s="38"/>
      <c r="U120" s="38"/>
      <c r="V120" s="38"/>
      <c r="W120" s="38"/>
      <c r="X120" s="38"/>
      <c r="Y120" s="38"/>
      <c r="Z120" s="38"/>
    </row>
    <row r="121" spans="1:26" ht="99.75" hidden="1" customHeight="1" x14ac:dyDescent="0.2">
      <c r="A121" s="38"/>
      <c r="B121" s="62">
        <f t="shared" si="0"/>
        <v>107</v>
      </c>
      <c r="C121" s="63" t="str">
        <f t="array" ref="C121">+IFERROR(INDEX(Hoja1!$A$2:$A$82,MATCH(J121,Hoja1!$H$2:$H$82,0)),"")</f>
        <v/>
      </c>
      <c r="D121" s="64" t="str">
        <f>IFERROR(VLOOKUP(C121,Hoja1!$A$2:$H$82,4,0),"")</f>
        <v/>
      </c>
      <c r="E121" s="64" t="str">
        <f>+IFERROR(VLOOKUP(C121,Hoja1!$A$1:$J$82,10,0),"")</f>
        <v/>
      </c>
      <c r="F121" s="64" t="str">
        <f>+IFERROR(VLOOKUP(C121,Hoja1!$A$1:$I$82,3,0),"")</f>
        <v/>
      </c>
      <c r="G121" s="63" t="str">
        <f>+IFERROR(VLOOKUP(C121,Hoja1!$A$1:$K$82,11,0),"")</f>
        <v/>
      </c>
      <c r="H121" s="65" t="str">
        <f>+IFERROR(VLOOKUP(C121,Hoja1!$A$1:$L$82,12,0),"")</f>
        <v/>
      </c>
      <c r="I121" s="63"/>
      <c r="J121" s="41">
        <v>107</v>
      </c>
      <c r="K121" s="71"/>
      <c r="L121" s="38"/>
      <c r="M121" s="69"/>
      <c r="N121" s="67"/>
      <c r="O121" s="67"/>
      <c r="P121" s="67"/>
      <c r="Q121" s="67"/>
      <c r="R121" s="67"/>
      <c r="S121" s="67"/>
      <c r="T121" s="38"/>
      <c r="U121" s="38"/>
      <c r="V121" s="38"/>
      <c r="W121" s="38"/>
      <c r="X121" s="38"/>
      <c r="Y121" s="38"/>
      <c r="Z121" s="38"/>
    </row>
    <row r="122" spans="1:26" ht="99.75" hidden="1" customHeight="1" x14ac:dyDescent="0.2">
      <c r="A122" s="38"/>
      <c r="B122" s="62">
        <f t="shared" si="0"/>
        <v>108</v>
      </c>
      <c r="C122" s="63" t="str">
        <f t="array" ref="C122">+IFERROR(INDEX(Hoja1!$A$2:$A$82,MATCH(J122,Hoja1!$H$2:$H$82,0)),"")</f>
        <v/>
      </c>
      <c r="D122" s="64" t="str">
        <f>IFERROR(VLOOKUP(C122,Hoja1!$A$2:$H$82,4,0),"")</f>
        <v/>
      </c>
      <c r="E122" s="64" t="str">
        <f>+IFERROR(VLOOKUP(C122,Hoja1!$A$1:$J$82,10,0),"")</f>
        <v/>
      </c>
      <c r="F122" s="64" t="str">
        <f>+IFERROR(VLOOKUP(C122,Hoja1!$A$1:$I$82,3,0),"")</f>
        <v/>
      </c>
      <c r="G122" s="63" t="str">
        <f>+IFERROR(VLOOKUP(C122,Hoja1!$A$1:$K$82,11,0),"")</f>
        <v/>
      </c>
      <c r="H122" s="65" t="str">
        <f>+IFERROR(VLOOKUP(C122,Hoja1!$A$1:$L$82,12,0),"")</f>
        <v/>
      </c>
      <c r="I122" s="63"/>
      <c r="J122" s="41">
        <v>108</v>
      </c>
      <c r="K122" s="71"/>
      <c r="L122" s="38"/>
      <c r="M122" s="69"/>
      <c r="N122" s="67"/>
      <c r="O122" s="67"/>
      <c r="P122" s="67"/>
      <c r="Q122" s="67"/>
      <c r="R122" s="67"/>
      <c r="S122" s="67"/>
      <c r="T122" s="38"/>
      <c r="U122" s="38"/>
      <c r="V122" s="38"/>
      <c r="W122" s="38"/>
      <c r="X122" s="38"/>
      <c r="Y122" s="38"/>
      <c r="Z122" s="38"/>
    </row>
    <row r="123" spans="1:26" ht="99.75" hidden="1" customHeight="1" x14ac:dyDescent="0.2">
      <c r="A123" s="38"/>
      <c r="B123" s="62">
        <f t="shared" si="0"/>
        <v>109</v>
      </c>
      <c r="C123" s="63" t="str">
        <f t="array" ref="C123">+IFERROR(INDEX(Hoja1!$A$2:$A$82,MATCH(J123,Hoja1!$H$2:$H$82,0)),"")</f>
        <v/>
      </c>
      <c r="D123" s="64" t="str">
        <f>IFERROR(VLOOKUP(C123,Hoja1!$A$2:$H$82,4,0),"")</f>
        <v/>
      </c>
      <c r="E123" s="64" t="str">
        <f>+IFERROR(VLOOKUP(C123,Hoja1!$A$1:$J$82,10,0),"")</f>
        <v/>
      </c>
      <c r="F123" s="64" t="str">
        <f>+IFERROR(VLOOKUP(C123,Hoja1!$A$1:$I$82,3,0),"")</f>
        <v/>
      </c>
      <c r="G123" s="63" t="str">
        <f>+IFERROR(VLOOKUP(C123,Hoja1!$A$1:$K$82,11,0),"")</f>
        <v/>
      </c>
      <c r="H123" s="65" t="str">
        <f>+IFERROR(VLOOKUP(C123,Hoja1!$A$1:$L$82,12,0),"")</f>
        <v/>
      </c>
      <c r="I123" s="63"/>
      <c r="J123" s="41">
        <v>109</v>
      </c>
      <c r="K123" s="71"/>
      <c r="L123" s="38"/>
      <c r="M123" s="69"/>
      <c r="N123" s="67"/>
      <c r="O123" s="67"/>
      <c r="P123" s="67"/>
      <c r="Q123" s="67"/>
      <c r="R123" s="67"/>
      <c r="S123" s="67"/>
      <c r="T123" s="38"/>
      <c r="U123" s="38"/>
      <c r="V123" s="38"/>
      <c r="W123" s="38"/>
      <c r="X123" s="38"/>
      <c r="Y123" s="38"/>
      <c r="Z123" s="38"/>
    </row>
    <row r="124" spans="1:26" ht="99.75" hidden="1" customHeight="1" x14ac:dyDescent="0.2">
      <c r="A124" s="38"/>
      <c r="B124" s="62">
        <f t="shared" si="0"/>
        <v>110</v>
      </c>
      <c r="C124" s="63" t="str">
        <f t="array" ref="C124">+IFERROR(INDEX(Hoja1!$A$2:$A$82,MATCH(J124,Hoja1!$H$2:$H$82,0)),"")</f>
        <v/>
      </c>
      <c r="D124" s="64" t="str">
        <f>IFERROR(VLOOKUP(C124,Hoja1!$A$2:$H$82,4,0),"")</f>
        <v/>
      </c>
      <c r="E124" s="64" t="str">
        <f>+IFERROR(VLOOKUP(C124,Hoja1!$A$1:$J$82,10,0),"")</f>
        <v/>
      </c>
      <c r="F124" s="64" t="str">
        <f>+IFERROR(VLOOKUP(C124,Hoja1!$A$1:$I$82,3,0),"")</f>
        <v/>
      </c>
      <c r="G124" s="63" t="str">
        <f>+IFERROR(VLOOKUP(C124,Hoja1!$A$1:$K$82,11,0),"")</f>
        <v/>
      </c>
      <c r="H124" s="65" t="str">
        <f>+IFERROR(VLOOKUP(C124,Hoja1!$A$1:$L$82,12,0),"")</f>
        <v/>
      </c>
      <c r="I124" s="63"/>
      <c r="J124" s="41">
        <v>110</v>
      </c>
      <c r="K124" s="71"/>
      <c r="L124" s="38"/>
      <c r="M124" s="69"/>
      <c r="N124" s="67"/>
      <c r="O124" s="67"/>
      <c r="P124" s="67"/>
      <c r="Q124" s="67"/>
      <c r="R124" s="67"/>
      <c r="S124" s="67"/>
      <c r="T124" s="38"/>
      <c r="U124" s="38"/>
      <c r="V124" s="38"/>
      <c r="W124" s="38"/>
      <c r="X124" s="38"/>
      <c r="Y124" s="38"/>
      <c r="Z124" s="38"/>
    </row>
    <row r="125" spans="1:26" ht="99.75" hidden="1" customHeight="1" x14ac:dyDescent="0.2">
      <c r="A125" s="38"/>
      <c r="B125" s="68">
        <f t="shared" si="0"/>
        <v>111</v>
      </c>
      <c r="C125" s="63" t="str">
        <f t="array" ref="C125">+IFERROR(INDEX(Hoja1!$A$2:$A$82,MATCH(J125,Hoja1!$H$2:$H$82,0)),"")</f>
        <v/>
      </c>
      <c r="D125" s="64" t="str">
        <f>IFERROR(VLOOKUP(C125,Hoja1!$A$2:$H$82,4,0),"")</f>
        <v/>
      </c>
      <c r="E125" s="64" t="str">
        <f>+IFERROR(VLOOKUP(C125,Hoja1!$A$1:$J$82,10,0),"")</f>
        <v/>
      </c>
      <c r="F125" s="64" t="str">
        <f>+IFERROR(VLOOKUP(C125,Hoja1!$A$1:$I$82,3,0),"")</f>
        <v/>
      </c>
      <c r="G125" s="63" t="str">
        <f>+IFERROR(VLOOKUP(C125,Hoja1!$A$1:$K$82,11,0),"")</f>
        <v/>
      </c>
      <c r="H125" s="65" t="str">
        <f>+IFERROR(VLOOKUP(C125,Hoja1!$A$1:$L$82,12,0),"")</f>
        <v/>
      </c>
      <c r="I125" s="63"/>
      <c r="J125" s="41">
        <v>111</v>
      </c>
      <c r="K125" s="71"/>
      <c r="L125" s="38"/>
      <c r="M125" s="69"/>
      <c r="N125" s="67"/>
      <c r="O125" s="67"/>
      <c r="P125" s="67"/>
      <c r="Q125" s="67"/>
      <c r="R125" s="67"/>
      <c r="S125" s="67"/>
      <c r="T125" s="38"/>
      <c r="U125" s="38"/>
      <c r="V125" s="38"/>
      <c r="W125" s="38"/>
      <c r="X125" s="38"/>
      <c r="Y125" s="38"/>
      <c r="Z125" s="38"/>
    </row>
    <row r="126" spans="1:26" ht="99.75" hidden="1" customHeight="1" x14ac:dyDescent="0.2">
      <c r="A126" s="38"/>
      <c r="B126" s="62">
        <f t="shared" si="0"/>
        <v>112</v>
      </c>
      <c r="C126" s="63" t="str">
        <f t="array" ref="C126">+IFERROR(INDEX(Hoja1!$A$2:$A$82,MATCH(J126,Hoja1!$H$2:$H$82,0)),"")</f>
        <v/>
      </c>
      <c r="D126" s="64" t="str">
        <f>IFERROR(VLOOKUP(C126,Hoja1!$A$2:$H$82,4,0),"")</f>
        <v/>
      </c>
      <c r="E126" s="64" t="str">
        <f>+IFERROR(VLOOKUP(C126,Hoja1!$A$1:$J$82,10,0),"")</f>
        <v/>
      </c>
      <c r="F126" s="64" t="str">
        <f>+IFERROR(VLOOKUP(C126,Hoja1!$A$1:$I$82,3,0),"")</f>
        <v/>
      </c>
      <c r="G126" s="63" t="str">
        <f>+IFERROR(VLOOKUP(C126,Hoja1!$A$1:$K$82,11,0),"")</f>
        <v/>
      </c>
      <c r="H126" s="65" t="str">
        <f>+IFERROR(VLOOKUP(C126,Hoja1!$A$1:$L$82,12,0),"")</f>
        <v/>
      </c>
      <c r="I126" s="63"/>
      <c r="J126" s="41">
        <v>112</v>
      </c>
      <c r="K126" s="71"/>
      <c r="L126" s="38"/>
      <c r="M126" s="69"/>
      <c r="N126" s="67"/>
      <c r="O126" s="67"/>
      <c r="P126" s="67"/>
      <c r="Q126" s="67"/>
      <c r="R126" s="67"/>
      <c r="S126" s="67"/>
      <c r="T126" s="38"/>
      <c r="U126" s="38"/>
      <c r="V126" s="38"/>
      <c r="W126" s="38"/>
      <c r="X126" s="38"/>
      <c r="Y126" s="38"/>
      <c r="Z126" s="38"/>
    </row>
    <row r="127" spans="1:26" ht="99.75" hidden="1" customHeight="1" x14ac:dyDescent="0.2">
      <c r="A127" s="38"/>
      <c r="B127" s="62">
        <f t="shared" si="0"/>
        <v>113</v>
      </c>
      <c r="C127" s="63" t="str">
        <f t="array" ref="C127">+IFERROR(INDEX(Hoja1!$A$2:$A$82,MATCH(J127,Hoja1!$H$2:$H$82,0)),"")</f>
        <v/>
      </c>
      <c r="D127" s="64" t="str">
        <f>IFERROR(VLOOKUP(C127,Hoja1!$A$2:$H$82,4,0),"")</f>
        <v/>
      </c>
      <c r="E127" s="64" t="str">
        <f>+IFERROR(VLOOKUP(C127,Hoja1!$A$1:$J$82,10,0),"")</f>
        <v/>
      </c>
      <c r="F127" s="64" t="str">
        <f>+IFERROR(VLOOKUP(C127,Hoja1!$A$1:$I$82,3,0),"")</f>
        <v/>
      </c>
      <c r="G127" s="63" t="str">
        <f>+IFERROR(VLOOKUP(C127,Hoja1!$A$1:$K$82,11,0),"")</f>
        <v/>
      </c>
      <c r="H127" s="65" t="str">
        <f>+IFERROR(VLOOKUP(C127,Hoja1!$A$1:$L$82,12,0),"")</f>
        <v/>
      </c>
      <c r="I127" s="63"/>
      <c r="J127" s="41">
        <v>113</v>
      </c>
      <c r="K127" s="71"/>
      <c r="L127" s="38"/>
      <c r="M127" s="69"/>
      <c r="N127" s="67"/>
      <c r="O127" s="67"/>
      <c r="P127" s="67"/>
      <c r="Q127" s="67"/>
      <c r="R127" s="67"/>
      <c r="S127" s="67"/>
      <c r="T127" s="38"/>
      <c r="U127" s="38"/>
      <c r="V127" s="38"/>
      <c r="W127" s="38"/>
      <c r="X127" s="38"/>
      <c r="Y127" s="38"/>
      <c r="Z127" s="38"/>
    </row>
    <row r="128" spans="1:26" ht="99.75" hidden="1" customHeight="1" x14ac:dyDescent="0.2">
      <c r="A128" s="38"/>
      <c r="B128" s="62">
        <f t="shared" si="0"/>
        <v>114</v>
      </c>
      <c r="C128" s="63" t="str">
        <f t="array" ref="C128">+IFERROR(INDEX(Hoja1!$A$2:$A$82,MATCH(J128,Hoja1!$H$2:$H$82,0)),"")</f>
        <v/>
      </c>
      <c r="D128" s="64" t="str">
        <f>IFERROR(VLOOKUP(C128,Hoja1!$A$2:$H$82,4,0),"")</f>
        <v/>
      </c>
      <c r="E128" s="64" t="str">
        <f>+IFERROR(VLOOKUP(C128,Hoja1!$A$1:$J$82,10,0),"")</f>
        <v/>
      </c>
      <c r="F128" s="64" t="str">
        <f>+IFERROR(VLOOKUP(C128,Hoja1!$A$1:$I$82,3,0),"")</f>
        <v/>
      </c>
      <c r="G128" s="63" t="str">
        <f>+IFERROR(VLOOKUP(C128,Hoja1!$A$1:$K$82,11,0),"")</f>
        <v/>
      </c>
      <c r="H128" s="65" t="str">
        <f>+IFERROR(VLOOKUP(C128,Hoja1!$A$1:$L$82,12,0),"")</f>
        <v/>
      </c>
      <c r="I128" s="63"/>
      <c r="J128" s="41">
        <v>114</v>
      </c>
      <c r="K128" s="71"/>
      <c r="L128" s="38"/>
      <c r="M128" s="69"/>
      <c r="N128" s="67"/>
      <c r="O128" s="67"/>
      <c r="P128" s="67"/>
      <c r="Q128" s="67"/>
      <c r="R128" s="67"/>
      <c r="S128" s="67"/>
      <c r="T128" s="38"/>
      <c r="U128" s="38"/>
      <c r="V128" s="38"/>
      <c r="W128" s="38"/>
      <c r="X128" s="38"/>
      <c r="Y128" s="38"/>
      <c r="Z128" s="38"/>
    </row>
    <row r="129" spans="1:26" ht="99.75" hidden="1" customHeight="1" x14ac:dyDescent="0.2">
      <c r="A129" s="38"/>
      <c r="B129" s="62">
        <f t="shared" si="0"/>
        <v>115</v>
      </c>
      <c r="C129" s="63" t="str">
        <f t="array" ref="C129">+IFERROR(INDEX(Hoja1!$A$2:$A$82,MATCH(J129,Hoja1!$H$2:$H$82,0)),"")</f>
        <v/>
      </c>
      <c r="D129" s="64" t="str">
        <f>IFERROR(VLOOKUP(C129,Hoja1!$A$2:$H$82,4,0),"")</f>
        <v/>
      </c>
      <c r="E129" s="64" t="str">
        <f>+IFERROR(VLOOKUP(C129,Hoja1!$A$1:$J$82,10,0),"")</f>
        <v/>
      </c>
      <c r="F129" s="64" t="str">
        <f>+IFERROR(VLOOKUP(C129,Hoja1!$A$1:$I$82,3,0),"")</f>
        <v/>
      </c>
      <c r="G129" s="63" t="str">
        <f>+IFERROR(VLOOKUP(C129,Hoja1!$A$1:$K$82,11,0),"")</f>
        <v/>
      </c>
      <c r="H129" s="65" t="str">
        <f>+IFERROR(VLOOKUP(C129,Hoja1!$A$1:$L$82,12,0),"")</f>
        <v/>
      </c>
      <c r="I129" s="63"/>
      <c r="J129" s="41">
        <v>115</v>
      </c>
      <c r="K129" s="71"/>
      <c r="L129" s="38"/>
      <c r="M129" s="69"/>
      <c r="N129" s="67"/>
      <c r="O129" s="67"/>
      <c r="P129" s="67"/>
      <c r="Q129" s="67"/>
      <c r="R129" s="67"/>
      <c r="S129" s="67"/>
      <c r="T129" s="38"/>
      <c r="U129" s="38"/>
      <c r="V129" s="38"/>
      <c r="W129" s="38"/>
      <c r="X129" s="38"/>
      <c r="Y129" s="38"/>
      <c r="Z129" s="38"/>
    </row>
    <row r="130" spans="1:26" ht="99.75" hidden="1" customHeight="1" x14ac:dyDescent="0.2">
      <c r="A130" s="38"/>
      <c r="B130" s="68">
        <f t="shared" si="0"/>
        <v>116</v>
      </c>
      <c r="C130" s="63" t="str">
        <f t="array" ref="C130">+IFERROR(INDEX(Hoja1!$A$2:$A$82,MATCH(J130,Hoja1!$H$2:$H$82,0)),"")</f>
        <v/>
      </c>
      <c r="D130" s="64" t="str">
        <f>IFERROR(VLOOKUP(C130,Hoja1!$A$2:$H$82,4,0),"")</f>
        <v/>
      </c>
      <c r="E130" s="64" t="str">
        <f>+IFERROR(VLOOKUP(C130,Hoja1!$A$1:$J$82,10,0),"")</f>
        <v/>
      </c>
      <c r="F130" s="64" t="str">
        <f>+IFERROR(VLOOKUP(C130,Hoja1!$A$1:$I$82,3,0),"")</f>
        <v/>
      </c>
      <c r="G130" s="63" t="str">
        <f>+IFERROR(VLOOKUP(C130,Hoja1!$A$1:$K$82,11,0),"")</f>
        <v/>
      </c>
      <c r="H130" s="65" t="str">
        <f>+IFERROR(VLOOKUP(C130,Hoja1!$A$1:$L$82,12,0),"")</f>
        <v/>
      </c>
      <c r="I130" s="63"/>
      <c r="J130" s="41">
        <v>116</v>
      </c>
      <c r="K130" s="71"/>
      <c r="L130" s="38"/>
      <c r="M130" s="69"/>
      <c r="N130" s="67"/>
      <c r="O130" s="67"/>
      <c r="P130" s="67"/>
      <c r="Q130" s="67"/>
      <c r="R130" s="67"/>
      <c r="S130" s="67"/>
      <c r="T130" s="38"/>
      <c r="U130" s="38"/>
      <c r="V130" s="38"/>
      <c r="W130" s="38"/>
      <c r="X130" s="38"/>
      <c r="Y130" s="38"/>
      <c r="Z130" s="38"/>
    </row>
    <row r="131" spans="1:26" ht="99.75" hidden="1" customHeight="1" x14ac:dyDescent="0.2">
      <c r="A131" s="38"/>
      <c r="B131" s="62">
        <f t="shared" si="0"/>
        <v>117</v>
      </c>
      <c r="C131" s="63" t="str">
        <f t="array" ref="C131">+IFERROR(INDEX(Hoja1!$A$2:$A$82,MATCH(J131,Hoja1!$H$2:$H$82,0)),"")</f>
        <v/>
      </c>
      <c r="D131" s="64" t="str">
        <f>IFERROR(VLOOKUP(C131,Hoja1!$A$2:$H$82,4,0),"")</f>
        <v/>
      </c>
      <c r="E131" s="64" t="str">
        <f>+IFERROR(VLOOKUP(C131,Hoja1!$A$1:$J$82,10,0),"")</f>
        <v/>
      </c>
      <c r="F131" s="64" t="str">
        <f>+IFERROR(VLOOKUP(C131,Hoja1!$A$1:$I$82,3,0),"")</f>
        <v/>
      </c>
      <c r="G131" s="63" t="str">
        <f>+IFERROR(VLOOKUP(C131,Hoja1!$A$1:$K$82,11,0),"")</f>
        <v/>
      </c>
      <c r="H131" s="65" t="str">
        <f>+IFERROR(VLOOKUP(C131,Hoja1!$A$1:$L$82,12,0),"")</f>
        <v/>
      </c>
      <c r="I131" s="63"/>
      <c r="J131" s="41">
        <v>117</v>
      </c>
      <c r="K131" s="71"/>
      <c r="L131" s="38"/>
      <c r="M131" s="69"/>
      <c r="N131" s="67"/>
      <c r="O131" s="67"/>
      <c r="P131" s="67"/>
      <c r="Q131" s="67"/>
      <c r="R131" s="67"/>
      <c r="S131" s="67"/>
      <c r="T131" s="38"/>
      <c r="U131" s="38"/>
      <c r="V131" s="38"/>
      <c r="W131" s="38"/>
      <c r="X131" s="38"/>
      <c r="Y131" s="38"/>
      <c r="Z131" s="38"/>
    </row>
    <row r="132" spans="1:26" ht="99.75" hidden="1" customHeight="1" x14ac:dyDescent="0.2">
      <c r="A132" s="38"/>
      <c r="B132" s="62">
        <f t="shared" si="0"/>
        <v>118</v>
      </c>
      <c r="C132" s="63" t="str">
        <f t="array" ref="C132">+IFERROR(INDEX(Hoja1!$A$2:$A$82,MATCH(J132,Hoja1!$H$2:$H$82,0)),"")</f>
        <v/>
      </c>
      <c r="D132" s="64" t="str">
        <f>IFERROR(VLOOKUP(C132,Hoja1!$A$2:$H$82,4,0),"")</f>
        <v/>
      </c>
      <c r="E132" s="64" t="str">
        <f>+IFERROR(VLOOKUP(C132,Hoja1!$A$1:$J$82,10,0),"")</f>
        <v/>
      </c>
      <c r="F132" s="64" t="str">
        <f>+IFERROR(VLOOKUP(C132,Hoja1!$A$1:$I$82,3,0),"")</f>
        <v/>
      </c>
      <c r="G132" s="63" t="str">
        <f>+IFERROR(VLOOKUP(C132,Hoja1!$A$1:$K$82,11,0),"")</f>
        <v/>
      </c>
      <c r="H132" s="65" t="str">
        <f>+IFERROR(VLOOKUP(C132,Hoja1!$A$1:$L$82,12,0),"")</f>
        <v/>
      </c>
      <c r="I132" s="63"/>
      <c r="J132" s="41">
        <v>118</v>
      </c>
      <c r="K132" s="71"/>
      <c r="L132" s="38"/>
      <c r="M132" s="69"/>
      <c r="N132" s="67"/>
      <c r="O132" s="67"/>
      <c r="P132" s="67"/>
      <c r="Q132" s="67"/>
      <c r="R132" s="67"/>
      <c r="S132" s="67"/>
      <c r="T132" s="38"/>
      <c r="U132" s="38"/>
      <c r="V132" s="38"/>
      <c r="W132" s="38"/>
      <c r="X132" s="38"/>
      <c r="Y132" s="38"/>
      <c r="Z132" s="38"/>
    </row>
    <row r="133" spans="1:26" ht="99.75" hidden="1" customHeight="1" x14ac:dyDescent="0.2">
      <c r="A133" s="38"/>
      <c r="B133" s="62">
        <f t="shared" si="0"/>
        <v>119</v>
      </c>
      <c r="C133" s="63" t="str">
        <f t="array" ref="C133">+IFERROR(INDEX(Hoja1!$A$2:$A$82,MATCH(J133,Hoja1!$H$2:$H$82,0)),"")</f>
        <v/>
      </c>
      <c r="D133" s="64" t="str">
        <f>IFERROR(VLOOKUP(C133,Hoja1!$A$2:$H$82,4,0),"")</f>
        <v/>
      </c>
      <c r="E133" s="64" t="str">
        <f>+IFERROR(VLOOKUP(C133,Hoja1!$A$1:$J$82,10,0),"")</f>
        <v/>
      </c>
      <c r="F133" s="64" t="str">
        <f>+IFERROR(VLOOKUP(C133,Hoja1!$A$1:$I$82,3,0),"")</f>
        <v/>
      </c>
      <c r="G133" s="63" t="str">
        <f>+IFERROR(VLOOKUP(C133,Hoja1!$A$1:$K$82,11,0),"")</f>
        <v/>
      </c>
      <c r="H133" s="65" t="str">
        <f>+IFERROR(VLOOKUP(C133,Hoja1!$A$1:$L$82,12,0),"")</f>
        <v/>
      </c>
      <c r="I133" s="63"/>
      <c r="J133" s="41">
        <v>119</v>
      </c>
      <c r="K133" s="71"/>
      <c r="L133" s="38"/>
      <c r="M133" s="69"/>
      <c r="N133" s="67"/>
      <c r="O133" s="67"/>
      <c r="P133" s="67"/>
      <c r="Q133" s="67"/>
      <c r="R133" s="67"/>
      <c r="S133" s="67"/>
      <c r="T133" s="38"/>
      <c r="U133" s="38"/>
      <c r="V133" s="38"/>
      <c r="W133" s="38"/>
      <c r="X133" s="38"/>
      <c r="Y133" s="38"/>
      <c r="Z133" s="38"/>
    </row>
    <row r="134" spans="1:26" ht="99.75" hidden="1" customHeight="1" x14ac:dyDescent="0.2">
      <c r="A134" s="38"/>
      <c r="B134" s="62">
        <f t="shared" si="0"/>
        <v>120</v>
      </c>
      <c r="C134" s="63" t="str">
        <f t="array" ref="C134">+IFERROR(INDEX(Hoja1!$A$2:$A$82,MATCH(J134,Hoja1!$H$2:$H$82,0)),"")</f>
        <v/>
      </c>
      <c r="D134" s="64" t="str">
        <f>IFERROR(VLOOKUP(C134,Hoja1!$A$2:$H$82,4,0),"")</f>
        <v/>
      </c>
      <c r="E134" s="64" t="str">
        <f>+IFERROR(VLOOKUP(C134,Hoja1!$A$1:$J$82,10,0),"")</f>
        <v/>
      </c>
      <c r="F134" s="64" t="str">
        <f>+IFERROR(VLOOKUP(C134,Hoja1!$A$1:$I$82,3,0),"")</f>
        <v/>
      </c>
      <c r="G134" s="63" t="str">
        <f>+IFERROR(VLOOKUP(C134,Hoja1!$A$1:$K$82,11,0),"")</f>
        <v/>
      </c>
      <c r="H134" s="65" t="str">
        <f>+IFERROR(VLOOKUP(C134,Hoja1!$A$1:$L$82,12,0),"")</f>
        <v/>
      </c>
      <c r="I134" s="63"/>
      <c r="J134" s="41">
        <v>120</v>
      </c>
      <c r="K134" s="71"/>
      <c r="L134" s="38"/>
      <c r="M134" s="69"/>
      <c r="N134" s="67"/>
      <c r="O134" s="67"/>
      <c r="P134" s="67"/>
      <c r="Q134" s="67"/>
      <c r="R134" s="67"/>
      <c r="S134" s="67"/>
      <c r="T134" s="38"/>
      <c r="U134" s="38"/>
      <c r="V134" s="38"/>
      <c r="W134" s="38"/>
      <c r="X134" s="38"/>
      <c r="Y134" s="38"/>
      <c r="Z134" s="38"/>
    </row>
    <row r="135" spans="1:26" ht="99.75" hidden="1" customHeight="1" x14ac:dyDescent="0.2">
      <c r="A135" s="38"/>
      <c r="B135" s="68">
        <f t="shared" si="0"/>
        <v>121</v>
      </c>
      <c r="C135" s="63" t="str">
        <f t="array" ref="C135">+IFERROR(INDEX(Hoja1!$A$2:$A$82,MATCH(J135,Hoja1!$H$2:$H$82,0)),"")</f>
        <v/>
      </c>
      <c r="D135" s="64" t="str">
        <f>IFERROR(VLOOKUP(C135,Hoja1!$A$2:$H$82,4,0),"")</f>
        <v/>
      </c>
      <c r="E135" s="64" t="str">
        <f>+IFERROR(VLOOKUP(C135,Hoja1!$A$1:$J$82,10,0),"")</f>
        <v/>
      </c>
      <c r="F135" s="64" t="str">
        <f>+IFERROR(VLOOKUP(C135,Hoja1!$A$1:$I$82,3,0),"")</f>
        <v/>
      </c>
      <c r="G135" s="63" t="str">
        <f>+IFERROR(VLOOKUP(C135,Hoja1!$A$1:$K$82,11,0),"")</f>
        <v/>
      </c>
      <c r="H135" s="65" t="str">
        <f>+IFERROR(VLOOKUP(C135,Hoja1!$A$1:$L$82,12,0),"")</f>
        <v/>
      </c>
      <c r="I135" s="63"/>
      <c r="J135" s="41">
        <v>121</v>
      </c>
      <c r="K135" s="71"/>
      <c r="L135" s="38"/>
      <c r="M135" s="69"/>
      <c r="N135" s="67"/>
      <c r="O135" s="67"/>
      <c r="P135" s="67"/>
      <c r="Q135" s="67"/>
      <c r="R135" s="67"/>
      <c r="S135" s="67"/>
      <c r="T135" s="38"/>
      <c r="U135" s="38"/>
      <c r="V135" s="38"/>
      <c r="W135" s="38"/>
      <c r="X135" s="38"/>
      <c r="Y135" s="38"/>
      <c r="Z135" s="38"/>
    </row>
    <row r="136" spans="1:26" ht="99.75" hidden="1" customHeight="1" x14ac:dyDescent="0.2">
      <c r="A136" s="38"/>
      <c r="B136" s="62">
        <f t="shared" si="0"/>
        <v>122</v>
      </c>
      <c r="C136" s="63" t="str">
        <f t="array" ref="C136">+IFERROR(INDEX(Hoja1!$A$2:$A$82,MATCH(J136,Hoja1!$H$2:$H$82,0)),"")</f>
        <v/>
      </c>
      <c r="D136" s="64" t="str">
        <f>IFERROR(VLOOKUP(C136,Hoja1!$A$2:$H$82,4,0),"")</f>
        <v/>
      </c>
      <c r="E136" s="64" t="str">
        <f>+IFERROR(VLOOKUP(C136,Hoja1!$A$1:$J$82,10,0),"")</f>
        <v/>
      </c>
      <c r="F136" s="64" t="str">
        <f>+IFERROR(VLOOKUP(C136,Hoja1!$A$1:$I$82,3,0),"")</f>
        <v/>
      </c>
      <c r="G136" s="63" t="str">
        <f>+IFERROR(VLOOKUP(C136,Hoja1!$A$1:$K$82,11,0),"")</f>
        <v/>
      </c>
      <c r="H136" s="65" t="str">
        <f>+IFERROR(VLOOKUP(C136,Hoja1!$A$1:$L$82,12,0),"")</f>
        <v/>
      </c>
      <c r="I136" s="63"/>
      <c r="J136" s="41">
        <v>122</v>
      </c>
      <c r="K136" s="71"/>
      <c r="L136" s="38"/>
      <c r="M136" s="69"/>
      <c r="N136" s="67"/>
      <c r="O136" s="67"/>
      <c r="P136" s="67"/>
      <c r="Q136" s="67"/>
      <c r="R136" s="67"/>
      <c r="S136" s="67"/>
      <c r="T136" s="38"/>
      <c r="U136" s="38"/>
      <c r="V136" s="38"/>
      <c r="W136" s="38"/>
      <c r="X136" s="38"/>
      <c r="Y136" s="38"/>
      <c r="Z136" s="38"/>
    </row>
    <row r="137" spans="1:26" ht="99.75" hidden="1" customHeight="1" x14ac:dyDescent="0.2">
      <c r="A137" s="38"/>
      <c r="B137" s="62">
        <f t="shared" si="0"/>
        <v>123</v>
      </c>
      <c r="C137" s="63" t="str">
        <f t="array" ref="C137">+IFERROR(INDEX(Hoja1!$A$2:$A$82,MATCH(J137,Hoja1!$H$2:$H$82,0)),"")</f>
        <v/>
      </c>
      <c r="D137" s="64" t="str">
        <f>IFERROR(VLOOKUP(C137,Hoja1!$A$2:$H$82,4,0),"")</f>
        <v/>
      </c>
      <c r="E137" s="64" t="str">
        <f>+IFERROR(VLOOKUP(C137,Hoja1!$A$1:$J$82,10,0),"")</f>
        <v/>
      </c>
      <c r="F137" s="64" t="str">
        <f>+IFERROR(VLOOKUP(C137,Hoja1!$A$1:$I$82,3,0),"")</f>
        <v/>
      </c>
      <c r="G137" s="63" t="str">
        <f>+IFERROR(VLOOKUP(C137,Hoja1!$A$1:$K$82,11,0),"")</f>
        <v/>
      </c>
      <c r="H137" s="65" t="str">
        <f>+IFERROR(VLOOKUP(C137,Hoja1!$A$1:$L$82,12,0),"")</f>
        <v/>
      </c>
      <c r="I137" s="63"/>
      <c r="J137" s="41">
        <v>123</v>
      </c>
      <c r="K137" s="71"/>
      <c r="L137" s="38"/>
      <c r="M137" s="69"/>
      <c r="N137" s="67"/>
      <c r="O137" s="67"/>
      <c r="P137" s="67"/>
      <c r="Q137" s="67"/>
      <c r="R137" s="67"/>
      <c r="S137" s="67"/>
      <c r="T137" s="38"/>
      <c r="U137" s="38"/>
      <c r="V137" s="38"/>
      <c r="W137" s="38"/>
      <c r="X137" s="38"/>
      <c r="Y137" s="38"/>
      <c r="Z137" s="38"/>
    </row>
    <row r="138" spans="1:26" ht="99.75" hidden="1" customHeight="1" x14ac:dyDescent="0.2">
      <c r="A138" s="38"/>
      <c r="B138" s="62">
        <f t="shared" si="0"/>
        <v>124</v>
      </c>
      <c r="C138" s="63" t="str">
        <f t="array" ref="C138">+IFERROR(INDEX(Hoja1!$A$2:$A$82,MATCH(J138,Hoja1!$H$2:$H$82,0)),"")</f>
        <v/>
      </c>
      <c r="D138" s="64" t="str">
        <f>IFERROR(VLOOKUP(C138,Hoja1!$A$2:$H$82,4,0),"")</f>
        <v/>
      </c>
      <c r="E138" s="64" t="str">
        <f>+IFERROR(VLOOKUP(C138,Hoja1!$A$1:$J$82,10,0),"")</f>
        <v/>
      </c>
      <c r="F138" s="64" t="str">
        <f>+IFERROR(VLOOKUP(C138,Hoja1!$A$1:$I$82,3,0),"")</f>
        <v/>
      </c>
      <c r="G138" s="63" t="str">
        <f>+IFERROR(VLOOKUP(C138,Hoja1!$A$1:$K$82,11,0),"")</f>
        <v/>
      </c>
      <c r="H138" s="65" t="str">
        <f>+IFERROR(VLOOKUP(C138,Hoja1!$A$1:$L$82,12,0),"")</f>
        <v/>
      </c>
      <c r="I138" s="63"/>
      <c r="J138" s="41">
        <v>124</v>
      </c>
      <c r="K138" s="71"/>
      <c r="L138" s="38"/>
      <c r="M138" s="69"/>
      <c r="N138" s="67"/>
      <c r="O138" s="67"/>
      <c r="P138" s="67"/>
      <c r="Q138" s="67"/>
      <c r="R138" s="67"/>
      <c r="S138" s="67"/>
      <c r="T138" s="38"/>
      <c r="U138" s="38"/>
      <c r="V138" s="38"/>
      <c r="W138" s="38"/>
      <c r="X138" s="38"/>
      <c r="Y138" s="38"/>
      <c r="Z138" s="38"/>
    </row>
    <row r="139" spans="1:26" ht="99.75" hidden="1" customHeight="1" x14ac:dyDescent="0.2">
      <c r="A139" s="38"/>
      <c r="B139" s="62">
        <f t="shared" si="0"/>
        <v>125</v>
      </c>
      <c r="C139" s="63" t="str">
        <f t="array" ref="C139">+IFERROR(INDEX(Hoja1!$A$2:$A$82,MATCH(J139,Hoja1!$H$2:$H$82,0)),"")</f>
        <v/>
      </c>
      <c r="D139" s="64" t="str">
        <f>IFERROR(VLOOKUP(C139,Hoja1!$A$2:$H$82,4,0),"")</f>
        <v/>
      </c>
      <c r="E139" s="64" t="str">
        <f>+IFERROR(VLOOKUP(C139,Hoja1!$A$1:$J$82,10,0),"")</f>
        <v/>
      </c>
      <c r="F139" s="64" t="str">
        <f>+IFERROR(VLOOKUP(C139,Hoja1!$A$1:$I$82,3,0),"")</f>
        <v/>
      </c>
      <c r="G139" s="63" t="str">
        <f>+IFERROR(VLOOKUP(C139,Hoja1!$A$1:$K$82,11,0),"")</f>
        <v/>
      </c>
      <c r="H139" s="65" t="str">
        <f>+IFERROR(VLOOKUP(C139,Hoja1!$A$1:$L$82,12,0),"")</f>
        <v/>
      </c>
      <c r="I139" s="63"/>
      <c r="J139" s="41">
        <v>125</v>
      </c>
      <c r="K139" s="71"/>
      <c r="L139" s="38"/>
      <c r="M139" s="69"/>
      <c r="N139" s="67"/>
      <c r="O139" s="67"/>
      <c r="P139" s="67"/>
      <c r="Q139" s="67"/>
      <c r="R139" s="67"/>
      <c r="S139" s="67"/>
      <c r="T139" s="38"/>
      <c r="U139" s="38"/>
      <c r="V139" s="38"/>
      <c r="W139" s="38"/>
      <c r="X139" s="38"/>
      <c r="Y139" s="38"/>
      <c r="Z139" s="38"/>
    </row>
    <row r="140" spans="1:26" ht="99.75" hidden="1" customHeight="1" x14ac:dyDescent="0.2">
      <c r="A140" s="38"/>
      <c r="B140" s="68">
        <f t="shared" si="0"/>
        <v>126</v>
      </c>
      <c r="C140" s="63" t="str">
        <f t="array" ref="C140">+IFERROR(INDEX(Hoja1!$A$2:$A$82,MATCH(J140,Hoja1!$H$2:$H$82,0)),"")</f>
        <v/>
      </c>
      <c r="D140" s="64" t="str">
        <f>IFERROR(VLOOKUP(C140,Hoja1!$A$2:$H$82,4,0),"")</f>
        <v/>
      </c>
      <c r="E140" s="64" t="str">
        <f>+IFERROR(VLOOKUP(C140,Hoja1!$A$1:$J$82,10,0),"")</f>
        <v/>
      </c>
      <c r="F140" s="64" t="str">
        <f>+IFERROR(VLOOKUP(C140,Hoja1!$A$1:$I$82,3,0),"")</f>
        <v/>
      </c>
      <c r="G140" s="63" t="str">
        <f>+IFERROR(VLOOKUP(C140,Hoja1!$A$1:$K$82,11,0),"")</f>
        <v/>
      </c>
      <c r="H140" s="65" t="str">
        <f>+IFERROR(VLOOKUP(C140,Hoja1!$A$1:$L$82,12,0),"")</f>
        <v/>
      </c>
      <c r="I140" s="63"/>
      <c r="J140" s="41">
        <v>126</v>
      </c>
      <c r="K140" s="71"/>
      <c r="L140" s="38"/>
      <c r="M140" s="69"/>
      <c r="N140" s="67"/>
      <c r="O140" s="67"/>
      <c r="P140" s="67"/>
      <c r="Q140" s="67"/>
      <c r="R140" s="67"/>
      <c r="S140" s="67"/>
      <c r="T140" s="38"/>
      <c r="U140" s="38"/>
      <c r="V140" s="38"/>
      <c r="W140" s="38"/>
      <c r="X140" s="38"/>
      <c r="Y140" s="38"/>
      <c r="Z140" s="38"/>
    </row>
    <row r="141" spans="1:26" ht="99.75" hidden="1" customHeight="1" x14ac:dyDescent="0.2">
      <c r="A141" s="38"/>
      <c r="B141" s="62">
        <f t="shared" si="0"/>
        <v>127</v>
      </c>
      <c r="C141" s="63" t="str">
        <f t="array" ref="C141">+IFERROR(INDEX(Hoja1!$A$2:$A$82,MATCH(J141,Hoja1!$H$2:$H$82,0)),"")</f>
        <v/>
      </c>
      <c r="D141" s="64" t="str">
        <f>IFERROR(VLOOKUP(C141,Hoja1!$A$2:$H$82,4,0),"")</f>
        <v/>
      </c>
      <c r="E141" s="64" t="str">
        <f>+IFERROR(VLOOKUP(C141,Hoja1!$A$1:$J$82,10,0),"")</f>
        <v/>
      </c>
      <c r="F141" s="64" t="str">
        <f>+IFERROR(VLOOKUP(C141,Hoja1!$A$1:$I$82,3,0),"")</f>
        <v/>
      </c>
      <c r="G141" s="63" t="str">
        <f>+IFERROR(VLOOKUP(C141,Hoja1!$A$1:$K$82,11,0),"")</f>
        <v/>
      </c>
      <c r="H141" s="65" t="str">
        <f>+IFERROR(VLOOKUP(C141,Hoja1!$A$1:$L$82,12,0),"")</f>
        <v/>
      </c>
      <c r="I141" s="63"/>
      <c r="J141" s="41">
        <v>127</v>
      </c>
      <c r="K141" s="71"/>
      <c r="L141" s="38"/>
      <c r="M141" s="69"/>
      <c r="N141" s="67"/>
      <c r="O141" s="67"/>
      <c r="P141" s="67"/>
      <c r="Q141" s="67"/>
      <c r="R141" s="67"/>
      <c r="S141" s="67"/>
      <c r="T141" s="38"/>
      <c r="U141" s="38"/>
      <c r="V141" s="38"/>
      <c r="W141" s="38"/>
      <c r="X141" s="38"/>
      <c r="Y141" s="38"/>
      <c r="Z141" s="38"/>
    </row>
    <row r="142" spans="1:26" ht="99.75" hidden="1" customHeight="1" x14ac:dyDescent="0.2">
      <c r="A142" s="38"/>
      <c r="B142" s="62">
        <f t="shared" si="0"/>
        <v>128</v>
      </c>
      <c r="C142" s="63" t="str">
        <f t="array" ref="C142">+IFERROR(INDEX(Hoja1!$A$2:$A$82,MATCH(J142,Hoja1!$H$2:$H$82,0)),"")</f>
        <v/>
      </c>
      <c r="D142" s="64" t="str">
        <f>IFERROR(VLOOKUP(C142,Hoja1!$A$2:$H$82,4,0),"")</f>
        <v/>
      </c>
      <c r="E142" s="64" t="str">
        <f>+IFERROR(VLOOKUP(C142,Hoja1!$A$1:$J$82,10,0),"")</f>
        <v/>
      </c>
      <c r="F142" s="64" t="str">
        <f>+IFERROR(VLOOKUP(C142,Hoja1!$A$1:$I$82,3,0),"")</f>
        <v/>
      </c>
      <c r="G142" s="63" t="str">
        <f>+IFERROR(VLOOKUP(C142,Hoja1!$A$1:$K$82,11,0),"")</f>
        <v/>
      </c>
      <c r="H142" s="65" t="str">
        <f>+IFERROR(VLOOKUP(C142,Hoja1!$A$1:$L$82,12,0),"")</f>
        <v/>
      </c>
      <c r="I142" s="63"/>
      <c r="J142" s="41">
        <v>128</v>
      </c>
      <c r="K142" s="71"/>
      <c r="L142" s="38"/>
      <c r="M142" s="69"/>
      <c r="N142" s="67"/>
      <c r="O142" s="67"/>
      <c r="P142" s="67"/>
      <c r="Q142" s="67"/>
      <c r="R142" s="67"/>
      <c r="S142" s="67"/>
      <c r="T142" s="38"/>
      <c r="U142" s="38"/>
      <c r="V142" s="38"/>
      <c r="W142" s="38"/>
      <c r="X142" s="38"/>
      <c r="Y142" s="38"/>
      <c r="Z142" s="38"/>
    </row>
    <row r="143" spans="1:26" ht="99.75" hidden="1" customHeight="1" x14ac:dyDescent="0.2">
      <c r="A143" s="38"/>
      <c r="B143" s="62">
        <f t="shared" si="0"/>
        <v>129</v>
      </c>
      <c r="C143" s="63" t="str">
        <f t="array" ref="C143">+IFERROR(INDEX(Hoja1!$A$2:$A$82,MATCH(J143,Hoja1!$H$2:$H$82,0)),"")</f>
        <v/>
      </c>
      <c r="D143" s="64" t="str">
        <f>IFERROR(VLOOKUP(C143,Hoja1!$A$2:$H$82,4,0),"")</f>
        <v/>
      </c>
      <c r="E143" s="64" t="str">
        <f>+IFERROR(VLOOKUP(C143,Hoja1!$A$1:$J$82,10,0),"")</f>
        <v/>
      </c>
      <c r="F143" s="64" t="str">
        <f>+IFERROR(VLOOKUP(C143,Hoja1!$A$1:$I$82,3,0),"")</f>
        <v/>
      </c>
      <c r="G143" s="63" t="str">
        <f>+IFERROR(VLOOKUP(C143,Hoja1!$A$1:$K$82,11,0),"")</f>
        <v/>
      </c>
      <c r="H143" s="65" t="str">
        <f>+IFERROR(VLOOKUP(C143,Hoja1!$A$1:$L$82,12,0),"")</f>
        <v/>
      </c>
      <c r="I143" s="63"/>
      <c r="J143" s="41">
        <v>129</v>
      </c>
      <c r="K143" s="71"/>
      <c r="L143" s="38"/>
      <c r="M143" s="69"/>
      <c r="N143" s="67"/>
      <c r="O143" s="67"/>
      <c r="P143" s="67"/>
      <c r="Q143" s="67"/>
      <c r="R143" s="67"/>
      <c r="S143" s="67"/>
      <c r="T143" s="38"/>
      <c r="U143" s="38"/>
      <c r="V143" s="38"/>
      <c r="W143" s="38"/>
      <c r="X143" s="38"/>
      <c r="Y143" s="38"/>
      <c r="Z143" s="38"/>
    </row>
    <row r="144" spans="1:26" ht="99.75" hidden="1" customHeight="1" x14ac:dyDescent="0.2">
      <c r="A144" s="38"/>
      <c r="B144" s="62">
        <f t="shared" si="0"/>
        <v>130</v>
      </c>
      <c r="C144" s="63" t="str">
        <f t="array" ref="C144">+IFERROR(INDEX(Hoja1!$A$2:$A$82,MATCH(J144,Hoja1!$H$2:$H$82,0)),"")</f>
        <v/>
      </c>
      <c r="D144" s="64" t="str">
        <f>IFERROR(VLOOKUP(C144,Hoja1!$A$2:$H$82,4,0),"")</f>
        <v/>
      </c>
      <c r="E144" s="64" t="str">
        <f>+IFERROR(VLOOKUP(C144,Hoja1!$A$1:$J$82,10,0),"")</f>
        <v/>
      </c>
      <c r="F144" s="64" t="str">
        <f>+IFERROR(VLOOKUP(C144,Hoja1!$A$1:$I$82,3,0),"")</f>
        <v/>
      </c>
      <c r="G144" s="63" t="str">
        <f>+IFERROR(VLOOKUP(C144,Hoja1!$A$1:$K$82,11,0),"")</f>
        <v/>
      </c>
      <c r="H144" s="65" t="str">
        <f>+IFERROR(VLOOKUP(C144,Hoja1!$A$1:$L$82,12,0),"")</f>
        <v/>
      </c>
      <c r="I144" s="63"/>
      <c r="J144" s="41">
        <v>130</v>
      </c>
      <c r="K144" s="71"/>
      <c r="L144" s="38"/>
      <c r="M144" s="69"/>
      <c r="N144" s="67"/>
      <c r="O144" s="67"/>
      <c r="P144" s="67"/>
      <c r="Q144" s="67"/>
      <c r="R144" s="67"/>
      <c r="S144" s="67"/>
      <c r="T144" s="38"/>
      <c r="U144" s="38"/>
      <c r="V144" s="38"/>
      <c r="W144" s="38"/>
      <c r="X144" s="38"/>
      <c r="Y144" s="38"/>
      <c r="Z144" s="38"/>
    </row>
    <row r="145" spans="1:26" ht="99.75" hidden="1" customHeight="1" x14ac:dyDescent="0.2">
      <c r="A145" s="38"/>
      <c r="B145" s="68">
        <f t="shared" si="0"/>
        <v>131</v>
      </c>
      <c r="C145" s="63" t="str">
        <f t="array" ref="C145">+IFERROR(INDEX(Hoja1!$A$2:$A$82,MATCH(J145,Hoja1!$H$2:$H$82,0)),"")</f>
        <v/>
      </c>
      <c r="D145" s="64" t="str">
        <f>IFERROR(VLOOKUP(C145,Hoja1!$A$2:$H$82,4,0),"")</f>
        <v/>
      </c>
      <c r="E145" s="64" t="str">
        <f>+IFERROR(VLOOKUP(C145,Hoja1!$A$1:$J$82,10,0),"")</f>
        <v/>
      </c>
      <c r="F145" s="64" t="str">
        <f>+IFERROR(VLOOKUP(C145,Hoja1!$A$1:$I$82,3,0),"")</f>
        <v/>
      </c>
      <c r="G145" s="63" t="str">
        <f>+IFERROR(VLOOKUP(C145,Hoja1!$A$1:$K$82,11,0),"")</f>
        <v/>
      </c>
      <c r="H145" s="65" t="str">
        <f>+IFERROR(VLOOKUP(C145,Hoja1!$A$1:$L$82,12,0),"")</f>
        <v/>
      </c>
      <c r="I145" s="63"/>
      <c r="J145" s="41">
        <v>131</v>
      </c>
      <c r="K145" s="71"/>
      <c r="L145" s="38"/>
      <c r="M145" s="69"/>
      <c r="N145" s="67"/>
      <c r="O145" s="67"/>
      <c r="P145" s="67"/>
      <c r="Q145" s="67"/>
      <c r="R145" s="67"/>
      <c r="S145" s="67"/>
      <c r="T145" s="38"/>
      <c r="U145" s="38"/>
      <c r="V145" s="38"/>
      <c r="W145" s="38"/>
      <c r="X145" s="38"/>
      <c r="Y145" s="38"/>
      <c r="Z145" s="38"/>
    </row>
    <row r="146" spans="1:26" ht="99.75" hidden="1" customHeight="1" x14ac:dyDescent="0.2">
      <c r="A146" s="38"/>
      <c r="B146" s="62">
        <f t="shared" si="0"/>
        <v>132</v>
      </c>
      <c r="C146" s="63" t="str">
        <f t="array" ref="C146">+IFERROR(INDEX(Hoja1!$A$2:$A$82,MATCH(J146,Hoja1!$H$2:$H$82,0)),"")</f>
        <v/>
      </c>
      <c r="D146" s="64" t="str">
        <f>IFERROR(VLOOKUP(C146,Hoja1!$A$2:$H$82,4,0),"")</f>
        <v/>
      </c>
      <c r="E146" s="64" t="str">
        <f>+IFERROR(VLOOKUP(C146,Hoja1!$A$1:$J$82,10,0),"")</f>
        <v/>
      </c>
      <c r="F146" s="64" t="str">
        <f>+IFERROR(VLOOKUP(C146,Hoja1!$A$1:$I$82,3,0),"")</f>
        <v/>
      </c>
      <c r="G146" s="63" t="str">
        <f>+IFERROR(VLOOKUP(C146,Hoja1!$A$1:$K$82,11,0),"")</f>
        <v/>
      </c>
      <c r="H146" s="65" t="str">
        <f>+IFERROR(VLOOKUP(C146,Hoja1!$A$1:$L$82,12,0),"")</f>
        <v/>
      </c>
      <c r="I146" s="63"/>
      <c r="J146" s="41">
        <v>132</v>
      </c>
      <c r="K146" s="71"/>
      <c r="L146" s="38"/>
      <c r="M146" s="69"/>
      <c r="N146" s="67"/>
      <c r="O146" s="67"/>
      <c r="P146" s="67"/>
      <c r="Q146" s="67"/>
      <c r="R146" s="67"/>
      <c r="S146" s="67"/>
      <c r="T146" s="38"/>
      <c r="U146" s="38"/>
      <c r="V146" s="38"/>
      <c r="W146" s="38"/>
      <c r="X146" s="38"/>
      <c r="Y146" s="38"/>
      <c r="Z146" s="38"/>
    </row>
    <row r="147" spans="1:26" ht="99.75" hidden="1" customHeight="1" x14ac:dyDescent="0.2">
      <c r="A147" s="38"/>
      <c r="B147" s="62">
        <f t="shared" si="0"/>
        <v>133</v>
      </c>
      <c r="C147" s="63" t="str">
        <f t="array" ref="C147">+IFERROR(INDEX(Hoja1!$A$2:$A$82,MATCH(J147,Hoja1!$H$2:$H$82,0)),"")</f>
        <v/>
      </c>
      <c r="D147" s="64" t="str">
        <f>IFERROR(VLOOKUP(C147,Hoja1!$A$2:$H$82,4,0),"")</f>
        <v/>
      </c>
      <c r="E147" s="64" t="str">
        <f>+IFERROR(VLOOKUP(C147,Hoja1!$A$1:$J$82,10,0),"")</f>
        <v/>
      </c>
      <c r="F147" s="64" t="str">
        <f>+IFERROR(VLOOKUP(C147,Hoja1!$A$1:$I$82,3,0),"")</f>
        <v/>
      </c>
      <c r="G147" s="63" t="str">
        <f>+IFERROR(VLOOKUP(C147,Hoja1!$A$1:$K$82,11,0),"")</f>
        <v/>
      </c>
      <c r="H147" s="65" t="str">
        <f>+IFERROR(VLOOKUP(C147,Hoja1!$A$1:$L$82,12,0),"")</f>
        <v/>
      </c>
      <c r="I147" s="63"/>
      <c r="J147" s="41">
        <v>133</v>
      </c>
      <c r="K147" s="71"/>
      <c r="L147" s="38"/>
      <c r="M147" s="69"/>
      <c r="N147" s="67"/>
      <c r="O147" s="67"/>
      <c r="P147" s="67"/>
      <c r="Q147" s="67"/>
      <c r="R147" s="67"/>
      <c r="S147" s="67"/>
      <c r="T147" s="38"/>
      <c r="U147" s="38"/>
      <c r="V147" s="38"/>
      <c r="W147" s="38"/>
      <c r="X147" s="38"/>
      <c r="Y147" s="38"/>
      <c r="Z147" s="38"/>
    </row>
    <row r="148" spans="1:26" ht="99.75" hidden="1" customHeight="1" x14ac:dyDescent="0.2">
      <c r="A148" s="38"/>
      <c r="B148" s="62">
        <f t="shared" si="0"/>
        <v>134</v>
      </c>
      <c r="C148" s="63" t="str">
        <f t="array" ref="C148">+IFERROR(INDEX(Hoja1!$A$2:$A$82,MATCH(J148,Hoja1!$H$2:$H$82,0)),"")</f>
        <v/>
      </c>
      <c r="D148" s="64" t="str">
        <f>IFERROR(VLOOKUP(C148,Hoja1!$A$2:$H$82,4,0),"")</f>
        <v/>
      </c>
      <c r="E148" s="64" t="str">
        <f>+IFERROR(VLOOKUP(C148,Hoja1!$A$1:$J$82,10,0),"")</f>
        <v/>
      </c>
      <c r="F148" s="64" t="str">
        <f>+IFERROR(VLOOKUP(C148,Hoja1!$A$1:$I$82,3,0),"")</f>
        <v/>
      </c>
      <c r="G148" s="63" t="str">
        <f>+IFERROR(VLOOKUP(C148,Hoja1!$A$1:$K$82,11,0),"")</f>
        <v/>
      </c>
      <c r="H148" s="65" t="str">
        <f>+IFERROR(VLOOKUP(C148,Hoja1!$A$1:$L$82,12,0),"")</f>
        <v/>
      </c>
      <c r="I148" s="63"/>
      <c r="J148" s="41">
        <v>134</v>
      </c>
      <c r="K148" s="71"/>
      <c r="L148" s="38"/>
      <c r="M148" s="69"/>
      <c r="N148" s="67"/>
      <c r="O148" s="67"/>
      <c r="P148" s="67"/>
      <c r="Q148" s="67"/>
      <c r="R148" s="67"/>
      <c r="S148" s="67"/>
      <c r="T148" s="38"/>
      <c r="U148" s="38"/>
      <c r="V148" s="38"/>
      <c r="W148" s="38"/>
      <c r="X148" s="38"/>
      <c r="Y148" s="38"/>
      <c r="Z148" s="38"/>
    </row>
    <row r="149" spans="1:26" ht="99.75" hidden="1" customHeight="1" x14ac:dyDescent="0.2">
      <c r="A149" s="38"/>
      <c r="B149" s="62">
        <f t="shared" si="0"/>
        <v>135</v>
      </c>
      <c r="C149" s="63" t="str">
        <f t="array" ref="C149">+IFERROR(INDEX(Hoja1!$A$2:$A$82,MATCH(J149,Hoja1!$H$2:$H$82,0)),"")</f>
        <v/>
      </c>
      <c r="D149" s="64" t="str">
        <f>IFERROR(VLOOKUP(C149,Hoja1!$A$2:$H$82,4,0),"")</f>
        <v/>
      </c>
      <c r="E149" s="64" t="str">
        <f>+IFERROR(VLOOKUP(C149,Hoja1!$A$1:$J$82,10,0),"")</f>
        <v/>
      </c>
      <c r="F149" s="64" t="str">
        <f>+IFERROR(VLOOKUP(C149,Hoja1!$A$1:$I$82,3,0),"")</f>
        <v/>
      </c>
      <c r="G149" s="63" t="str">
        <f>+IFERROR(VLOOKUP(C149,Hoja1!$A$1:$K$82,11,0),"")</f>
        <v/>
      </c>
      <c r="H149" s="65" t="str">
        <f>+IFERROR(VLOOKUP(C149,Hoja1!$A$1:$L$82,12,0),"")</f>
        <v/>
      </c>
      <c r="I149" s="63"/>
      <c r="J149" s="41">
        <v>135</v>
      </c>
      <c r="K149" s="71"/>
      <c r="L149" s="38"/>
      <c r="M149" s="69"/>
      <c r="N149" s="67"/>
      <c r="O149" s="67"/>
      <c r="P149" s="67"/>
      <c r="Q149" s="67"/>
      <c r="R149" s="67"/>
      <c r="S149" s="67"/>
      <c r="T149" s="38"/>
      <c r="U149" s="38"/>
      <c r="V149" s="38"/>
      <c r="W149" s="38"/>
      <c r="X149" s="38"/>
      <c r="Y149" s="38"/>
      <c r="Z149" s="38"/>
    </row>
    <row r="150" spans="1:26" ht="99.75" hidden="1" customHeight="1" x14ac:dyDescent="0.2">
      <c r="A150" s="38"/>
      <c r="B150" s="68">
        <f t="shared" si="0"/>
        <v>136</v>
      </c>
      <c r="C150" s="63" t="str">
        <f t="array" ref="C150">+IFERROR(INDEX(Hoja1!$A$2:$A$82,MATCH(J150,Hoja1!$H$2:$H$82,0)),"")</f>
        <v/>
      </c>
      <c r="D150" s="64" t="str">
        <f>IFERROR(VLOOKUP(C150,Hoja1!$A$2:$H$82,4,0),"")</f>
        <v/>
      </c>
      <c r="E150" s="64" t="str">
        <f>+IFERROR(VLOOKUP(C150,Hoja1!$A$1:$J$82,10,0),"")</f>
        <v/>
      </c>
      <c r="F150" s="64" t="str">
        <f>+IFERROR(VLOOKUP(C150,Hoja1!$A$1:$I$82,3,0),"")</f>
        <v/>
      </c>
      <c r="G150" s="63" t="str">
        <f>+IFERROR(VLOOKUP(C150,Hoja1!$A$1:$K$82,11,0),"")</f>
        <v/>
      </c>
      <c r="H150" s="65" t="str">
        <f>+IFERROR(VLOOKUP(C150,Hoja1!$A$1:$L$82,12,0),"")</f>
        <v/>
      </c>
      <c r="I150" s="63"/>
      <c r="J150" s="41">
        <v>136</v>
      </c>
      <c r="K150" s="71"/>
      <c r="L150" s="38"/>
      <c r="M150" s="69"/>
      <c r="N150" s="67"/>
      <c r="O150" s="67"/>
      <c r="P150" s="67"/>
      <c r="Q150" s="67"/>
      <c r="R150" s="67"/>
      <c r="S150" s="67"/>
      <c r="T150" s="38"/>
      <c r="U150" s="38"/>
      <c r="V150" s="38"/>
      <c r="W150" s="38"/>
      <c r="X150" s="38"/>
      <c r="Y150" s="38"/>
      <c r="Z150" s="38"/>
    </row>
    <row r="151" spans="1:26" ht="99.75" hidden="1" customHeight="1" x14ac:dyDescent="0.2">
      <c r="A151" s="38"/>
      <c r="B151" s="62">
        <f t="shared" si="0"/>
        <v>137</v>
      </c>
      <c r="C151" s="63" t="str">
        <f t="array" ref="C151">+IFERROR(INDEX(Hoja1!$A$2:$A$82,MATCH(J151,Hoja1!$H$2:$H$82,0)),"")</f>
        <v/>
      </c>
      <c r="D151" s="64" t="str">
        <f>IFERROR(VLOOKUP(C151,Hoja1!$A$2:$H$82,4,0),"")</f>
        <v/>
      </c>
      <c r="E151" s="64" t="str">
        <f>+IFERROR(VLOOKUP(C151,Hoja1!$A$1:$J$82,10,0),"")</f>
        <v/>
      </c>
      <c r="F151" s="64" t="str">
        <f>+IFERROR(VLOOKUP(C151,Hoja1!$A$1:$I$82,3,0),"")</f>
        <v/>
      </c>
      <c r="G151" s="63" t="str">
        <f>+IFERROR(VLOOKUP(C151,Hoja1!$A$1:$K$82,11,0),"")</f>
        <v/>
      </c>
      <c r="H151" s="65" t="str">
        <f>+IFERROR(VLOOKUP(C151,Hoja1!$A$1:$L$82,12,0),"")</f>
        <v/>
      </c>
      <c r="I151" s="63"/>
      <c r="J151" s="41">
        <v>137</v>
      </c>
      <c r="K151" s="71"/>
      <c r="L151" s="38"/>
      <c r="M151" s="69"/>
      <c r="N151" s="67"/>
      <c r="O151" s="67"/>
      <c r="P151" s="67"/>
      <c r="Q151" s="67"/>
      <c r="R151" s="67"/>
      <c r="S151" s="67"/>
      <c r="T151" s="38"/>
      <c r="U151" s="38"/>
      <c r="V151" s="38"/>
      <c r="W151" s="38"/>
      <c r="X151" s="38"/>
      <c r="Y151" s="38"/>
      <c r="Z151" s="38"/>
    </row>
    <row r="152" spans="1:26" ht="99.75" hidden="1" customHeight="1" x14ac:dyDescent="0.2">
      <c r="A152" s="38"/>
      <c r="B152" s="62">
        <f t="shared" si="0"/>
        <v>138</v>
      </c>
      <c r="C152" s="63" t="str">
        <f t="array" ref="C152">+IFERROR(INDEX(Hoja1!$A$2:$A$82,MATCH(J152,Hoja1!$H$2:$H$82,0)),"")</f>
        <v/>
      </c>
      <c r="D152" s="64" t="str">
        <f>IFERROR(VLOOKUP(C152,Hoja1!$A$2:$H$82,4,0),"")</f>
        <v/>
      </c>
      <c r="E152" s="64" t="str">
        <f>+IFERROR(VLOOKUP(C152,Hoja1!$A$1:$J$82,10,0),"")</f>
        <v/>
      </c>
      <c r="F152" s="64" t="str">
        <f>+IFERROR(VLOOKUP(C152,Hoja1!$A$1:$I$82,3,0),"")</f>
        <v/>
      </c>
      <c r="G152" s="63" t="str">
        <f>+IFERROR(VLOOKUP(C152,Hoja1!$A$1:$K$82,11,0),"")</f>
        <v/>
      </c>
      <c r="H152" s="65" t="str">
        <f>+IFERROR(VLOOKUP(C152,Hoja1!$A$1:$L$82,12,0),"")</f>
        <v/>
      </c>
      <c r="I152" s="63"/>
      <c r="J152" s="41">
        <v>138</v>
      </c>
      <c r="K152" s="71"/>
      <c r="L152" s="38"/>
      <c r="M152" s="69"/>
      <c r="N152" s="67"/>
      <c r="O152" s="67"/>
      <c r="P152" s="67"/>
      <c r="Q152" s="67"/>
      <c r="R152" s="67"/>
      <c r="S152" s="67"/>
      <c r="T152" s="38"/>
      <c r="U152" s="38"/>
      <c r="V152" s="38"/>
      <c r="W152" s="38"/>
      <c r="X152" s="38"/>
      <c r="Y152" s="38"/>
      <c r="Z152" s="38"/>
    </row>
    <row r="153" spans="1:26" ht="99.75" hidden="1" customHeight="1" x14ac:dyDescent="0.2">
      <c r="A153" s="38"/>
      <c r="B153" s="62">
        <f t="shared" si="0"/>
        <v>139</v>
      </c>
      <c r="C153" s="63" t="str">
        <f t="array" ref="C153">+IFERROR(INDEX(Hoja1!$A$2:$A$82,MATCH(J153,Hoja1!$H$2:$H$82,0)),"")</f>
        <v/>
      </c>
      <c r="D153" s="64" t="str">
        <f>IFERROR(VLOOKUP(C153,Hoja1!$A$2:$H$82,4,0),"")</f>
        <v/>
      </c>
      <c r="E153" s="64" t="str">
        <f>+IFERROR(VLOOKUP(C153,Hoja1!$A$1:$J$82,10,0),"")</f>
        <v/>
      </c>
      <c r="F153" s="64" t="str">
        <f>+IFERROR(VLOOKUP(C153,Hoja1!$A$1:$I$82,3,0),"")</f>
        <v/>
      </c>
      <c r="G153" s="63" t="str">
        <f>+IFERROR(VLOOKUP(C153,Hoja1!$A$1:$K$82,11,0),"")</f>
        <v/>
      </c>
      <c r="H153" s="65" t="str">
        <f>+IFERROR(VLOOKUP(C153,Hoja1!$A$1:$L$82,12,0),"")</f>
        <v/>
      </c>
      <c r="I153" s="63"/>
      <c r="J153" s="41">
        <v>139</v>
      </c>
      <c r="K153" s="71"/>
      <c r="L153" s="38"/>
      <c r="M153" s="69"/>
      <c r="N153" s="67"/>
      <c r="O153" s="67"/>
      <c r="P153" s="67"/>
      <c r="Q153" s="67"/>
      <c r="R153" s="67"/>
      <c r="S153" s="67"/>
      <c r="T153" s="38"/>
      <c r="U153" s="38"/>
      <c r="V153" s="38"/>
      <c r="W153" s="38"/>
      <c r="X153" s="38"/>
      <c r="Y153" s="38"/>
      <c r="Z153" s="38"/>
    </row>
    <row r="154" spans="1:26" ht="99.75" hidden="1" customHeight="1" x14ac:dyDescent="0.2">
      <c r="A154" s="38"/>
      <c r="B154" s="62">
        <f t="shared" si="0"/>
        <v>140</v>
      </c>
      <c r="C154" s="63" t="str">
        <f t="array" ref="C154">+IFERROR(INDEX(Hoja1!$A$2:$A$82,MATCH(J154,Hoja1!$H$2:$H$82,0)),"")</f>
        <v/>
      </c>
      <c r="D154" s="64" t="str">
        <f>IFERROR(VLOOKUP(C154,Hoja1!$A$2:$H$82,4,0),"")</f>
        <v/>
      </c>
      <c r="E154" s="64" t="str">
        <f>+IFERROR(VLOOKUP(C154,Hoja1!$A$1:$J$82,10,0),"")</f>
        <v/>
      </c>
      <c r="F154" s="64" t="str">
        <f>+IFERROR(VLOOKUP(C154,Hoja1!$A$1:$I$82,3,0),"")</f>
        <v/>
      </c>
      <c r="G154" s="63" t="str">
        <f>+IFERROR(VLOOKUP(C154,Hoja1!$A$1:$K$82,11,0),"")</f>
        <v/>
      </c>
      <c r="H154" s="65" t="str">
        <f>+IFERROR(VLOOKUP(C154,Hoja1!$A$1:$L$82,12,0),"")</f>
        <v/>
      </c>
      <c r="I154" s="63"/>
      <c r="J154" s="41">
        <v>140</v>
      </c>
      <c r="K154" s="71"/>
      <c r="L154" s="38"/>
      <c r="M154" s="69"/>
      <c r="N154" s="67"/>
      <c r="O154" s="67"/>
      <c r="P154" s="67"/>
      <c r="Q154" s="67"/>
      <c r="R154" s="67"/>
      <c r="S154" s="67"/>
      <c r="T154" s="38"/>
      <c r="U154" s="38"/>
      <c r="V154" s="38"/>
      <c r="W154" s="38"/>
      <c r="X154" s="38"/>
      <c r="Y154" s="38"/>
      <c r="Z154" s="38"/>
    </row>
    <row r="155" spans="1:26" ht="99.75" hidden="1" customHeight="1" x14ac:dyDescent="0.2">
      <c r="A155" s="38"/>
      <c r="B155" s="68">
        <f t="shared" si="0"/>
        <v>141</v>
      </c>
      <c r="C155" s="63" t="str">
        <f t="array" ref="C155">+IFERROR(INDEX(Hoja1!$A$2:$A$82,MATCH(J155,Hoja1!$H$2:$H$82,0)),"")</f>
        <v/>
      </c>
      <c r="D155" s="64" t="str">
        <f>IFERROR(VLOOKUP(C155,Hoja1!$A$2:$H$82,4,0),"")</f>
        <v/>
      </c>
      <c r="E155" s="64" t="str">
        <f>+IFERROR(VLOOKUP(C155,Hoja1!$A$1:$J$82,10,0),"")</f>
        <v/>
      </c>
      <c r="F155" s="64" t="str">
        <f>+IFERROR(VLOOKUP(C155,Hoja1!$A$1:$I$82,3,0),"")</f>
        <v/>
      </c>
      <c r="G155" s="63" t="str">
        <f>+IFERROR(VLOOKUP(C155,Hoja1!$A$1:$K$82,11,0),"")</f>
        <v/>
      </c>
      <c r="H155" s="65" t="str">
        <f>+IFERROR(VLOOKUP(C155,Hoja1!$A$1:$L$82,12,0),"")</f>
        <v/>
      </c>
      <c r="I155" s="63"/>
      <c r="J155" s="41">
        <v>141</v>
      </c>
      <c r="K155" s="71"/>
      <c r="L155" s="38"/>
      <c r="M155" s="69"/>
      <c r="N155" s="67"/>
      <c r="O155" s="67"/>
      <c r="P155" s="67"/>
      <c r="Q155" s="67"/>
      <c r="R155" s="67"/>
      <c r="S155" s="67"/>
      <c r="T155" s="38"/>
      <c r="U155" s="38"/>
      <c r="V155" s="38"/>
      <c r="W155" s="38"/>
      <c r="X155" s="38"/>
      <c r="Y155" s="38"/>
      <c r="Z155" s="38"/>
    </row>
    <row r="156" spans="1:26" ht="99.75" hidden="1" customHeight="1" x14ac:dyDescent="0.2">
      <c r="A156" s="38"/>
      <c r="B156" s="62">
        <f t="shared" si="0"/>
        <v>142</v>
      </c>
      <c r="C156" s="63" t="str">
        <f t="array" ref="C156">+IFERROR(INDEX(Hoja1!$A$2:$A$82,MATCH(J156,Hoja1!$H$2:$H$82,0)),"")</f>
        <v/>
      </c>
      <c r="D156" s="64" t="str">
        <f>IFERROR(VLOOKUP(C156,Hoja1!$A$2:$H$82,4,0),"")</f>
        <v/>
      </c>
      <c r="E156" s="64" t="str">
        <f>+IFERROR(VLOOKUP(C156,Hoja1!$A$1:$J$82,10,0),"")</f>
        <v/>
      </c>
      <c r="F156" s="64" t="str">
        <f>+IFERROR(VLOOKUP(C156,Hoja1!$A$1:$I$82,3,0),"")</f>
        <v/>
      </c>
      <c r="G156" s="63" t="str">
        <f>+IFERROR(VLOOKUP(C156,Hoja1!$A$1:$K$82,11,0),"")</f>
        <v/>
      </c>
      <c r="H156" s="65" t="str">
        <f>+IFERROR(VLOOKUP(C156,Hoja1!$A$1:$L$82,12,0),"")</f>
        <v/>
      </c>
      <c r="I156" s="63"/>
      <c r="J156" s="41">
        <v>142</v>
      </c>
      <c r="K156" s="71"/>
      <c r="L156" s="38"/>
      <c r="M156" s="69"/>
      <c r="N156" s="67"/>
      <c r="O156" s="67"/>
      <c r="P156" s="67"/>
      <c r="Q156" s="67"/>
      <c r="R156" s="67"/>
      <c r="S156" s="67"/>
      <c r="T156" s="38"/>
      <c r="U156" s="38"/>
      <c r="V156" s="38"/>
      <c r="W156" s="38"/>
      <c r="X156" s="38"/>
      <c r="Y156" s="38"/>
      <c r="Z156" s="38"/>
    </row>
    <row r="157" spans="1:26" ht="99.75" hidden="1" customHeight="1" x14ac:dyDescent="0.2">
      <c r="A157" s="38"/>
      <c r="B157" s="62">
        <f t="shared" si="0"/>
        <v>143</v>
      </c>
      <c r="C157" s="63" t="str">
        <f t="array" ref="C157">+IFERROR(INDEX(Hoja1!$A$2:$A$82,MATCH(J157,Hoja1!$H$2:$H$82,0)),"")</f>
        <v/>
      </c>
      <c r="D157" s="64" t="str">
        <f>IFERROR(VLOOKUP(C157,Hoja1!$A$2:$H$82,4,0),"")</f>
        <v/>
      </c>
      <c r="E157" s="64" t="str">
        <f>+IFERROR(VLOOKUP(C157,Hoja1!$A$1:$J$82,10,0),"")</f>
        <v/>
      </c>
      <c r="F157" s="64" t="str">
        <f>+IFERROR(VLOOKUP(C157,Hoja1!$A$1:$I$82,3,0),"")</f>
        <v/>
      </c>
      <c r="G157" s="63" t="str">
        <f>+IFERROR(VLOOKUP(C157,Hoja1!$A$1:$K$82,11,0),"")</f>
        <v/>
      </c>
      <c r="H157" s="65" t="str">
        <f>+IFERROR(VLOOKUP(C157,Hoja1!$A$1:$L$82,12,0),"")</f>
        <v/>
      </c>
      <c r="I157" s="63"/>
      <c r="J157" s="41">
        <v>143</v>
      </c>
      <c r="K157" s="71"/>
      <c r="L157" s="38"/>
      <c r="M157" s="69"/>
      <c r="N157" s="67"/>
      <c r="O157" s="67"/>
      <c r="P157" s="67"/>
      <c r="Q157" s="67"/>
      <c r="R157" s="67"/>
      <c r="S157" s="67"/>
      <c r="T157" s="38"/>
      <c r="U157" s="38"/>
      <c r="V157" s="38"/>
      <c r="W157" s="38"/>
      <c r="X157" s="38"/>
      <c r="Y157" s="38"/>
      <c r="Z157" s="38"/>
    </row>
    <row r="158" spans="1:26" ht="99.75" hidden="1" customHeight="1" x14ac:dyDescent="0.2">
      <c r="A158" s="38"/>
      <c r="B158" s="62">
        <f t="shared" si="0"/>
        <v>144</v>
      </c>
      <c r="C158" s="63" t="str">
        <f t="array" ref="C158">+IFERROR(INDEX(Hoja1!$A$2:$A$82,MATCH(J158,Hoja1!$H$2:$H$82,0)),"")</f>
        <v/>
      </c>
      <c r="D158" s="64" t="str">
        <f>IFERROR(VLOOKUP(C158,Hoja1!$A$2:$H$82,4,0),"")</f>
        <v/>
      </c>
      <c r="E158" s="64" t="str">
        <f>+IFERROR(VLOOKUP(C158,Hoja1!$A$1:$J$82,10,0),"")</f>
        <v/>
      </c>
      <c r="F158" s="64" t="str">
        <f>+IFERROR(VLOOKUP(C158,Hoja1!$A$1:$I$82,3,0),"")</f>
        <v/>
      </c>
      <c r="G158" s="63" t="str">
        <f>+IFERROR(VLOOKUP(C158,Hoja1!$A$1:$K$82,11,0),"")</f>
        <v/>
      </c>
      <c r="H158" s="65" t="str">
        <f>+IFERROR(VLOOKUP(C158,Hoja1!$A$1:$L$82,12,0),"")</f>
        <v/>
      </c>
      <c r="I158" s="63"/>
      <c r="J158" s="41">
        <v>144</v>
      </c>
      <c r="K158" s="71"/>
      <c r="L158" s="38"/>
      <c r="M158" s="69"/>
      <c r="N158" s="67"/>
      <c r="O158" s="67"/>
      <c r="P158" s="67"/>
      <c r="Q158" s="67"/>
      <c r="R158" s="67"/>
      <c r="S158" s="67"/>
      <c r="T158" s="38"/>
      <c r="U158" s="38"/>
      <c r="V158" s="38"/>
      <c r="W158" s="38"/>
      <c r="X158" s="38"/>
      <c r="Y158" s="38"/>
      <c r="Z158" s="38"/>
    </row>
    <row r="159" spans="1:26" ht="99.75" hidden="1" customHeight="1" x14ac:dyDescent="0.2">
      <c r="A159" s="38"/>
      <c r="B159" s="62">
        <f t="shared" si="0"/>
        <v>145</v>
      </c>
      <c r="C159" s="63" t="str">
        <f t="array" ref="C159">+IFERROR(INDEX(Hoja1!$A$2:$A$82,MATCH(J159,Hoja1!$H$2:$H$82,0)),"")</f>
        <v/>
      </c>
      <c r="D159" s="64" t="str">
        <f>IFERROR(VLOOKUP(C159,Hoja1!$A$2:$H$82,4,0),"")</f>
        <v/>
      </c>
      <c r="E159" s="64" t="str">
        <f>+IFERROR(VLOOKUP(C159,Hoja1!$A$1:$J$82,10,0),"")</f>
        <v/>
      </c>
      <c r="F159" s="64" t="str">
        <f>+IFERROR(VLOOKUP(C159,Hoja1!$A$1:$I$82,3,0),"")</f>
        <v/>
      </c>
      <c r="G159" s="63" t="str">
        <f>+IFERROR(VLOOKUP(C159,Hoja1!$A$1:$K$82,11,0),"")</f>
        <v/>
      </c>
      <c r="H159" s="65" t="str">
        <f>+IFERROR(VLOOKUP(C159,Hoja1!$A$1:$L$82,12,0),"")</f>
        <v/>
      </c>
      <c r="I159" s="63"/>
      <c r="J159" s="41">
        <v>145</v>
      </c>
      <c r="K159" s="71"/>
      <c r="L159" s="38"/>
      <c r="M159" s="69"/>
      <c r="N159" s="67"/>
      <c r="O159" s="67"/>
      <c r="P159" s="67"/>
      <c r="Q159" s="67"/>
      <c r="R159" s="67"/>
      <c r="S159" s="67"/>
      <c r="T159" s="38"/>
      <c r="U159" s="38"/>
      <c r="V159" s="38"/>
      <c r="W159" s="38"/>
      <c r="X159" s="38"/>
      <c r="Y159" s="38"/>
      <c r="Z159" s="38"/>
    </row>
    <row r="160" spans="1:26" ht="99.75" hidden="1" customHeight="1" x14ac:dyDescent="0.2">
      <c r="A160" s="38"/>
      <c r="B160" s="68">
        <f t="shared" si="0"/>
        <v>146</v>
      </c>
      <c r="C160" s="63" t="str">
        <f t="array" ref="C160">+IFERROR(INDEX(Hoja1!$A$2:$A$82,MATCH(J160,Hoja1!$H$2:$H$82,0)),"")</f>
        <v/>
      </c>
      <c r="D160" s="64" t="str">
        <f>IFERROR(VLOOKUP(C160,Hoja1!$A$2:$H$82,4,0),"")</f>
        <v/>
      </c>
      <c r="E160" s="64" t="str">
        <f>+IFERROR(VLOOKUP(C160,Hoja1!$A$1:$J$82,10,0),"")</f>
        <v/>
      </c>
      <c r="F160" s="64" t="str">
        <f>+IFERROR(VLOOKUP(C160,Hoja1!$A$1:$I$82,3,0),"")</f>
        <v/>
      </c>
      <c r="G160" s="63" t="str">
        <f>+IFERROR(VLOOKUP(C160,Hoja1!$A$1:$K$82,11,0),"")</f>
        <v/>
      </c>
      <c r="H160" s="65" t="str">
        <f>+IFERROR(VLOOKUP(C160,Hoja1!$A$1:$L$82,12,0),"")</f>
        <v/>
      </c>
      <c r="I160" s="63"/>
      <c r="J160" s="41">
        <v>146</v>
      </c>
      <c r="K160" s="71"/>
      <c r="L160" s="38"/>
      <c r="M160" s="69"/>
      <c r="N160" s="67"/>
      <c r="O160" s="67"/>
      <c r="P160" s="67"/>
      <c r="Q160" s="67"/>
      <c r="R160" s="67"/>
      <c r="S160" s="67"/>
      <c r="T160" s="38"/>
      <c r="U160" s="38"/>
      <c r="V160" s="38"/>
      <c r="W160" s="38"/>
      <c r="X160" s="38"/>
      <c r="Y160" s="38"/>
      <c r="Z160" s="38"/>
    </row>
    <row r="161" spans="1:26" ht="99.75" hidden="1" customHeight="1" x14ac:dyDescent="0.2">
      <c r="A161" s="38"/>
      <c r="B161" s="62">
        <f t="shared" si="0"/>
        <v>147</v>
      </c>
      <c r="C161" s="63" t="str">
        <f t="array" ref="C161">+IFERROR(INDEX(Hoja1!$A$2:$A$82,MATCH(J161,Hoja1!$H$2:$H$82,0)),"")</f>
        <v/>
      </c>
      <c r="D161" s="64" t="str">
        <f>IFERROR(VLOOKUP(C161,Hoja1!$A$2:$H$82,4,0),"")</f>
        <v/>
      </c>
      <c r="E161" s="64" t="str">
        <f>+IFERROR(VLOOKUP(C161,Hoja1!$A$1:$J$82,10,0),"")</f>
        <v/>
      </c>
      <c r="F161" s="64" t="str">
        <f>+IFERROR(VLOOKUP(C161,Hoja1!$A$1:$I$82,3,0),"")</f>
        <v/>
      </c>
      <c r="G161" s="63" t="str">
        <f>+IFERROR(VLOOKUP(C161,Hoja1!$A$1:$K$82,11,0),"")</f>
        <v/>
      </c>
      <c r="H161" s="65" t="str">
        <f>+IFERROR(VLOOKUP(C161,Hoja1!$A$1:$L$82,12,0),"")</f>
        <v/>
      </c>
      <c r="I161" s="63"/>
      <c r="J161" s="41">
        <v>147</v>
      </c>
      <c r="K161" s="71"/>
      <c r="L161" s="38"/>
      <c r="M161" s="69"/>
      <c r="N161" s="67"/>
      <c r="O161" s="67"/>
      <c r="P161" s="67"/>
      <c r="Q161" s="67"/>
      <c r="R161" s="67"/>
      <c r="S161" s="67"/>
      <c r="T161" s="38"/>
      <c r="U161" s="38"/>
      <c r="V161" s="38"/>
      <c r="W161" s="38"/>
      <c r="X161" s="38"/>
      <c r="Y161" s="38"/>
      <c r="Z161" s="38"/>
    </row>
    <row r="162" spans="1:26" ht="99.75" hidden="1" customHeight="1" x14ac:dyDescent="0.2">
      <c r="A162" s="38"/>
      <c r="B162" s="62">
        <f t="shared" si="0"/>
        <v>148</v>
      </c>
      <c r="C162" s="63" t="str">
        <f t="array" ref="C162">+IFERROR(INDEX(Hoja1!$A$2:$A$82,MATCH(J162,Hoja1!$H$2:$H$82,0)),"")</f>
        <v/>
      </c>
      <c r="D162" s="64" t="str">
        <f>IFERROR(VLOOKUP(C162,Hoja1!$A$2:$H$82,4,0),"")</f>
        <v/>
      </c>
      <c r="E162" s="64" t="str">
        <f>+IFERROR(VLOOKUP(C162,Hoja1!$A$1:$J$82,10,0),"")</f>
        <v/>
      </c>
      <c r="F162" s="64" t="str">
        <f>+IFERROR(VLOOKUP(C162,Hoja1!$A$1:$I$82,3,0),"")</f>
        <v/>
      </c>
      <c r="G162" s="63" t="str">
        <f>+IFERROR(VLOOKUP(C162,Hoja1!$A$1:$K$82,11,0),"")</f>
        <v/>
      </c>
      <c r="H162" s="65" t="str">
        <f>+IFERROR(VLOOKUP(C162,Hoja1!$A$1:$L$82,12,0),"")</f>
        <v/>
      </c>
      <c r="I162" s="63"/>
      <c r="J162" s="41">
        <v>148</v>
      </c>
      <c r="K162" s="71"/>
      <c r="L162" s="38"/>
      <c r="M162" s="69"/>
      <c r="N162" s="67"/>
      <c r="O162" s="67"/>
      <c r="P162" s="67"/>
      <c r="Q162" s="67"/>
      <c r="R162" s="67"/>
      <c r="S162" s="67"/>
      <c r="T162" s="38"/>
      <c r="U162" s="38"/>
      <c r="V162" s="38"/>
      <c r="W162" s="38"/>
      <c r="X162" s="38"/>
      <c r="Y162" s="38"/>
      <c r="Z162" s="38"/>
    </row>
    <row r="163" spans="1:26" ht="99.75" hidden="1" customHeight="1" x14ac:dyDescent="0.2">
      <c r="A163" s="38"/>
      <c r="B163" s="62">
        <f t="shared" si="0"/>
        <v>149</v>
      </c>
      <c r="C163" s="63" t="str">
        <f t="array" ref="C163">+IFERROR(INDEX(Hoja1!$A$2:$A$82,MATCH(J163,Hoja1!$H$2:$H$82,0)),"")</f>
        <v/>
      </c>
      <c r="D163" s="64" t="str">
        <f>IFERROR(VLOOKUP(C163,Hoja1!$A$2:$H$82,4,0),"")</f>
        <v/>
      </c>
      <c r="E163" s="64" t="str">
        <f>+IFERROR(VLOOKUP(C163,Hoja1!$A$1:$J$82,10,0),"")</f>
        <v/>
      </c>
      <c r="F163" s="64" t="str">
        <f>+IFERROR(VLOOKUP(C163,Hoja1!$A$1:$I$82,3,0),"")</f>
        <v/>
      </c>
      <c r="G163" s="63" t="str">
        <f>+IFERROR(VLOOKUP(C163,Hoja1!$A$1:$K$82,11,0),"")</f>
        <v/>
      </c>
      <c r="H163" s="65" t="str">
        <f>+IFERROR(VLOOKUP(C163,Hoja1!$A$1:$L$82,12,0),"")</f>
        <v/>
      </c>
      <c r="I163" s="63"/>
      <c r="J163" s="41">
        <v>149</v>
      </c>
      <c r="K163" s="71"/>
      <c r="L163" s="38"/>
      <c r="M163" s="69"/>
      <c r="N163" s="67"/>
      <c r="O163" s="67"/>
      <c r="P163" s="67"/>
      <c r="Q163" s="67"/>
      <c r="R163" s="67"/>
      <c r="S163" s="67"/>
      <c r="T163" s="38"/>
      <c r="U163" s="38"/>
      <c r="V163" s="38"/>
      <c r="W163" s="38"/>
      <c r="X163" s="38"/>
      <c r="Y163" s="38"/>
      <c r="Z163" s="38"/>
    </row>
    <row r="164" spans="1:26" ht="99.75" hidden="1" customHeight="1" x14ac:dyDescent="0.2">
      <c r="A164" s="38"/>
      <c r="B164" s="73">
        <f t="shared" si="0"/>
        <v>150</v>
      </c>
      <c r="C164" s="74" t="str">
        <f t="array" ref="C164">+IFERROR(INDEX(Hoja1!$A$2:$A$82,MATCH(J164,Hoja1!$H$2:$H$82,0)),"")</f>
        <v/>
      </c>
      <c r="D164" s="75" t="str">
        <f>IFERROR(VLOOKUP(C164,Hoja1!$A$2:$H$82,4,0),"")</f>
        <v/>
      </c>
      <c r="E164" s="75" t="str">
        <f>+IFERROR(VLOOKUP(C164,Hoja1!$A$1:$J$82,10,0),"")</f>
        <v/>
      </c>
      <c r="F164" s="75" t="str">
        <f>+IFERROR(VLOOKUP(C164,Hoja1!$A$1:$I$82,3,0),"")</f>
        <v/>
      </c>
      <c r="G164" s="74" t="str">
        <f>+IFERROR(VLOOKUP(C164,Hoja1!$A$1:$K$82,11,0),"")</f>
        <v/>
      </c>
      <c r="H164" s="76" t="str">
        <f>+IFERROR(VLOOKUP(C164,Hoja1!$A$1:$L$82,12,0),"")</f>
        <v/>
      </c>
      <c r="I164" s="74"/>
      <c r="J164" s="41">
        <v>150</v>
      </c>
      <c r="K164" s="71"/>
      <c r="L164" s="38"/>
      <c r="M164" s="69"/>
      <c r="N164" s="67"/>
      <c r="O164" s="67"/>
      <c r="P164" s="67"/>
      <c r="Q164" s="67"/>
      <c r="R164" s="67"/>
      <c r="S164" s="67"/>
      <c r="T164" s="38"/>
      <c r="U164" s="38"/>
      <c r="V164" s="38"/>
      <c r="W164" s="38"/>
      <c r="X164" s="38"/>
      <c r="Y164" s="38"/>
      <c r="Z164" s="38"/>
    </row>
    <row r="165" spans="1:26" ht="12.75" hidden="1" customHeight="1" x14ac:dyDescent="0.2">
      <c r="A165" s="38"/>
      <c r="B165" s="39"/>
      <c r="C165" s="40"/>
      <c r="D165" s="38"/>
      <c r="E165" s="38"/>
      <c r="F165" s="38"/>
      <c r="G165" s="38"/>
      <c r="H165" s="38"/>
      <c r="I165" s="38"/>
      <c r="J165" s="41"/>
      <c r="K165" s="38"/>
      <c r="L165" s="38"/>
      <c r="M165" s="38"/>
      <c r="N165" s="38"/>
      <c r="O165" s="38"/>
      <c r="P165" s="38"/>
      <c r="Q165" s="38"/>
      <c r="R165" s="38"/>
      <c r="S165" s="38"/>
      <c r="T165" s="38"/>
      <c r="U165" s="38"/>
      <c r="V165" s="38"/>
      <c r="W165" s="38"/>
      <c r="X165" s="38"/>
      <c r="Y165" s="38"/>
      <c r="Z165" s="38"/>
    </row>
    <row r="166" spans="1:26" ht="12.75" hidden="1" customHeight="1" x14ac:dyDescent="0.2">
      <c r="A166" s="38"/>
      <c r="B166" s="39"/>
      <c r="C166" s="40"/>
      <c r="D166" s="38"/>
      <c r="E166" s="38"/>
      <c r="F166" s="38"/>
      <c r="G166" s="38"/>
      <c r="H166" s="38"/>
      <c r="I166" s="38"/>
      <c r="J166" s="41"/>
      <c r="K166" s="38"/>
      <c r="L166" s="38"/>
      <c r="M166" s="38"/>
      <c r="N166" s="38"/>
      <c r="O166" s="38"/>
      <c r="P166" s="38"/>
      <c r="Q166" s="38"/>
      <c r="R166" s="38"/>
      <c r="S166" s="38"/>
      <c r="T166" s="38"/>
      <c r="U166" s="38"/>
      <c r="V166" s="38"/>
      <c r="W166" s="38"/>
      <c r="X166" s="38"/>
      <c r="Y166" s="38"/>
      <c r="Z166" s="38"/>
    </row>
    <row r="167" spans="1:26" ht="12.75" hidden="1" customHeight="1" x14ac:dyDescent="0.2">
      <c r="A167" s="38"/>
      <c r="B167" s="39"/>
      <c r="C167" s="40"/>
      <c r="D167" s="38"/>
      <c r="E167" s="38"/>
      <c r="F167" s="38"/>
      <c r="G167" s="38"/>
      <c r="H167" s="38"/>
      <c r="I167" s="38"/>
      <c r="J167" s="41"/>
      <c r="K167" s="38"/>
      <c r="L167" s="38"/>
      <c r="M167" s="38"/>
      <c r="N167" s="38"/>
      <c r="O167" s="38"/>
      <c r="P167" s="38"/>
      <c r="Q167" s="38"/>
      <c r="R167" s="38"/>
      <c r="S167" s="38"/>
      <c r="T167" s="38"/>
      <c r="U167" s="38"/>
      <c r="V167" s="38"/>
      <c r="W167" s="38"/>
      <c r="X167" s="38"/>
      <c r="Y167" s="38"/>
      <c r="Z167" s="38"/>
    </row>
    <row r="168" spans="1:26" ht="12.75" hidden="1" customHeight="1" x14ac:dyDescent="0.2">
      <c r="A168" s="38"/>
      <c r="B168" s="39"/>
      <c r="C168" s="40"/>
      <c r="D168" s="38"/>
      <c r="E168" s="38"/>
      <c r="F168" s="38"/>
      <c r="G168" s="38"/>
      <c r="H168" s="38"/>
      <c r="I168" s="38"/>
      <c r="J168" s="41"/>
      <c r="K168" s="38"/>
      <c r="L168" s="38"/>
      <c r="M168" s="38"/>
      <c r="N168" s="38"/>
      <c r="O168" s="38"/>
      <c r="P168" s="38"/>
      <c r="Q168" s="38"/>
      <c r="R168" s="38"/>
      <c r="S168" s="38"/>
      <c r="T168" s="38"/>
      <c r="U168" s="38"/>
      <c r="V168" s="38"/>
      <c r="W168" s="38"/>
      <c r="X168" s="38"/>
      <c r="Y168" s="38"/>
      <c r="Z168" s="38"/>
    </row>
    <row r="169" spans="1:26" ht="12.75" hidden="1" customHeight="1" x14ac:dyDescent="0.2">
      <c r="A169" s="38"/>
      <c r="B169" s="39"/>
      <c r="C169" s="40"/>
      <c r="D169" s="38"/>
      <c r="E169" s="38"/>
      <c r="F169" s="38"/>
      <c r="G169" s="38"/>
      <c r="H169" s="38"/>
      <c r="I169" s="38"/>
      <c r="J169" s="41"/>
      <c r="K169" s="38"/>
      <c r="L169" s="38"/>
      <c r="M169" s="38"/>
      <c r="N169" s="38"/>
      <c r="O169" s="38"/>
      <c r="P169" s="38"/>
      <c r="Q169" s="38"/>
      <c r="R169" s="38"/>
      <c r="S169" s="38"/>
      <c r="T169" s="38"/>
      <c r="U169" s="38"/>
      <c r="V169" s="38"/>
      <c r="W169" s="38"/>
      <c r="X169" s="38"/>
      <c r="Y169" s="38"/>
      <c r="Z169" s="38"/>
    </row>
    <row r="170" spans="1:26" ht="12.75" hidden="1" customHeight="1" x14ac:dyDescent="0.2">
      <c r="A170" s="38"/>
      <c r="B170" s="39"/>
      <c r="C170" s="40"/>
      <c r="D170" s="38"/>
      <c r="E170" s="38"/>
      <c r="F170" s="38"/>
      <c r="G170" s="38"/>
      <c r="H170" s="38"/>
      <c r="I170" s="38"/>
      <c r="J170" s="41"/>
      <c r="K170" s="38"/>
      <c r="L170" s="38"/>
      <c r="M170" s="38"/>
      <c r="N170" s="38"/>
      <c r="O170" s="38"/>
      <c r="P170" s="38"/>
      <c r="Q170" s="38"/>
      <c r="R170" s="38"/>
      <c r="S170" s="38"/>
      <c r="T170" s="38"/>
      <c r="U170" s="38"/>
      <c r="V170" s="38"/>
      <c r="W170" s="38"/>
      <c r="X170" s="38"/>
      <c r="Y170" s="38"/>
      <c r="Z170" s="38"/>
    </row>
    <row r="171" spans="1:26" ht="12.75" hidden="1" customHeight="1" x14ac:dyDescent="0.2">
      <c r="A171" s="38"/>
      <c r="B171" s="39"/>
      <c r="C171" s="40"/>
      <c r="D171" s="38"/>
      <c r="E171" s="38"/>
      <c r="F171" s="38"/>
      <c r="G171" s="38"/>
      <c r="H171" s="38"/>
      <c r="I171" s="38"/>
      <c r="J171" s="41"/>
      <c r="K171" s="38"/>
      <c r="L171" s="38"/>
      <c r="M171" s="38"/>
      <c r="N171" s="38"/>
      <c r="O171" s="38"/>
      <c r="P171" s="38"/>
      <c r="Q171" s="38"/>
      <c r="R171" s="38"/>
      <c r="S171" s="38"/>
      <c r="T171" s="38"/>
      <c r="U171" s="38"/>
      <c r="V171" s="38"/>
      <c r="W171" s="38"/>
      <c r="X171" s="38"/>
      <c r="Y171" s="38"/>
      <c r="Z171" s="38"/>
    </row>
    <row r="172" spans="1:26" ht="12.75" hidden="1" customHeight="1" x14ac:dyDescent="0.2">
      <c r="A172" s="38"/>
      <c r="B172" s="39"/>
      <c r="C172" s="40"/>
      <c r="D172" s="38"/>
      <c r="E172" s="38"/>
      <c r="F172" s="38"/>
      <c r="G172" s="38"/>
      <c r="H172" s="38"/>
      <c r="I172" s="38"/>
      <c r="J172" s="41"/>
      <c r="K172" s="38"/>
      <c r="L172" s="38"/>
      <c r="M172" s="38"/>
      <c r="N172" s="38"/>
      <c r="O172" s="38"/>
      <c r="P172" s="38"/>
      <c r="Q172" s="38"/>
      <c r="R172" s="38"/>
      <c r="S172" s="38"/>
      <c r="T172" s="38"/>
      <c r="U172" s="38"/>
      <c r="V172" s="38"/>
      <c r="W172" s="38"/>
      <c r="X172" s="38"/>
      <c r="Y172" s="38"/>
      <c r="Z172" s="38"/>
    </row>
    <row r="173" spans="1:26" ht="12.75" hidden="1" customHeight="1" x14ac:dyDescent="0.2">
      <c r="A173" s="38"/>
      <c r="B173" s="39"/>
      <c r="C173" s="40"/>
      <c r="D173" s="38"/>
      <c r="E173" s="38"/>
      <c r="F173" s="38"/>
      <c r="G173" s="38"/>
      <c r="H173" s="38"/>
      <c r="I173" s="38"/>
      <c r="J173" s="41"/>
      <c r="K173" s="38"/>
      <c r="L173" s="38"/>
      <c r="M173" s="38"/>
      <c r="N173" s="38"/>
      <c r="O173" s="38"/>
      <c r="P173" s="38"/>
      <c r="Q173" s="38"/>
      <c r="R173" s="38"/>
      <c r="S173" s="38"/>
      <c r="T173" s="38"/>
      <c r="U173" s="38"/>
      <c r="V173" s="38"/>
      <c r="W173" s="38"/>
      <c r="X173" s="38"/>
      <c r="Y173" s="38"/>
      <c r="Z173" s="38"/>
    </row>
    <row r="174" spans="1:26" ht="12.75" hidden="1" customHeight="1" x14ac:dyDescent="0.2">
      <c r="A174" s="38"/>
      <c r="B174" s="39"/>
      <c r="C174" s="40"/>
      <c r="D174" s="38"/>
      <c r="E174" s="38"/>
      <c r="F174" s="38"/>
      <c r="G174" s="38"/>
      <c r="H174" s="38"/>
      <c r="I174" s="38"/>
      <c r="J174" s="41"/>
      <c r="K174" s="38"/>
      <c r="L174" s="38"/>
      <c r="M174" s="38"/>
      <c r="N174" s="38"/>
      <c r="O174" s="38"/>
      <c r="P174" s="38"/>
      <c r="Q174" s="38"/>
      <c r="R174" s="38"/>
      <c r="S174" s="38"/>
      <c r="T174" s="38"/>
      <c r="U174" s="38"/>
      <c r="V174" s="38"/>
      <c r="W174" s="38"/>
      <c r="X174" s="38"/>
      <c r="Y174" s="38"/>
      <c r="Z174" s="38"/>
    </row>
    <row r="175" spans="1:26" ht="12.75" hidden="1" customHeight="1" x14ac:dyDescent="0.2">
      <c r="A175" s="38"/>
      <c r="B175" s="39"/>
      <c r="C175" s="40"/>
      <c r="D175" s="38"/>
      <c r="E175" s="38"/>
      <c r="F175" s="38"/>
      <c r="G175" s="38"/>
      <c r="H175" s="38"/>
      <c r="I175" s="38"/>
      <c r="J175" s="41"/>
      <c r="K175" s="38"/>
      <c r="L175" s="38"/>
      <c r="M175" s="38"/>
      <c r="N175" s="38"/>
      <c r="O175" s="38"/>
      <c r="P175" s="38"/>
      <c r="Q175" s="38"/>
      <c r="R175" s="38"/>
      <c r="S175" s="38"/>
      <c r="T175" s="38"/>
      <c r="U175" s="38"/>
      <c r="V175" s="38"/>
      <c r="W175" s="38"/>
      <c r="X175" s="38"/>
      <c r="Y175" s="38"/>
      <c r="Z175" s="38"/>
    </row>
    <row r="176" spans="1:26" ht="12.75" hidden="1" customHeight="1" x14ac:dyDescent="0.2">
      <c r="A176" s="38"/>
      <c r="B176" s="39"/>
      <c r="C176" s="40"/>
      <c r="D176" s="38"/>
      <c r="E176" s="38"/>
      <c r="F176" s="38"/>
      <c r="G176" s="38"/>
      <c r="H176" s="38"/>
      <c r="I176" s="38"/>
      <c r="J176" s="41"/>
      <c r="K176" s="38"/>
      <c r="L176" s="38"/>
      <c r="M176" s="38"/>
      <c r="N176" s="38"/>
      <c r="O176" s="38"/>
      <c r="P176" s="38"/>
      <c r="Q176" s="38"/>
      <c r="R176" s="38"/>
      <c r="S176" s="38"/>
      <c r="T176" s="38"/>
      <c r="U176" s="38"/>
      <c r="V176" s="38"/>
      <c r="W176" s="38"/>
      <c r="X176" s="38"/>
      <c r="Y176" s="38"/>
      <c r="Z176" s="38"/>
    </row>
    <row r="177" spans="1:26" ht="12.75" hidden="1" customHeight="1" x14ac:dyDescent="0.2">
      <c r="A177" s="38"/>
      <c r="B177" s="39"/>
      <c r="C177" s="40"/>
      <c r="D177" s="38"/>
      <c r="E177" s="38"/>
      <c r="F177" s="38"/>
      <c r="G177" s="38"/>
      <c r="H177" s="38"/>
      <c r="I177" s="38"/>
      <c r="J177" s="41"/>
      <c r="K177" s="38"/>
      <c r="L177" s="38"/>
      <c r="M177" s="38"/>
      <c r="N177" s="38"/>
      <c r="O177" s="38"/>
      <c r="P177" s="38"/>
      <c r="Q177" s="38"/>
      <c r="R177" s="38"/>
      <c r="S177" s="38"/>
      <c r="T177" s="38"/>
      <c r="U177" s="38"/>
      <c r="V177" s="38"/>
      <c r="W177" s="38"/>
      <c r="X177" s="38"/>
      <c r="Y177" s="38"/>
      <c r="Z177" s="38"/>
    </row>
    <row r="178" spans="1:26" ht="12.75" hidden="1" customHeight="1" x14ac:dyDescent="0.2">
      <c r="A178" s="38"/>
      <c r="B178" s="39"/>
      <c r="C178" s="40"/>
      <c r="D178" s="38"/>
      <c r="E178" s="38"/>
      <c r="F178" s="38"/>
      <c r="G178" s="38"/>
      <c r="H178" s="38"/>
      <c r="I178" s="38"/>
      <c r="J178" s="41"/>
      <c r="K178" s="38"/>
      <c r="L178" s="38"/>
      <c r="M178" s="38"/>
      <c r="N178" s="38"/>
      <c r="O178" s="38"/>
      <c r="P178" s="38"/>
      <c r="Q178" s="38"/>
      <c r="R178" s="38"/>
      <c r="S178" s="38"/>
      <c r="T178" s="38"/>
      <c r="U178" s="38"/>
      <c r="V178" s="38"/>
      <c r="W178" s="38"/>
      <c r="X178" s="38"/>
      <c r="Y178" s="38"/>
      <c r="Z178" s="38"/>
    </row>
    <row r="179" spans="1:26" ht="12.75" hidden="1" customHeight="1" x14ac:dyDescent="0.2">
      <c r="A179" s="38"/>
      <c r="B179" s="39"/>
      <c r="C179" s="40"/>
      <c r="D179" s="38"/>
      <c r="E179" s="38"/>
      <c r="F179" s="38"/>
      <c r="G179" s="38"/>
      <c r="H179" s="38"/>
      <c r="I179" s="38"/>
      <c r="J179" s="41"/>
      <c r="K179" s="38"/>
      <c r="L179" s="38"/>
      <c r="M179" s="38"/>
      <c r="N179" s="38"/>
      <c r="O179" s="38"/>
      <c r="P179" s="38"/>
      <c r="Q179" s="38"/>
      <c r="R179" s="38"/>
      <c r="S179" s="38"/>
      <c r="T179" s="38"/>
      <c r="U179" s="38"/>
      <c r="V179" s="38"/>
      <c r="W179" s="38"/>
      <c r="X179" s="38"/>
      <c r="Y179" s="38"/>
      <c r="Z179" s="38"/>
    </row>
    <row r="180" spans="1:26" ht="12.75" hidden="1" customHeight="1" x14ac:dyDescent="0.2">
      <c r="A180" s="38"/>
      <c r="B180" s="39"/>
      <c r="C180" s="40"/>
      <c r="D180" s="38"/>
      <c r="E180" s="38"/>
      <c r="F180" s="38"/>
      <c r="G180" s="38"/>
      <c r="H180" s="38"/>
      <c r="I180" s="38"/>
      <c r="J180" s="41"/>
      <c r="K180" s="38"/>
      <c r="L180" s="38"/>
      <c r="M180" s="38"/>
      <c r="N180" s="38"/>
      <c r="O180" s="38"/>
      <c r="P180" s="38"/>
      <c r="Q180" s="38"/>
      <c r="R180" s="38"/>
      <c r="S180" s="38"/>
      <c r="T180" s="38"/>
      <c r="U180" s="38"/>
      <c r="V180" s="38"/>
      <c r="W180" s="38"/>
      <c r="X180" s="38"/>
      <c r="Y180" s="38"/>
      <c r="Z180" s="38"/>
    </row>
    <row r="181" spans="1:26" ht="12.75" hidden="1" customHeight="1" x14ac:dyDescent="0.2">
      <c r="A181" s="38"/>
      <c r="B181" s="39"/>
      <c r="C181" s="40"/>
      <c r="D181" s="38"/>
      <c r="E181" s="38"/>
      <c r="F181" s="38"/>
      <c r="G181" s="38"/>
      <c r="H181" s="38"/>
      <c r="I181" s="38"/>
      <c r="J181" s="41"/>
      <c r="K181" s="38"/>
      <c r="L181" s="38"/>
      <c r="M181" s="38"/>
      <c r="N181" s="38"/>
      <c r="O181" s="38"/>
      <c r="P181" s="38"/>
      <c r="Q181" s="38"/>
      <c r="R181" s="38"/>
      <c r="S181" s="38"/>
      <c r="T181" s="38"/>
      <c r="U181" s="38"/>
      <c r="V181" s="38"/>
      <c r="W181" s="38"/>
      <c r="X181" s="38"/>
      <c r="Y181" s="38"/>
      <c r="Z181" s="38"/>
    </row>
    <row r="182" spans="1:26" ht="12.75" hidden="1" customHeight="1" x14ac:dyDescent="0.2">
      <c r="A182" s="38"/>
      <c r="B182" s="39"/>
      <c r="C182" s="40"/>
      <c r="D182" s="38"/>
      <c r="E182" s="38"/>
      <c r="F182" s="38"/>
      <c r="G182" s="38"/>
      <c r="H182" s="38"/>
      <c r="I182" s="38"/>
      <c r="J182" s="41"/>
      <c r="K182" s="38"/>
      <c r="L182" s="38"/>
      <c r="M182" s="38"/>
      <c r="N182" s="38"/>
      <c r="O182" s="38"/>
      <c r="P182" s="38"/>
      <c r="Q182" s="38"/>
      <c r="R182" s="38"/>
      <c r="S182" s="38"/>
      <c r="T182" s="38"/>
      <c r="U182" s="38"/>
      <c r="V182" s="38"/>
      <c r="W182" s="38"/>
      <c r="X182" s="38"/>
      <c r="Y182" s="38"/>
      <c r="Z182" s="38"/>
    </row>
    <row r="183" spans="1:26" ht="12.75" hidden="1" customHeight="1" x14ac:dyDescent="0.2">
      <c r="A183" s="38"/>
      <c r="B183" s="39"/>
      <c r="C183" s="40"/>
      <c r="D183" s="38"/>
      <c r="E183" s="38"/>
      <c r="F183" s="38"/>
      <c r="G183" s="38"/>
      <c r="H183" s="38"/>
      <c r="I183" s="38"/>
      <c r="J183" s="41"/>
      <c r="K183" s="38"/>
      <c r="L183" s="38"/>
      <c r="M183" s="38"/>
      <c r="N183" s="38"/>
      <c r="O183" s="38"/>
      <c r="P183" s="38"/>
      <c r="Q183" s="38"/>
      <c r="R183" s="38"/>
      <c r="S183" s="38"/>
      <c r="T183" s="38"/>
      <c r="U183" s="38"/>
      <c r="V183" s="38"/>
      <c r="W183" s="38"/>
      <c r="X183" s="38"/>
      <c r="Y183" s="38"/>
      <c r="Z183" s="38"/>
    </row>
    <row r="184" spans="1:26" ht="12.75" hidden="1" customHeight="1" x14ac:dyDescent="0.2">
      <c r="A184" s="38"/>
      <c r="B184" s="39"/>
      <c r="C184" s="40"/>
      <c r="D184" s="38"/>
      <c r="E184" s="38"/>
      <c r="F184" s="38"/>
      <c r="G184" s="38"/>
      <c r="H184" s="38"/>
      <c r="I184" s="38"/>
      <c r="J184" s="41"/>
      <c r="K184" s="38"/>
      <c r="L184" s="38"/>
      <c r="M184" s="38"/>
      <c r="N184" s="38"/>
      <c r="O184" s="38"/>
      <c r="P184" s="38"/>
      <c r="Q184" s="38"/>
      <c r="R184" s="38"/>
      <c r="S184" s="38"/>
      <c r="T184" s="38"/>
      <c r="U184" s="38"/>
      <c r="V184" s="38"/>
      <c r="W184" s="38"/>
      <c r="X184" s="38"/>
      <c r="Y184" s="38"/>
      <c r="Z184" s="38"/>
    </row>
    <row r="185" spans="1:26" ht="12.75" hidden="1" customHeight="1" x14ac:dyDescent="0.2">
      <c r="A185" s="38"/>
      <c r="B185" s="39"/>
      <c r="C185" s="40"/>
      <c r="D185" s="38"/>
      <c r="E185" s="38"/>
      <c r="F185" s="38"/>
      <c r="G185" s="38"/>
      <c r="H185" s="38"/>
      <c r="I185" s="38"/>
      <c r="J185" s="41"/>
      <c r="K185" s="38"/>
      <c r="L185" s="38"/>
      <c r="M185" s="38"/>
      <c r="N185" s="38"/>
      <c r="O185" s="38"/>
      <c r="P185" s="38"/>
      <c r="Q185" s="38"/>
      <c r="R185" s="38"/>
      <c r="S185" s="38"/>
      <c r="T185" s="38"/>
      <c r="U185" s="38"/>
      <c r="V185" s="38"/>
      <c r="W185" s="38"/>
      <c r="X185" s="38"/>
      <c r="Y185" s="38"/>
      <c r="Z185" s="38"/>
    </row>
    <row r="186" spans="1:26" ht="12.75" hidden="1" customHeight="1" x14ac:dyDescent="0.2">
      <c r="A186" s="38"/>
      <c r="B186" s="39"/>
      <c r="C186" s="40"/>
      <c r="D186" s="38"/>
      <c r="E186" s="38"/>
      <c r="F186" s="38"/>
      <c r="G186" s="38"/>
      <c r="H186" s="38"/>
      <c r="I186" s="38"/>
      <c r="J186" s="41"/>
      <c r="K186" s="38"/>
      <c r="L186" s="38"/>
      <c r="M186" s="38"/>
      <c r="N186" s="38"/>
      <c r="O186" s="38"/>
      <c r="P186" s="38"/>
      <c r="Q186" s="38"/>
      <c r="R186" s="38"/>
      <c r="S186" s="38"/>
      <c r="T186" s="38"/>
      <c r="U186" s="38"/>
      <c r="V186" s="38"/>
      <c r="W186" s="38"/>
      <c r="X186" s="38"/>
      <c r="Y186" s="38"/>
      <c r="Z186" s="38"/>
    </row>
    <row r="187" spans="1:26" ht="12.75" hidden="1" customHeight="1" x14ac:dyDescent="0.2">
      <c r="A187" s="38"/>
      <c r="B187" s="39"/>
      <c r="C187" s="40"/>
      <c r="D187" s="38"/>
      <c r="E187" s="38"/>
      <c r="F187" s="38"/>
      <c r="G187" s="38"/>
      <c r="H187" s="38"/>
      <c r="I187" s="38"/>
      <c r="J187" s="41"/>
      <c r="K187" s="38"/>
      <c r="L187" s="38"/>
      <c r="M187" s="38"/>
      <c r="N187" s="38"/>
      <c r="O187" s="38"/>
      <c r="P187" s="38"/>
      <c r="Q187" s="38"/>
      <c r="R187" s="38"/>
      <c r="S187" s="38"/>
      <c r="T187" s="38"/>
      <c r="U187" s="38"/>
      <c r="V187" s="38"/>
      <c r="W187" s="38"/>
      <c r="X187" s="38"/>
      <c r="Y187" s="38"/>
      <c r="Z187" s="38"/>
    </row>
    <row r="188" spans="1:26" ht="12.75" hidden="1" customHeight="1" x14ac:dyDescent="0.2">
      <c r="A188" s="38"/>
      <c r="B188" s="39"/>
      <c r="C188" s="40"/>
      <c r="D188" s="38"/>
      <c r="E188" s="38"/>
      <c r="F188" s="38"/>
      <c r="G188" s="38"/>
      <c r="H188" s="38"/>
      <c r="I188" s="38"/>
      <c r="J188" s="41"/>
      <c r="K188" s="38"/>
      <c r="L188" s="38"/>
      <c r="M188" s="38"/>
      <c r="N188" s="38"/>
      <c r="O188" s="38"/>
      <c r="P188" s="38"/>
      <c r="Q188" s="38"/>
      <c r="R188" s="38"/>
      <c r="S188" s="38"/>
      <c r="T188" s="38"/>
      <c r="U188" s="38"/>
      <c r="V188" s="38"/>
      <c r="W188" s="38"/>
      <c r="X188" s="38"/>
      <c r="Y188" s="38"/>
      <c r="Z188" s="38"/>
    </row>
    <row r="189" spans="1:26" ht="12.75" hidden="1" customHeight="1" x14ac:dyDescent="0.2">
      <c r="A189" s="38"/>
      <c r="B189" s="39"/>
      <c r="C189" s="40"/>
      <c r="D189" s="38"/>
      <c r="E189" s="38"/>
      <c r="F189" s="38"/>
      <c r="G189" s="38"/>
      <c r="H189" s="38"/>
      <c r="I189" s="38"/>
      <c r="J189" s="41"/>
      <c r="K189" s="38"/>
      <c r="L189" s="38"/>
      <c r="M189" s="38"/>
      <c r="N189" s="38"/>
      <c r="O189" s="38"/>
      <c r="P189" s="38"/>
      <c r="Q189" s="38"/>
      <c r="R189" s="38"/>
      <c r="S189" s="38"/>
      <c r="T189" s="38"/>
      <c r="U189" s="38"/>
      <c r="V189" s="38"/>
      <c r="W189" s="38"/>
      <c r="X189" s="38"/>
      <c r="Y189" s="38"/>
      <c r="Z189" s="38"/>
    </row>
    <row r="190" spans="1:26" ht="12.75" hidden="1" customHeight="1" x14ac:dyDescent="0.2">
      <c r="A190" s="38"/>
      <c r="B190" s="39"/>
      <c r="C190" s="40"/>
      <c r="D190" s="38"/>
      <c r="E190" s="38"/>
      <c r="F190" s="38"/>
      <c r="G190" s="38"/>
      <c r="H190" s="38"/>
      <c r="I190" s="38"/>
      <c r="J190" s="41"/>
      <c r="K190" s="38"/>
      <c r="L190" s="38"/>
      <c r="M190" s="38"/>
      <c r="N190" s="38"/>
      <c r="O190" s="38"/>
      <c r="P190" s="38"/>
      <c r="Q190" s="38"/>
      <c r="R190" s="38"/>
      <c r="S190" s="38"/>
      <c r="T190" s="38"/>
      <c r="U190" s="38"/>
      <c r="V190" s="38"/>
      <c r="W190" s="38"/>
      <c r="X190" s="38"/>
      <c r="Y190" s="38"/>
      <c r="Z190" s="38"/>
    </row>
    <row r="191" spans="1:26" ht="12.75" hidden="1" customHeight="1" x14ac:dyDescent="0.2">
      <c r="A191" s="38"/>
      <c r="B191" s="39"/>
      <c r="C191" s="40"/>
      <c r="D191" s="38"/>
      <c r="E191" s="38"/>
      <c r="F191" s="38"/>
      <c r="G191" s="38"/>
      <c r="H191" s="38"/>
      <c r="I191" s="38"/>
      <c r="J191" s="41"/>
      <c r="K191" s="38"/>
      <c r="L191" s="38"/>
      <c r="M191" s="38"/>
      <c r="N191" s="38"/>
      <c r="O191" s="38"/>
      <c r="P191" s="38"/>
      <c r="Q191" s="38"/>
      <c r="R191" s="38"/>
      <c r="S191" s="38"/>
      <c r="T191" s="38"/>
      <c r="U191" s="38"/>
      <c r="V191" s="38"/>
      <c r="W191" s="38"/>
      <c r="X191" s="38"/>
      <c r="Y191" s="38"/>
      <c r="Z191" s="38"/>
    </row>
    <row r="192" spans="1:26" ht="12.75" hidden="1" customHeight="1" x14ac:dyDescent="0.2">
      <c r="A192" s="38"/>
      <c r="B192" s="39"/>
      <c r="C192" s="40"/>
      <c r="D192" s="38"/>
      <c r="E192" s="38"/>
      <c r="F192" s="38"/>
      <c r="G192" s="38"/>
      <c r="H192" s="38"/>
      <c r="I192" s="38"/>
      <c r="J192" s="41"/>
      <c r="K192" s="38"/>
      <c r="L192" s="38"/>
      <c r="M192" s="38"/>
      <c r="N192" s="38"/>
      <c r="O192" s="38"/>
      <c r="P192" s="38"/>
      <c r="Q192" s="38"/>
      <c r="R192" s="38"/>
      <c r="S192" s="38"/>
      <c r="T192" s="38"/>
      <c r="U192" s="38"/>
      <c r="V192" s="38"/>
      <c r="W192" s="38"/>
      <c r="X192" s="38"/>
      <c r="Y192" s="38"/>
      <c r="Z192" s="38"/>
    </row>
    <row r="193" spans="1:26" ht="12.75" hidden="1" customHeight="1" x14ac:dyDescent="0.2">
      <c r="A193" s="38"/>
      <c r="B193" s="39"/>
      <c r="C193" s="40"/>
      <c r="D193" s="38"/>
      <c r="E193" s="38"/>
      <c r="F193" s="38"/>
      <c r="G193" s="38"/>
      <c r="H193" s="38"/>
      <c r="I193" s="38"/>
      <c r="J193" s="41"/>
      <c r="K193" s="38"/>
      <c r="L193" s="38"/>
      <c r="M193" s="38"/>
      <c r="N193" s="38"/>
      <c r="O193" s="38"/>
      <c r="P193" s="38"/>
      <c r="Q193" s="38"/>
      <c r="R193" s="38"/>
      <c r="S193" s="38"/>
      <c r="T193" s="38"/>
      <c r="U193" s="38"/>
      <c r="V193" s="38"/>
      <c r="W193" s="38"/>
      <c r="X193" s="38"/>
      <c r="Y193" s="38"/>
      <c r="Z193" s="38"/>
    </row>
    <row r="194" spans="1:26" ht="12.75" hidden="1" customHeight="1" x14ac:dyDescent="0.2">
      <c r="A194" s="38"/>
      <c r="B194" s="39"/>
      <c r="C194" s="40"/>
      <c r="D194" s="38"/>
      <c r="E194" s="38"/>
      <c r="F194" s="38"/>
      <c r="G194" s="38"/>
      <c r="H194" s="38"/>
      <c r="I194" s="38"/>
      <c r="J194" s="41"/>
      <c r="K194" s="38"/>
      <c r="L194" s="38"/>
      <c r="M194" s="38"/>
      <c r="N194" s="38"/>
      <c r="O194" s="38"/>
      <c r="P194" s="38"/>
      <c r="Q194" s="38"/>
      <c r="R194" s="38"/>
      <c r="S194" s="38"/>
      <c r="T194" s="38"/>
      <c r="U194" s="38"/>
      <c r="V194" s="38"/>
      <c r="W194" s="38"/>
      <c r="X194" s="38"/>
      <c r="Y194" s="38"/>
      <c r="Z194" s="38"/>
    </row>
    <row r="195" spans="1:26" ht="12.75" hidden="1" customHeight="1" x14ac:dyDescent="0.2">
      <c r="A195" s="38"/>
      <c r="B195" s="39"/>
      <c r="C195" s="40"/>
      <c r="D195" s="38"/>
      <c r="E195" s="38"/>
      <c r="F195" s="38"/>
      <c r="G195" s="38"/>
      <c r="H195" s="38"/>
      <c r="I195" s="38"/>
      <c r="J195" s="41"/>
      <c r="K195" s="38"/>
      <c r="L195" s="38"/>
      <c r="M195" s="38"/>
      <c r="N195" s="38"/>
      <c r="O195" s="38"/>
      <c r="P195" s="38"/>
      <c r="Q195" s="38"/>
      <c r="R195" s="38"/>
      <c r="S195" s="38"/>
      <c r="T195" s="38"/>
      <c r="U195" s="38"/>
      <c r="V195" s="38"/>
      <c r="W195" s="38"/>
      <c r="X195" s="38"/>
      <c r="Y195" s="38"/>
      <c r="Z195" s="38"/>
    </row>
    <row r="196" spans="1:26" ht="12.75" hidden="1" customHeight="1" x14ac:dyDescent="0.2">
      <c r="A196" s="38"/>
      <c r="B196" s="39"/>
      <c r="C196" s="40"/>
      <c r="D196" s="38"/>
      <c r="E196" s="38"/>
      <c r="F196" s="38"/>
      <c r="G196" s="38"/>
      <c r="H196" s="38"/>
      <c r="I196" s="38"/>
      <c r="J196" s="41"/>
      <c r="K196" s="38"/>
      <c r="L196" s="38"/>
      <c r="M196" s="38"/>
      <c r="N196" s="38"/>
      <c r="O196" s="38"/>
      <c r="P196" s="38"/>
      <c r="Q196" s="38"/>
      <c r="R196" s="38"/>
      <c r="S196" s="38"/>
      <c r="T196" s="38"/>
      <c r="U196" s="38"/>
      <c r="V196" s="38"/>
      <c r="W196" s="38"/>
      <c r="X196" s="38"/>
      <c r="Y196" s="38"/>
      <c r="Z196" s="38"/>
    </row>
    <row r="197" spans="1:26" ht="12.75" hidden="1" customHeight="1" x14ac:dyDescent="0.2">
      <c r="A197" s="38"/>
      <c r="B197" s="39"/>
      <c r="C197" s="40"/>
      <c r="D197" s="38"/>
      <c r="E197" s="38"/>
      <c r="F197" s="38"/>
      <c r="G197" s="38"/>
      <c r="H197" s="38"/>
      <c r="I197" s="38"/>
      <c r="J197" s="41"/>
      <c r="K197" s="38"/>
      <c r="L197" s="38"/>
      <c r="M197" s="38"/>
      <c r="N197" s="38"/>
      <c r="O197" s="38"/>
      <c r="P197" s="38"/>
      <c r="Q197" s="38"/>
      <c r="R197" s="38"/>
      <c r="S197" s="38"/>
      <c r="T197" s="38"/>
      <c r="U197" s="38"/>
      <c r="V197" s="38"/>
      <c r="W197" s="38"/>
      <c r="X197" s="38"/>
      <c r="Y197" s="38"/>
      <c r="Z197" s="38"/>
    </row>
    <row r="198" spans="1:26" ht="12.75" hidden="1" customHeight="1" x14ac:dyDescent="0.2">
      <c r="A198" s="38"/>
      <c r="B198" s="39"/>
      <c r="C198" s="40"/>
      <c r="D198" s="38"/>
      <c r="E198" s="38"/>
      <c r="F198" s="38"/>
      <c r="G198" s="38"/>
      <c r="H198" s="38"/>
      <c r="I198" s="38"/>
      <c r="J198" s="41"/>
      <c r="K198" s="38"/>
      <c r="L198" s="38"/>
      <c r="M198" s="38"/>
      <c r="N198" s="38"/>
      <c r="O198" s="38"/>
      <c r="P198" s="38"/>
      <c r="Q198" s="38"/>
      <c r="R198" s="38"/>
      <c r="S198" s="38"/>
      <c r="T198" s="38"/>
      <c r="U198" s="38"/>
      <c r="V198" s="38"/>
      <c r="W198" s="38"/>
      <c r="X198" s="38"/>
      <c r="Y198" s="38"/>
      <c r="Z198" s="38"/>
    </row>
    <row r="199" spans="1:26" ht="12.75" hidden="1" customHeight="1" x14ac:dyDescent="0.2">
      <c r="A199" s="38"/>
      <c r="B199" s="39"/>
      <c r="C199" s="40"/>
      <c r="D199" s="38"/>
      <c r="E199" s="38"/>
      <c r="F199" s="38"/>
      <c r="G199" s="38"/>
      <c r="H199" s="38"/>
      <c r="I199" s="38"/>
      <c r="J199" s="41"/>
      <c r="K199" s="38"/>
      <c r="L199" s="38"/>
      <c r="M199" s="38"/>
      <c r="N199" s="38"/>
      <c r="O199" s="38"/>
      <c r="P199" s="38"/>
      <c r="Q199" s="38"/>
      <c r="R199" s="38"/>
      <c r="S199" s="38"/>
      <c r="T199" s="38"/>
      <c r="U199" s="38"/>
      <c r="V199" s="38"/>
      <c r="W199" s="38"/>
      <c r="X199" s="38"/>
      <c r="Y199" s="38"/>
      <c r="Z199" s="38"/>
    </row>
    <row r="200" spans="1:26" ht="12.75" hidden="1" customHeight="1" x14ac:dyDescent="0.2">
      <c r="A200" s="38"/>
      <c r="B200" s="39"/>
      <c r="C200" s="40"/>
      <c r="D200" s="38"/>
      <c r="E200" s="38"/>
      <c r="F200" s="38"/>
      <c r="G200" s="38"/>
      <c r="H200" s="38"/>
      <c r="I200" s="38"/>
      <c r="J200" s="41"/>
      <c r="K200" s="38"/>
      <c r="L200" s="38"/>
      <c r="M200" s="38"/>
      <c r="N200" s="38"/>
      <c r="O200" s="38"/>
      <c r="P200" s="38"/>
      <c r="Q200" s="38"/>
      <c r="R200" s="38"/>
      <c r="S200" s="38"/>
      <c r="T200" s="38"/>
      <c r="U200" s="38"/>
      <c r="V200" s="38"/>
      <c r="W200" s="38"/>
      <c r="X200" s="38"/>
      <c r="Y200" s="38"/>
      <c r="Z200" s="38"/>
    </row>
    <row r="201" spans="1:26" ht="12.75" hidden="1" customHeight="1" x14ac:dyDescent="0.2">
      <c r="A201" s="38"/>
      <c r="B201" s="39"/>
      <c r="C201" s="40"/>
      <c r="D201" s="38"/>
      <c r="E201" s="38"/>
      <c r="F201" s="38"/>
      <c r="G201" s="38"/>
      <c r="H201" s="38"/>
      <c r="I201" s="38"/>
      <c r="J201" s="41"/>
      <c r="K201" s="38"/>
      <c r="L201" s="38"/>
      <c r="M201" s="38"/>
      <c r="N201" s="38"/>
      <c r="O201" s="38"/>
      <c r="P201" s="38"/>
      <c r="Q201" s="38"/>
      <c r="R201" s="38"/>
      <c r="S201" s="38"/>
      <c r="T201" s="38"/>
      <c r="U201" s="38"/>
      <c r="V201" s="38"/>
      <c r="W201" s="38"/>
      <c r="X201" s="38"/>
      <c r="Y201" s="38"/>
      <c r="Z201" s="38"/>
    </row>
    <row r="202" spans="1:26" ht="12.75" hidden="1" customHeight="1" x14ac:dyDescent="0.2">
      <c r="A202" s="38"/>
      <c r="B202" s="39"/>
      <c r="C202" s="40"/>
      <c r="D202" s="38"/>
      <c r="E202" s="38"/>
      <c r="F202" s="38"/>
      <c r="G202" s="38"/>
      <c r="H202" s="38"/>
      <c r="I202" s="38"/>
      <c r="J202" s="41"/>
      <c r="K202" s="38"/>
      <c r="L202" s="38"/>
      <c r="M202" s="38"/>
      <c r="N202" s="38"/>
      <c r="O202" s="38"/>
      <c r="P202" s="38"/>
      <c r="Q202" s="38"/>
      <c r="R202" s="38"/>
      <c r="S202" s="38"/>
      <c r="T202" s="38"/>
      <c r="U202" s="38"/>
      <c r="V202" s="38"/>
      <c r="W202" s="38"/>
      <c r="X202" s="38"/>
      <c r="Y202" s="38"/>
      <c r="Z202" s="38"/>
    </row>
    <row r="203" spans="1:26" ht="12.75" hidden="1" customHeight="1" x14ac:dyDescent="0.2">
      <c r="A203" s="38"/>
      <c r="B203" s="39"/>
      <c r="C203" s="40"/>
      <c r="D203" s="38"/>
      <c r="E203" s="38"/>
      <c r="F203" s="38"/>
      <c r="G203" s="38"/>
      <c r="H203" s="38"/>
      <c r="I203" s="38"/>
      <c r="J203" s="41"/>
      <c r="K203" s="38"/>
      <c r="L203" s="38"/>
      <c r="M203" s="38"/>
      <c r="N203" s="38"/>
      <c r="O203" s="38"/>
      <c r="P203" s="38"/>
      <c r="Q203" s="38"/>
      <c r="R203" s="38"/>
      <c r="S203" s="38"/>
      <c r="T203" s="38"/>
      <c r="U203" s="38"/>
      <c r="V203" s="38"/>
      <c r="W203" s="38"/>
      <c r="X203" s="38"/>
      <c r="Y203" s="38"/>
      <c r="Z203" s="38"/>
    </row>
    <row r="204" spans="1:26" ht="12.75" hidden="1" customHeight="1" x14ac:dyDescent="0.2">
      <c r="A204" s="38"/>
      <c r="B204" s="39"/>
      <c r="C204" s="40"/>
      <c r="D204" s="38"/>
      <c r="E204" s="38"/>
      <c r="F204" s="38"/>
      <c r="G204" s="38"/>
      <c r="H204" s="38"/>
      <c r="I204" s="38"/>
      <c r="J204" s="41"/>
      <c r="K204" s="38"/>
      <c r="L204" s="38"/>
      <c r="M204" s="38"/>
      <c r="N204" s="38"/>
      <c r="O204" s="38"/>
      <c r="P204" s="38"/>
      <c r="Q204" s="38"/>
      <c r="R204" s="38"/>
      <c r="S204" s="38"/>
      <c r="T204" s="38"/>
      <c r="U204" s="38"/>
      <c r="V204" s="38"/>
      <c r="W204" s="38"/>
      <c r="X204" s="38"/>
      <c r="Y204" s="38"/>
      <c r="Z204" s="38"/>
    </row>
    <row r="205" spans="1:26" ht="12.75" hidden="1" customHeight="1" x14ac:dyDescent="0.2">
      <c r="A205" s="38"/>
      <c r="B205" s="39"/>
      <c r="C205" s="40"/>
      <c r="D205" s="38"/>
      <c r="E205" s="38"/>
      <c r="F205" s="38"/>
      <c r="G205" s="38"/>
      <c r="H205" s="38"/>
      <c r="I205" s="38"/>
      <c r="J205" s="41"/>
      <c r="K205" s="38"/>
      <c r="L205" s="38"/>
      <c r="M205" s="38"/>
      <c r="N205" s="38"/>
      <c r="O205" s="38"/>
      <c r="P205" s="38"/>
      <c r="Q205" s="38"/>
      <c r="R205" s="38"/>
      <c r="S205" s="38"/>
      <c r="T205" s="38"/>
      <c r="U205" s="38"/>
      <c r="V205" s="38"/>
      <c r="W205" s="38"/>
      <c r="X205" s="38"/>
      <c r="Y205" s="38"/>
      <c r="Z205" s="38"/>
    </row>
    <row r="206" spans="1:26" ht="12.75" hidden="1" customHeight="1" x14ac:dyDescent="0.2">
      <c r="A206" s="38"/>
      <c r="B206" s="39"/>
      <c r="C206" s="40"/>
      <c r="D206" s="38"/>
      <c r="E206" s="38"/>
      <c r="F206" s="38"/>
      <c r="G206" s="38"/>
      <c r="H206" s="38"/>
      <c r="I206" s="38"/>
      <c r="J206" s="41"/>
      <c r="K206" s="38"/>
      <c r="L206" s="38"/>
      <c r="M206" s="38"/>
      <c r="N206" s="38"/>
      <c r="O206" s="38"/>
      <c r="P206" s="38"/>
      <c r="Q206" s="38"/>
      <c r="R206" s="38"/>
      <c r="S206" s="38"/>
      <c r="T206" s="38"/>
      <c r="U206" s="38"/>
      <c r="V206" s="38"/>
      <c r="W206" s="38"/>
      <c r="X206" s="38"/>
      <c r="Y206" s="38"/>
      <c r="Z206" s="38"/>
    </row>
    <row r="207" spans="1:26" ht="12.75" hidden="1" customHeight="1" x14ac:dyDescent="0.2">
      <c r="A207" s="38"/>
      <c r="B207" s="39"/>
      <c r="C207" s="40"/>
      <c r="D207" s="38"/>
      <c r="E207" s="38"/>
      <c r="F207" s="38"/>
      <c r="G207" s="38"/>
      <c r="H207" s="38"/>
      <c r="I207" s="38"/>
      <c r="J207" s="41"/>
      <c r="K207" s="38"/>
      <c r="L207" s="38"/>
      <c r="M207" s="38"/>
      <c r="N207" s="38"/>
      <c r="O207" s="38"/>
      <c r="P207" s="38"/>
      <c r="Q207" s="38"/>
      <c r="R207" s="38"/>
      <c r="S207" s="38"/>
      <c r="T207" s="38"/>
      <c r="U207" s="38"/>
      <c r="V207" s="38"/>
      <c r="W207" s="38"/>
      <c r="X207" s="38"/>
      <c r="Y207" s="38"/>
      <c r="Z207" s="38"/>
    </row>
    <row r="208" spans="1:26" ht="12.75" hidden="1" customHeight="1" x14ac:dyDescent="0.2">
      <c r="A208" s="38"/>
      <c r="B208" s="39"/>
      <c r="C208" s="40"/>
      <c r="D208" s="38"/>
      <c r="E208" s="38"/>
      <c r="F208" s="38"/>
      <c r="G208" s="38"/>
      <c r="H208" s="38"/>
      <c r="I208" s="38"/>
      <c r="J208" s="41"/>
      <c r="K208" s="38"/>
      <c r="L208" s="38"/>
      <c r="M208" s="38"/>
      <c r="N208" s="38"/>
      <c r="O208" s="38"/>
      <c r="P208" s="38"/>
      <c r="Q208" s="38"/>
      <c r="R208" s="38"/>
      <c r="S208" s="38"/>
      <c r="T208" s="38"/>
      <c r="U208" s="38"/>
      <c r="V208" s="38"/>
      <c r="W208" s="38"/>
      <c r="X208" s="38"/>
      <c r="Y208" s="38"/>
      <c r="Z208" s="38"/>
    </row>
    <row r="209" spans="1:26" ht="12.75" hidden="1" customHeight="1" x14ac:dyDescent="0.2">
      <c r="A209" s="38"/>
      <c r="B209" s="39"/>
      <c r="C209" s="40"/>
      <c r="D209" s="38"/>
      <c r="E209" s="38"/>
      <c r="F209" s="38"/>
      <c r="G209" s="38"/>
      <c r="H209" s="38"/>
      <c r="I209" s="38"/>
      <c r="J209" s="41"/>
      <c r="K209" s="38"/>
      <c r="L209" s="38"/>
      <c r="M209" s="38"/>
      <c r="N209" s="38"/>
      <c r="O209" s="38"/>
      <c r="P209" s="38"/>
      <c r="Q209" s="38"/>
      <c r="R209" s="38"/>
      <c r="S209" s="38"/>
      <c r="T209" s="38"/>
      <c r="U209" s="38"/>
      <c r="V209" s="38"/>
      <c r="W209" s="38"/>
      <c r="X209" s="38"/>
      <c r="Y209" s="38"/>
      <c r="Z209" s="38"/>
    </row>
    <row r="210" spans="1:26" ht="12.75" hidden="1" customHeight="1" x14ac:dyDescent="0.2">
      <c r="A210" s="38"/>
      <c r="B210" s="39"/>
      <c r="C210" s="40"/>
      <c r="D210" s="38"/>
      <c r="E210" s="38"/>
      <c r="F210" s="38"/>
      <c r="G210" s="38"/>
      <c r="H210" s="38"/>
      <c r="I210" s="38"/>
      <c r="J210" s="41"/>
      <c r="K210" s="38"/>
      <c r="L210" s="38"/>
      <c r="M210" s="38"/>
      <c r="N210" s="38"/>
      <c r="O210" s="38"/>
      <c r="P210" s="38"/>
      <c r="Q210" s="38"/>
      <c r="R210" s="38"/>
      <c r="S210" s="38"/>
      <c r="T210" s="38"/>
      <c r="U210" s="38"/>
      <c r="V210" s="38"/>
      <c r="W210" s="38"/>
      <c r="X210" s="38"/>
      <c r="Y210" s="38"/>
      <c r="Z210" s="38"/>
    </row>
    <row r="211" spans="1:26" ht="12.75" hidden="1" customHeight="1" x14ac:dyDescent="0.2">
      <c r="A211" s="38"/>
      <c r="B211" s="39"/>
      <c r="C211" s="40"/>
      <c r="D211" s="38"/>
      <c r="E211" s="38"/>
      <c r="F211" s="38"/>
      <c r="G211" s="38"/>
      <c r="H211" s="38"/>
      <c r="I211" s="38"/>
      <c r="J211" s="41"/>
      <c r="K211" s="38"/>
      <c r="L211" s="38"/>
      <c r="M211" s="38"/>
      <c r="N211" s="38"/>
      <c r="O211" s="38"/>
      <c r="P211" s="38"/>
      <c r="Q211" s="38"/>
      <c r="R211" s="38"/>
      <c r="S211" s="38"/>
      <c r="T211" s="38"/>
      <c r="U211" s="38"/>
      <c r="V211" s="38"/>
      <c r="W211" s="38"/>
      <c r="X211" s="38"/>
      <c r="Y211" s="38"/>
      <c r="Z211" s="38"/>
    </row>
    <row r="212" spans="1:26" ht="12.75" hidden="1" customHeight="1" x14ac:dyDescent="0.2">
      <c r="A212" s="38"/>
      <c r="B212" s="39"/>
      <c r="C212" s="40"/>
      <c r="D212" s="38"/>
      <c r="E212" s="38"/>
      <c r="F212" s="38"/>
      <c r="G212" s="38"/>
      <c r="H212" s="38"/>
      <c r="I212" s="38"/>
      <c r="J212" s="41"/>
      <c r="K212" s="38"/>
      <c r="L212" s="38"/>
      <c r="M212" s="38"/>
      <c r="N212" s="38"/>
      <c r="O212" s="38"/>
      <c r="P212" s="38"/>
      <c r="Q212" s="38"/>
      <c r="R212" s="38"/>
      <c r="S212" s="38"/>
      <c r="T212" s="38"/>
      <c r="U212" s="38"/>
      <c r="V212" s="38"/>
      <c r="W212" s="38"/>
      <c r="X212" s="38"/>
      <c r="Y212" s="38"/>
      <c r="Z212" s="38"/>
    </row>
    <row r="213" spans="1:26" ht="12.75" hidden="1" customHeight="1" x14ac:dyDescent="0.2">
      <c r="A213" s="38"/>
      <c r="B213" s="39"/>
      <c r="C213" s="40"/>
      <c r="D213" s="38"/>
      <c r="E213" s="38"/>
      <c r="F213" s="38"/>
      <c r="G213" s="38"/>
      <c r="H213" s="38"/>
      <c r="I213" s="38"/>
      <c r="J213" s="41"/>
      <c r="K213" s="38"/>
      <c r="L213" s="38"/>
      <c r="M213" s="38"/>
      <c r="N213" s="38"/>
      <c r="O213" s="38"/>
      <c r="P213" s="38"/>
      <c r="Q213" s="38"/>
      <c r="R213" s="38"/>
      <c r="S213" s="38"/>
      <c r="T213" s="38"/>
      <c r="U213" s="38"/>
      <c r="V213" s="38"/>
      <c r="W213" s="38"/>
      <c r="X213" s="38"/>
      <c r="Y213" s="38"/>
      <c r="Z213" s="38"/>
    </row>
    <row r="214" spans="1:26" ht="12.75" hidden="1" customHeight="1" x14ac:dyDescent="0.2">
      <c r="A214" s="38"/>
      <c r="B214" s="39"/>
      <c r="C214" s="40"/>
      <c r="D214" s="38"/>
      <c r="E214" s="38"/>
      <c r="F214" s="38"/>
      <c r="G214" s="38"/>
      <c r="H214" s="38"/>
      <c r="I214" s="38"/>
      <c r="J214" s="41"/>
      <c r="K214" s="38"/>
      <c r="L214" s="38"/>
      <c r="M214" s="38"/>
      <c r="N214" s="38"/>
      <c r="O214" s="38"/>
      <c r="P214" s="38"/>
      <c r="Q214" s="38"/>
      <c r="R214" s="38"/>
      <c r="S214" s="38"/>
      <c r="T214" s="38"/>
      <c r="U214" s="38"/>
      <c r="V214" s="38"/>
      <c r="W214" s="38"/>
      <c r="X214" s="38"/>
      <c r="Y214" s="38"/>
      <c r="Z214" s="38"/>
    </row>
    <row r="215" spans="1:26" ht="12.75" hidden="1" customHeight="1" x14ac:dyDescent="0.2">
      <c r="A215" s="38"/>
      <c r="B215" s="39"/>
      <c r="C215" s="40"/>
      <c r="D215" s="38"/>
      <c r="E215" s="38"/>
      <c r="F215" s="38"/>
      <c r="G215" s="38"/>
      <c r="H215" s="38"/>
      <c r="I215" s="38"/>
      <c r="J215" s="41"/>
      <c r="K215" s="38"/>
      <c r="L215" s="38"/>
      <c r="M215" s="38"/>
      <c r="N215" s="38"/>
      <c r="O215" s="38"/>
      <c r="P215" s="38"/>
      <c r="Q215" s="38"/>
      <c r="R215" s="38"/>
      <c r="S215" s="38"/>
      <c r="T215" s="38"/>
      <c r="U215" s="38"/>
      <c r="V215" s="38"/>
      <c r="W215" s="38"/>
      <c r="X215" s="38"/>
      <c r="Y215" s="38"/>
      <c r="Z215" s="38"/>
    </row>
    <row r="216" spans="1:26" ht="12.75" hidden="1" customHeight="1" x14ac:dyDescent="0.2">
      <c r="A216" s="38"/>
      <c r="B216" s="39"/>
      <c r="C216" s="40"/>
      <c r="D216" s="38"/>
      <c r="E216" s="38"/>
      <c r="F216" s="38"/>
      <c r="G216" s="38"/>
      <c r="H216" s="38"/>
      <c r="I216" s="38"/>
      <c r="J216" s="41"/>
      <c r="K216" s="38"/>
      <c r="L216" s="38"/>
      <c r="M216" s="38"/>
      <c r="N216" s="38"/>
      <c r="O216" s="38"/>
      <c r="P216" s="38"/>
      <c r="Q216" s="38"/>
      <c r="R216" s="38"/>
      <c r="S216" s="38"/>
      <c r="T216" s="38"/>
      <c r="U216" s="38"/>
      <c r="V216" s="38"/>
      <c r="W216" s="38"/>
      <c r="X216" s="38"/>
      <c r="Y216" s="38"/>
      <c r="Z216" s="38"/>
    </row>
    <row r="217" spans="1:26" ht="12.75" hidden="1" customHeight="1" x14ac:dyDescent="0.2">
      <c r="A217" s="38"/>
      <c r="B217" s="39"/>
      <c r="C217" s="40"/>
      <c r="D217" s="38"/>
      <c r="E217" s="38"/>
      <c r="F217" s="38"/>
      <c r="G217" s="38"/>
      <c r="H217" s="38"/>
      <c r="I217" s="38"/>
      <c r="J217" s="41"/>
      <c r="K217" s="38"/>
      <c r="L217" s="38"/>
      <c r="M217" s="38"/>
      <c r="N217" s="38"/>
      <c r="O217" s="38"/>
      <c r="P217" s="38"/>
      <c r="Q217" s="38"/>
      <c r="R217" s="38"/>
      <c r="S217" s="38"/>
      <c r="T217" s="38"/>
      <c r="U217" s="38"/>
      <c r="V217" s="38"/>
      <c r="W217" s="38"/>
      <c r="X217" s="38"/>
      <c r="Y217" s="38"/>
      <c r="Z217" s="38"/>
    </row>
    <row r="218" spans="1:26" ht="12.75" hidden="1" customHeight="1" x14ac:dyDescent="0.2">
      <c r="A218" s="38"/>
      <c r="B218" s="39"/>
      <c r="C218" s="40"/>
      <c r="D218" s="38"/>
      <c r="E218" s="38"/>
      <c r="F218" s="38"/>
      <c r="G218" s="38"/>
      <c r="H218" s="38"/>
      <c r="I218" s="38"/>
      <c r="J218" s="41"/>
      <c r="K218" s="38"/>
      <c r="L218" s="38"/>
      <c r="M218" s="38"/>
      <c r="N218" s="38"/>
      <c r="O218" s="38"/>
      <c r="P218" s="38"/>
      <c r="Q218" s="38"/>
      <c r="R218" s="38"/>
      <c r="S218" s="38"/>
      <c r="T218" s="38"/>
      <c r="U218" s="38"/>
      <c r="V218" s="38"/>
      <c r="W218" s="38"/>
      <c r="X218" s="38"/>
      <c r="Y218" s="38"/>
      <c r="Z218" s="38"/>
    </row>
    <row r="219" spans="1:26" ht="12.75" hidden="1" customHeight="1" x14ac:dyDescent="0.2">
      <c r="A219" s="38"/>
      <c r="B219" s="39"/>
      <c r="C219" s="40"/>
      <c r="D219" s="38"/>
      <c r="E219" s="38"/>
      <c r="F219" s="38"/>
      <c r="G219" s="38"/>
      <c r="H219" s="38"/>
      <c r="I219" s="38"/>
      <c r="J219" s="41"/>
      <c r="K219" s="38"/>
      <c r="L219" s="38"/>
      <c r="M219" s="38"/>
      <c r="N219" s="38"/>
      <c r="O219" s="38"/>
      <c r="P219" s="38"/>
      <c r="Q219" s="38"/>
      <c r="R219" s="38"/>
      <c r="S219" s="38"/>
      <c r="T219" s="38"/>
      <c r="U219" s="38"/>
      <c r="V219" s="38"/>
      <c r="W219" s="38"/>
      <c r="X219" s="38"/>
      <c r="Y219" s="38"/>
      <c r="Z219" s="38"/>
    </row>
    <row r="220" spans="1:26" ht="12.75" hidden="1" customHeight="1" x14ac:dyDescent="0.2">
      <c r="A220" s="38"/>
      <c r="B220" s="39"/>
      <c r="C220" s="40"/>
      <c r="D220" s="38"/>
      <c r="E220" s="38"/>
      <c r="F220" s="38"/>
      <c r="G220" s="38"/>
      <c r="H220" s="38"/>
      <c r="I220" s="38"/>
      <c r="J220" s="41"/>
      <c r="K220" s="38"/>
      <c r="L220" s="38"/>
      <c r="M220" s="38"/>
      <c r="N220" s="38"/>
      <c r="O220" s="38"/>
      <c r="P220" s="38"/>
      <c r="Q220" s="38"/>
      <c r="R220" s="38"/>
      <c r="S220" s="38"/>
      <c r="T220" s="38"/>
      <c r="U220" s="38"/>
      <c r="V220" s="38"/>
      <c r="W220" s="38"/>
      <c r="X220" s="38"/>
      <c r="Y220" s="38"/>
      <c r="Z220" s="38"/>
    </row>
    <row r="221" spans="1:26" ht="12.75" hidden="1" customHeight="1" x14ac:dyDescent="0.2">
      <c r="A221" s="38"/>
      <c r="B221" s="39"/>
      <c r="C221" s="40"/>
      <c r="D221" s="38"/>
      <c r="E221" s="38"/>
      <c r="F221" s="38"/>
      <c r="G221" s="38"/>
      <c r="H221" s="38"/>
      <c r="I221" s="38"/>
      <c r="J221" s="41"/>
      <c r="K221" s="38"/>
      <c r="L221" s="38"/>
      <c r="M221" s="38"/>
      <c r="N221" s="38"/>
      <c r="O221" s="38"/>
      <c r="P221" s="38"/>
      <c r="Q221" s="38"/>
      <c r="R221" s="38"/>
      <c r="S221" s="38"/>
      <c r="T221" s="38"/>
      <c r="U221" s="38"/>
      <c r="V221" s="38"/>
      <c r="W221" s="38"/>
      <c r="X221" s="38"/>
      <c r="Y221" s="38"/>
      <c r="Z221" s="38"/>
    </row>
    <row r="222" spans="1:26" ht="12.75" hidden="1" customHeight="1" x14ac:dyDescent="0.2">
      <c r="A222" s="38"/>
      <c r="B222" s="39"/>
      <c r="C222" s="40"/>
      <c r="D222" s="38"/>
      <c r="E222" s="38"/>
      <c r="F222" s="38"/>
      <c r="G222" s="38"/>
      <c r="H222" s="38"/>
      <c r="I222" s="38"/>
      <c r="J222" s="41"/>
      <c r="K222" s="38"/>
      <c r="L222" s="38"/>
      <c r="M222" s="38"/>
      <c r="N222" s="38"/>
      <c r="O222" s="38"/>
      <c r="P222" s="38"/>
      <c r="Q222" s="38"/>
      <c r="R222" s="38"/>
      <c r="S222" s="38"/>
      <c r="T222" s="38"/>
      <c r="U222" s="38"/>
      <c r="V222" s="38"/>
      <c r="W222" s="38"/>
      <c r="X222" s="38"/>
      <c r="Y222" s="38"/>
      <c r="Z222" s="38"/>
    </row>
    <row r="223" spans="1:26" ht="12.75" hidden="1" customHeight="1" x14ac:dyDescent="0.2">
      <c r="A223" s="38"/>
      <c r="B223" s="39"/>
      <c r="C223" s="40"/>
      <c r="D223" s="38"/>
      <c r="E223" s="38"/>
      <c r="F223" s="38"/>
      <c r="G223" s="38"/>
      <c r="H223" s="38"/>
      <c r="I223" s="38"/>
      <c r="J223" s="41"/>
      <c r="K223" s="38"/>
      <c r="L223" s="38"/>
      <c r="M223" s="38"/>
      <c r="N223" s="38"/>
      <c r="O223" s="38"/>
      <c r="P223" s="38"/>
      <c r="Q223" s="38"/>
      <c r="R223" s="38"/>
      <c r="S223" s="38"/>
      <c r="T223" s="38"/>
      <c r="U223" s="38"/>
      <c r="V223" s="38"/>
      <c r="W223" s="38"/>
      <c r="X223" s="38"/>
      <c r="Y223" s="38"/>
      <c r="Z223" s="38"/>
    </row>
    <row r="224" spans="1:26" ht="12.75" hidden="1" customHeight="1" x14ac:dyDescent="0.2">
      <c r="A224" s="38"/>
      <c r="B224" s="39"/>
      <c r="C224" s="40"/>
      <c r="D224" s="38"/>
      <c r="E224" s="38"/>
      <c r="F224" s="38"/>
      <c r="G224" s="38"/>
      <c r="H224" s="38"/>
      <c r="I224" s="38"/>
      <c r="J224" s="41"/>
      <c r="K224" s="38"/>
      <c r="L224" s="38"/>
      <c r="M224" s="38"/>
      <c r="N224" s="38"/>
      <c r="O224" s="38"/>
      <c r="P224" s="38"/>
      <c r="Q224" s="38"/>
      <c r="R224" s="38"/>
      <c r="S224" s="38"/>
      <c r="T224" s="38"/>
      <c r="U224" s="38"/>
      <c r="V224" s="38"/>
      <c r="W224" s="38"/>
      <c r="X224" s="38"/>
      <c r="Y224" s="38"/>
      <c r="Z224" s="38"/>
    </row>
    <row r="225" spans="1:26" ht="12.75" hidden="1" customHeight="1" x14ac:dyDescent="0.2">
      <c r="A225" s="38"/>
      <c r="B225" s="39"/>
      <c r="C225" s="40"/>
      <c r="D225" s="38"/>
      <c r="E225" s="38"/>
      <c r="F225" s="38"/>
      <c r="G225" s="38"/>
      <c r="H225" s="38"/>
      <c r="I225" s="38"/>
      <c r="J225" s="41"/>
      <c r="K225" s="38"/>
      <c r="L225" s="38"/>
      <c r="M225" s="38"/>
      <c r="N225" s="38"/>
      <c r="O225" s="38"/>
      <c r="P225" s="38"/>
      <c r="Q225" s="38"/>
      <c r="R225" s="38"/>
      <c r="S225" s="38"/>
      <c r="T225" s="38"/>
      <c r="U225" s="38"/>
      <c r="V225" s="38"/>
      <c r="W225" s="38"/>
      <c r="X225" s="38"/>
      <c r="Y225" s="38"/>
      <c r="Z225" s="38"/>
    </row>
    <row r="226" spans="1:26" ht="12.75" hidden="1" customHeight="1" x14ac:dyDescent="0.2">
      <c r="A226" s="38"/>
      <c r="B226" s="39"/>
      <c r="C226" s="40"/>
      <c r="D226" s="38"/>
      <c r="E226" s="38"/>
      <c r="F226" s="38"/>
      <c r="G226" s="38"/>
      <c r="H226" s="38"/>
      <c r="I226" s="38"/>
      <c r="J226" s="41"/>
      <c r="K226" s="38"/>
      <c r="L226" s="38"/>
      <c r="M226" s="38"/>
      <c r="N226" s="38"/>
      <c r="O226" s="38"/>
      <c r="P226" s="38"/>
      <c r="Q226" s="38"/>
      <c r="R226" s="38"/>
      <c r="S226" s="38"/>
      <c r="T226" s="38"/>
      <c r="U226" s="38"/>
      <c r="V226" s="38"/>
      <c r="W226" s="38"/>
      <c r="X226" s="38"/>
      <c r="Y226" s="38"/>
      <c r="Z226" s="38"/>
    </row>
    <row r="227" spans="1:26" ht="12.75" hidden="1" customHeight="1" x14ac:dyDescent="0.2">
      <c r="A227" s="38"/>
      <c r="B227" s="39"/>
      <c r="C227" s="40"/>
      <c r="D227" s="38"/>
      <c r="E227" s="38"/>
      <c r="F227" s="38"/>
      <c r="G227" s="38"/>
      <c r="H227" s="38"/>
      <c r="I227" s="38"/>
      <c r="J227" s="41"/>
      <c r="K227" s="38"/>
      <c r="L227" s="38"/>
      <c r="M227" s="38"/>
      <c r="N227" s="38"/>
      <c r="O227" s="38"/>
      <c r="P227" s="38"/>
      <c r="Q227" s="38"/>
      <c r="R227" s="38"/>
      <c r="S227" s="38"/>
      <c r="T227" s="38"/>
      <c r="U227" s="38"/>
      <c r="V227" s="38"/>
      <c r="W227" s="38"/>
      <c r="X227" s="38"/>
      <c r="Y227" s="38"/>
      <c r="Z227" s="38"/>
    </row>
    <row r="228" spans="1:26" ht="12.75" hidden="1" customHeight="1" x14ac:dyDescent="0.2">
      <c r="A228" s="38"/>
      <c r="B228" s="39"/>
      <c r="C228" s="40"/>
      <c r="D228" s="38"/>
      <c r="E228" s="38"/>
      <c r="F228" s="38"/>
      <c r="G228" s="38"/>
      <c r="H228" s="38"/>
      <c r="I228" s="38"/>
      <c r="J228" s="41"/>
      <c r="K228" s="38"/>
      <c r="L228" s="38"/>
      <c r="M228" s="38"/>
      <c r="N228" s="38"/>
      <c r="O228" s="38"/>
      <c r="P228" s="38"/>
      <c r="Q228" s="38"/>
      <c r="R228" s="38"/>
      <c r="S228" s="38"/>
      <c r="T228" s="38"/>
      <c r="U228" s="38"/>
      <c r="V228" s="38"/>
      <c r="W228" s="38"/>
      <c r="X228" s="38"/>
      <c r="Y228" s="38"/>
      <c r="Z228" s="38"/>
    </row>
    <row r="229" spans="1:26" ht="12.75" hidden="1" customHeight="1" x14ac:dyDescent="0.2">
      <c r="A229" s="38"/>
      <c r="B229" s="39"/>
      <c r="C229" s="40"/>
      <c r="D229" s="38"/>
      <c r="E229" s="38"/>
      <c r="F229" s="38"/>
      <c r="G229" s="38"/>
      <c r="H229" s="38"/>
      <c r="I229" s="38"/>
      <c r="J229" s="41"/>
      <c r="K229" s="38"/>
      <c r="L229" s="38"/>
      <c r="M229" s="38"/>
      <c r="N229" s="38"/>
      <c r="O229" s="38"/>
      <c r="P229" s="38"/>
      <c r="Q229" s="38"/>
      <c r="R229" s="38"/>
      <c r="S229" s="38"/>
      <c r="T229" s="38"/>
      <c r="U229" s="38"/>
      <c r="V229" s="38"/>
      <c r="W229" s="38"/>
      <c r="X229" s="38"/>
      <c r="Y229" s="38"/>
      <c r="Z229" s="38"/>
    </row>
    <row r="230" spans="1:26" ht="12.75" hidden="1" customHeight="1" x14ac:dyDescent="0.2">
      <c r="A230" s="38"/>
      <c r="B230" s="39"/>
      <c r="C230" s="40"/>
      <c r="D230" s="38"/>
      <c r="E230" s="38"/>
      <c r="F230" s="38"/>
      <c r="G230" s="38"/>
      <c r="H230" s="38"/>
      <c r="I230" s="38"/>
      <c r="J230" s="41"/>
      <c r="K230" s="38"/>
      <c r="L230" s="38"/>
      <c r="M230" s="38"/>
      <c r="N230" s="38"/>
      <c r="O230" s="38"/>
      <c r="P230" s="38"/>
      <c r="Q230" s="38"/>
      <c r="R230" s="38"/>
      <c r="S230" s="38"/>
      <c r="T230" s="38"/>
      <c r="U230" s="38"/>
      <c r="V230" s="38"/>
      <c r="W230" s="38"/>
      <c r="X230" s="38"/>
      <c r="Y230" s="38"/>
      <c r="Z230" s="38"/>
    </row>
    <row r="231" spans="1:26" ht="12.75" hidden="1" customHeight="1" x14ac:dyDescent="0.2">
      <c r="A231" s="38"/>
      <c r="B231" s="39"/>
      <c r="C231" s="40"/>
      <c r="D231" s="38"/>
      <c r="E231" s="38"/>
      <c r="F231" s="38"/>
      <c r="G231" s="38"/>
      <c r="H231" s="38"/>
      <c r="I231" s="38"/>
      <c r="J231" s="41"/>
      <c r="K231" s="38"/>
      <c r="L231" s="38"/>
      <c r="M231" s="38"/>
      <c r="N231" s="38"/>
      <c r="O231" s="38"/>
      <c r="P231" s="38"/>
      <c r="Q231" s="38"/>
      <c r="R231" s="38"/>
      <c r="S231" s="38"/>
      <c r="T231" s="38"/>
      <c r="U231" s="38"/>
      <c r="V231" s="38"/>
      <c r="W231" s="38"/>
      <c r="X231" s="38"/>
      <c r="Y231" s="38"/>
      <c r="Z231" s="38"/>
    </row>
    <row r="232" spans="1:26" ht="12.75" hidden="1" customHeight="1" x14ac:dyDescent="0.2">
      <c r="A232" s="38"/>
      <c r="B232" s="39"/>
      <c r="C232" s="40"/>
      <c r="D232" s="38"/>
      <c r="E232" s="38"/>
      <c r="F232" s="38"/>
      <c r="G232" s="38"/>
      <c r="H232" s="38"/>
      <c r="I232" s="38"/>
      <c r="J232" s="41"/>
      <c r="K232" s="38"/>
      <c r="L232" s="38"/>
      <c r="M232" s="38"/>
      <c r="N232" s="38"/>
      <c r="O232" s="38"/>
      <c r="P232" s="38"/>
      <c r="Q232" s="38"/>
      <c r="R232" s="38"/>
      <c r="S232" s="38"/>
      <c r="T232" s="38"/>
      <c r="U232" s="38"/>
      <c r="V232" s="38"/>
      <c r="W232" s="38"/>
      <c r="X232" s="38"/>
      <c r="Y232" s="38"/>
      <c r="Z232" s="38"/>
    </row>
    <row r="233" spans="1:26" ht="12.75" hidden="1" customHeight="1" x14ac:dyDescent="0.2">
      <c r="A233" s="38"/>
      <c r="B233" s="39"/>
      <c r="C233" s="40"/>
      <c r="D233" s="38"/>
      <c r="E233" s="38"/>
      <c r="F233" s="38"/>
      <c r="G233" s="38"/>
      <c r="H233" s="38"/>
      <c r="I233" s="38"/>
      <c r="J233" s="41"/>
      <c r="K233" s="38"/>
      <c r="L233" s="38"/>
      <c r="M233" s="38"/>
      <c r="N233" s="38"/>
      <c r="O233" s="38"/>
      <c r="P233" s="38"/>
      <c r="Q233" s="38"/>
      <c r="R233" s="38"/>
      <c r="S233" s="38"/>
      <c r="T233" s="38"/>
      <c r="U233" s="38"/>
      <c r="V233" s="38"/>
      <c r="W233" s="38"/>
      <c r="X233" s="38"/>
      <c r="Y233" s="38"/>
      <c r="Z233" s="38"/>
    </row>
    <row r="234" spans="1:26" ht="12.75" hidden="1" customHeight="1" x14ac:dyDescent="0.2">
      <c r="A234" s="38"/>
      <c r="B234" s="39"/>
      <c r="C234" s="40"/>
      <c r="D234" s="38"/>
      <c r="E234" s="38"/>
      <c r="F234" s="38"/>
      <c r="G234" s="38"/>
      <c r="H234" s="38"/>
      <c r="I234" s="38"/>
      <c r="J234" s="41"/>
      <c r="K234" s="38"/>
      <c r="L234" s="38"/>
      <c r="M234" s="38"/>
      <c r="N234" s="38"/>
      <c r="O234" s="38"/>
      <c r="P234" s="38"/>
      <c r="Q234" s="38"/>
      <c r="R234" s="38"/>
      <c r="S234" s="38"/>
      <c r="T234" s="38"/>
      <c r="U234" s="38"/>
      <c r="V234" s="38"/>
      <c r="W234" s="38"/>
      <c r="X234" s="38"/>
      <c r="Y234" s="38"/>
      <c r="Z234" s="38"/>
    </row>
    <row r="235" spans="1:26" ht="12.75" hidden="1" customHeight="1" x14ac:dyDescent="0.2">
      <c r="A235" s="38"/>
      <c r="B235" s="39"/>
      <c r="C235" s="40"/>
      <c r="D235" s="38"/>
      <c r="E235" s="38"/>
      <c r="F235" s="38"/>
      <c r="G235" s="38"/>
      <c r="H235" s="38"/>
      <c r="I235" s="38"/>
      <c r="J235" s="41"/>
      <c r="K235" s="38"/>
      <c r="L235" s="38"/>
      <c r="M235" s="38"/>
      <c r="N235" s="38"/>
      <c r="O235" s="38"/>
      <c r="P235" s="38"/>
      <c r="Q235" s="38"/>
      <c r="R235" s="38"/>
      <c r="S235" s="38"/>
      <c r="T235" s="38"/>
      <c r="U235" s="38"/>
      <c r="V235" s="38"/>
      <c r="W235" s="38"/>
      <c r="X235" s="38"/>
      <c r="Y235" s="38"/>
      <c r="Z235" s="38"/>
    </row>
    <row r="236" spans="1:26" ht="12.75" hidden="1" customHeight="1" x14ac:dyDescent="0.2">
      <c r="A236" s="38"/>
      <c r="B236" s="39"/>
      <c r="C236" s="40"/>
      <c r="D236" s="38"/>
      <c r="E236" s="38"/>
      <c r="F236" s="38"/>
      <c r="G236" s="38"/>
      <c r="H236" s="38"/>
      <c r="I236" s="38"/>
      <c r="J236" s="41"/>
      <c r="K236" s="38"/>
      <c r="L236" s="38"/>
      <c r="M236" s="38"/>
      <c r="N236" s="38"/>
      <c r="O236" s="38"/>
      <c r="P236" s="38"/>
      <c r="Q236" s="38"/>
      <c r="R236" s="38"/>
      <c r="S236" s="38"/>
      <c r="T236" s="38"/>
      <c r="U236" s="38"/>
      <c r="V236" s="38"/>
      <c r="W236" s="38"/>
      <c r="X236" s="38"/>
      <c r="Y236" s="38"/>
      <c r="Z236" s="38"/>
    </row>
    <row r="237" spans="1:26" ht="12.75" hidden="1" customHeight="1" x14ac:dyDescent="0.2">
      <c r="A237" s="38"/>
      <c r="B237" s="39"/>
      <c r="C237" s="40"/>
      <c r="D237" s="38"/>
      <c r="E237" s="38"/>
      <c r="F237" s="38"/>
      <c r="G237" s="38"/>
      <c r="H237" s="38"/>
      <c r="I237" s="38"/>
      <c r="J237" s="41"/>
      <c r="K237" s="38"/>
      <c r="L237" s="38"/>
      <c r="M237" s="38"/>
      <c r="N237" s="38"/>
      <c r="O237" s="38"/>
      <c r="P237" s="38"/>
      <c r="Q237" s="38"/>
      <c r="R237" s="38"/>
      <c r="S237" s="38"/>
      <c r="T237" s="38"/>
      <c r="U237" s="38"/>
      <c r="V237" s="38"/>
      <c r="W237" s="38"/>
      <c r="X237" s="38"/>
      <c r="Y237" s="38"/>
      <c r="Z237" s="38"/>
    </row>
    <row r="238" spans="1:26" ht="12.75" hidden="1" customHeight="1" x14ac:dyDescent="0.2">
      <c r="A238" s="38"/>
      <c r="B238" s="39"/>
      <c r="C238" s="40"/>
      <c r="D238" s="38"/>
      <c r="E238" s="38"/>
      <c r="F238" s="38"/>
      <c r="G238" s="38"/>
      <c r="H238" s="38"/>
      <c r="I238" s="38"/>
      <c r="J238" s="41"/>
      <c r="K238" s="38"/>
      <c r="L238" s="38"/>
      <c r="M238" s="38"/>
      <c r="N238" s="38"/>
      <c r="O238" s="38"/>
      <c r="P238" s="38"/>
      <c r="Q238" s="38"/>
      <c r="R238" s="38"/>
      <c r="S238" s="38"/>
      <c r="T238" s="38"/>
      <c r="U238" s="38"/>
      <c r="V238" s="38"/>
      <c r="W238" s="38"/>
      <c r="X238" s="38"/>
      <c r="Y238" s="38"/>
      <c r="Z238" s="38"/>
    </row>
    <row r="239" spans="1:26" ht="12.75" hidden="1" customHeight="1" x14ac:dyDescent="0.2">
      <c r="A239" s="38"/>
      <c r="B239" s="39"/>
      <c r="C239" s="40"/>
      <c r="D239" s="38"/>
      <c r="E239" s="38"/>
      <c r="F239" s="38"/>
      <c r="G239" s="38"/>
      <c r="H239" s="38"/>
      <c r="I239" s="38"/>
      <c r="J239" s="41"/>
      <c r="K239" s="38"/>
      <c r="L239" s="38"/>
      <c r="M239" s="38"/>
      <c r="N239" s="38"/>
      <c r="O239" s="38"/>
      <c r="P239" s="38"/>
      <c r="Q239" s="38"/>
      <c r="R239" s="38"/>
      <c r="S239" s="38"/>
      <c r="T239" s="38"/>
      <c r="U239" s="38"/>
      <c r="V239" s="38"/>
      <c r="W239" s="38"/>
      <c r="X239" s="38"/>
      <c r="Y239" s="38"/>
      <c r="Z239" s="38"/>
    </row>
    <row r="240" spans="1:26" ht="12.75" hidden="1" customHeight="1" x14ac:dyDescent="0.2">
      <c r="A240" s="38"/>
      <c r="B240" s="39"/>
      <c r="C240" s="40"/>
      <c r="D240" s="38"/>
      <c r="E240" s="38"/>
      <c r="F240" s="38"/>
      <c r="G240" s="38"/>
      <c r="H240" s="38"/>
      <c r="I240" s="38"/>
      <c r="J240" s="41"/>
      <c r="K240" s="38"/>
      <c r="L240" s="38"/>
      <c r="M240" s="38"/>
      <c r="N240" s="38"/>
      <c r="O240" s="38"/>
      <c r="P240" s="38"/>
      <c r="Q240" s="38"/>
      <c r="R240" s="38"/>
      <c r="S240" s="38"/>
      <c r="T240" s="38"/>
      <c r="U240" s="38"/>
      <c r="V240" s="38"/>
      <c r="W240" s="38"/>
      <c r="X240" s="38"/>
      <c r="Y240" s="38"/>
      <c r="Z240" s="38"/>
    </row>
    <row r="241" spans="1:26" ht="12.75" hidden="1" customHeight="1" x14ac:dyDescent="0.2">
      <c r="A241" s="38"/>
      <c r="B241" s="39"/>
      <c r="C241" s="40"/>
      <c r="D241" s="38"/>
      <c r="E241" s="38"/>
      <c r="F241" s="38"/>
      <c r="G241" s="38"/>
      <c r="H241" s="38"/>
      <c r="I241" s="38"/>
      <c r="J241" s="41"/>
      <c r="K241" s="38"/>
      <c r="L241" s="38"/>
      <c r="M241" s="38"/>
      <c r="N241" s="38"/>
      <c r="O241" s="38"/>
      <c r="P241" s="38"/>
      <c r="Q241" s="38"/>
      <c r="R241" s="38"/>
      <c r="S241" s="38"/>
      <c r="T241" s="38"/>
      <c r="U241" s="38"/>
      <c r="V241" s="38"/>
      <c r="W241" s="38"/>
      <c r="X241" s="38"/>
      <c r="Y241" s="38"/>
      <c r="Z241" s="38"/>
    </row>
    <row r="242" spans="1:26" ht="12.75" hidden="1" customHeight="1" x14ac:dyDescent="0.2">
      <c r="A242" s="38"/>
      <c r="B242" s="39"/>
      <c r="C242" s="40"/>
      <c r="D242" s="38"/>
      <c r="E242" s="38"/>
      <c r="F242" s="38"/>
      <c r="G242" s="38"/>
      <c r="H242" s="38"/>
      <c r="I242" s="38"/>
      <c r="J242" s="41"/>
      <c r="K242" s="38"/>
      <c r="L242" s="38"/>
      <c r="M242" s="38"/>
      <c r="N242" s="38"/>
      <c r="O242" s="38"/>
      <c r="P242" s="38"/>
      <c r="Q242" s="38"/>
      <c r="R242" s="38"/>
      <c r="S242" s="38"/>
      <c r="T242" s="38"/>
      <c r="U242" s="38"/>
      <c r="V242" s="38"/>
      <c r="W242" s="38"/>
      <c r="X242" s="38"/>
      <c r="Y242" s="38"/>
      <c r="Z242" s="38"/>
    </row>
    <row r="243" spans="1:26" ht="12.75" hidden="1" customHeight="1" x14ac:dyDescent="0.2">
      <c r="A243" s="38"/>
      <c r="B243" s="39"/>
      <c r="C243" s="40"/>
      <c r="D243" s="38"/>
      <c r="E243" s="38"/>
      <c r="F243" s="38"/>
      <c r="G243" s="38"/>
      <c r="H243" s="38"/>
      <c r="I243" s="38"/>
      <c r="J243" s="41"/>
      <c r="K243" s="38"/>
      <c r="L243" s="38"/>
      <c r="M243" s="38"/>
      <c r="N243" s="38"/>
      <c r="O243" s="38"/>
      <c r="P243" s="38"/>
      <c r="Q243" s="38"/>
      <c r="R243" s="38"/>
      <c r="S243" s="38"/>
      <c r="T243" s="38"/>
      <c r="U243" s="38"/>
      <c r="V243" s="38"/>
      <c r="W243" s="38"/>
      <c r="X243" s="38"/>
      <c r="Y243" s="38"/>
      <c r="Z243" s="38"/>
    </row>
    <row r="244" spans="1:26" ht="12.75" hidden="1" customHeight="1" x14ac:dyDescent="0.2">
      <c r="A244" s="38"/>
      <c r="B244" s="39"/>
      <c r="C244" s="40"/>
      <c r="D244" s="38"/>
      <c r="E244" s="38"/>
      <c r="F244" s="38"/>
      <c r="G244" s="38"/>
      <c r="H244" s="38"/>
      <c r="I244" s="38"/>
      <c r="J244" s="41"/>
      <c r="K244" s="38"/>
      <c r="L244" s="38"/>
      <c r="M244" s="38"/>
      <c r="N244" s="38"/>
      <c r="O244" s="38"/>
      <c r="P244" s="38"/>
      <c r="Q244" s="38"/>
      <c r="R244" s="38"/>
      <c r="S244" s="38"/>
      <c r="T244" s="38"/>
      <c r="U244" s="38"/>
      <c r="V244" s="38"/>
      <c r="W244" s="38"/>
      <c r="X244" s="38"/>
      <c r="Y244" s="38"/>
      <c r="Z244" s="38"/>
    </row>
    <row r="245" spans="1:26" ht="12.75" hidden="1" customHeight="1" x14ac:dyDescent="0.2">
      <c r="A245" s="38"/>
      <c r="B245" s="39"/>
      <c r="C245" s="40"/>
      <c r="D245" s="38"/>
      <c r="E245" s="38"/>
      <c r="F245" s="38"/>
      <c r="G245" s="38"/>
      <c r="H245" s="38"/>
      <c r="I245" s="38"/>
      <c r="J245" s="41"/>
      <c r="K245" s="38"/>
      <c r="L245" s="38"/>
      <c r="M245" s="38"/>
      <c r="N245" s="38"/>
      <c r="O245" s="38"/>
      <c r="P245" s="38"/>
      <c r="Q245" s="38"/>
      <c r="R245" s="38"/>
      <c r="S245" s="38"/>
      <c r="T245" s="38"/>
      <c r="U245" s="38"/>
      <c r="V245" s="38"/>
      <c r="W245" s="38"/>
      <c r="X245" s="38"/>
      <c r="Y245" s="38"/>
      <c r="Z245" s="38"/>
    </row>
    <row r="246" spans="1:26" ht="12.75" hidden="1" customHeight="1" x14ac:dyDescent="0.2">
      <c r="A246" s="38"/>
      <c r="B246" s="39"/>
      <c r="C246" s="40"/>
      <c r="D246" s="38"/>
      <c r="E246" s="38"/>
      <c r="F246" s="38"/>
      <c r="G246" s="38"/>
      <c r="H246" s="38"/>
      <c r="I246" s="38"/>
      <c r="J246" s="41"/>
      <c r="K246" s="38"/>
      <c r="L246" s="38"/>
      <c r="M246" s="38"/>
      <c r="N246" s="38"/>
      <c r="O246" s="38"/>
      <c r="P246" s="38"/>
      <c r="Q246" s="38"/>
      <c r="R246" s="38"/>
      <c r="S246" s="38"/>
      <c r="T246" s="38"/>
      <c r="U246" s="38"/>
      <c r="V246" s="38"/>
      <c r="W246" s="38"/>
      <c r="X246" s="38"/>
      <c r="Y246" s="38"/>
      <c r="Z246" s="38"/>
    </row>
    <row r="247" spans="1:26" ht="12.75" hidden="1" customHeight="1" x14ac:dyDescent="0.2">
      <c r="A247" s="38"/>
      <c r="B247" s="39"/>
      <c r="C247" s="40"/>
      <c r="D247" s="38"/>
      <c r="E247" s="38"/>
      <c r="F247" s="38"/>
      <c r="G247" s="38"/>
      <c r="H247" s="38"/>
      <c r="I247" s="38"/>
      <c r="J247" s="41"/>
      <c r="K247" s="38"/>
      <c r="L247" s="38"/>
      <c r="M247" s="38"/>
      <c r="N247" s="38"/>
      <c r="O247" s="38"/>
      <c r="P247" s="38"/>
      <c r="Q247" s="38"/>
      <c r="R247" s="38"/>
      <c r="S247" s="38"/>
      <c r="T247" s="38"/>
      <c r="U247" s="38"/>
      <c r="V247" s="38"/>
      <c r="W247" s="38"/>
      <c r="X247" s="38"/>
      <c r="Y247" s="38"/>
      <c r="Z247" s="38"/>
    </row>
    <row r="248" spans="1:26" ht="12.75" hidden="1" customHeight="1" x14ac:dyDescent="0.2">
      <c r="A248" s="38"/>
      <c r="B248" s="39"/>
      <c r="C248" s="40"/>
      <c r="D248" s="38"/>
      <c r="E248" s="38"/>
      <c r="F248" s="38"/>
      <c r="G248" s="38"/>
      <c r="H248" s="38"/>
      <c r="I248" s="38"/>
      <c r="J248" s="41"/>
      <c r="K248" s="38"/>
      <c r="L248" s="38"/>
      <c r="M248" s="38"/>
      <c r="N248" s="38"/>
      <c r="O248" s="38"/>
      <c r="P248" s="38"/>
      <c r="Q248" s="38"/>
      <c r="R248" s="38"/>
      <c r="S248" s="38"/>
      <c r="T248" s="38"/>
      <c r="U248" s="38"/>
      <c r="V248" s="38"/>
      <c r="W248" s="38"/>
      <c r="X248" s="38"/>
      <c r="Y248" s="38"/>
      <c r="Z248" s="38"/>
    </row>
    <row r="249" spans="1:26" ht="12.75" hidden="1" customHeight="1" x14ac:dyDescent="0.2">
      <c r="A249" s="38"/>
      <c r="B249" s="39"/>
      <c r="C249" s="40"/>
      <c r="D249" s="38"/>
      <c r="E249" s="38"/>
      <c r="F249" s="38"/>
      <c r="G249" s="38"/>
      <c r="H249" s="38"/>
      <c r="I249" s="38"/>
      <c r="J249" s="41"/>
      <c r="K249" s="38"/>
      <c r="L249" s="38"/>
      <c r="M249" s="38"/>
      <c r="N249" s="38"/>
      <c r="O249" s="38"/>
      <c r="P249" s="38"/>
      <c r="Q249" s="38"/>
      <c r="R249" s="38"/>
      <c r="S249" s="38"/>
      <c r="T249" s="38"/>
      <c r="U249" s="38"/>
      <c r="V249" s="38"/>
      <c r="W249" s="38"/>
      <c r="X249" s="38"/>
      <c r="Y249" s="38"/>
      <c r="Z249" s="38"/>
    </row>
    <row r="250" spans="1:26" ht="12.75" hidden="1" customHeight="1" x14ac:dyDescent="0.2">
      <c r="A250" s="38"/>
      <c r="B250" s="39"/>
      <c r="C250" s="40"/>
      <c r="D250" s="38"/>
      <c r="E250" s="38"/>
      <c r="F250" s="38"/>
      <c r="G250" s="38"/>
      <c r="H250" s="38"/>
      <c r="I250" s="38"/>
      <c r="J250" s="41"/>
      <c r="K250" s="38"/>
      <c r="L250" s="38"/>
      <c r="M250" s="38"/>
      <c r="N250" s="38"/>
      <c r="O250" s="38"/>
      <c r="P250" s="38"/>
      <c r="Q250" s="38"/>
      <c r="R250" s="38"/>
      <c r="S250" s="38"/>
      <c r="T250" s="38"/>
      <c r="U250" s="38"/>
      <c r="V250" s="38"/>
      <c r="W250" s="38"/>
      <c r="X250" s="38"/>
      <c r="Y250" s="38"/>
      <c r="Z250" s="38"/>
    </row>
    <row r="251" spans="1:26" ht="12.75" hidden="1" customHeight="1" x14ac:dyDescent="0.2">
      <c r="A251" s="38"/>
      <c r="B251" s="39"/>
      <c r="C251" s="40"/>
      <c r="D251" s="38"/>
      <c r="E251" s="38"/>
      <c r="F251" s="38"/>
      <c r="G251" s="38"/>
      <c r="H251" s="38"/>
      <c r="I251" s="38"/>
      <c r="J251" s="41"/>
      <c r="K251" s="38"/>
      <c r="L251" s="38"/>
      <c r="M251" s="38"/>
      <c r="N251" s="38"/>
      <c r="O251" s="38"/>
      <c r="P251" s="38"/>
      <c r="Q251" s="38"/>
      <c r="R251" s="38"/>
      <c r="S251" s="38"/>
      <c r="T251" s="38"/>
      <c r="U251" s="38"/>
      <c r="V251" s="38"/>
      <c r="W251" s="38"/>
      <c r="X251" s="38"/>
      <c r="Y251" s="38"/>
      <c r="Z251" s="38"/>
    </row>
    <row r="252" spans="1:26" ht="12.75" hidden="1" customHeight="1" x14ac:dyDescent="0.2">
      <c r="A252" s="38"/>
      <c r="B252" s="39"/>
      <c r="C252" s="40"/>
      <c r="D252" s="38"/>
      <c r="E252" s="38"/>
      <c r="F252" s="38"/>
      <c r="G252" s="38"/>
      <c r="H252" s="38"/>
      <c r="I252" s="38"/>
      <c r="J252" s="41"/>
      <c r="K252" s="38"/>
      <c r="L252" s="38"/>
      <c r="M252" s="38"/>
      <c r="N252" s="38"/>
      <c r="O252" s="38"/>
      <c r="P252" s="38"/>
      <c r="Q252" s="38"/>
      <c r="R252" s="38"/>
      <c r="S252" s="38"/>
      <c r="T252" s="38"/>
      <c r="U252" s="38"/>
      <c r="V252" s="38"/>
      <c r="W252" s="38"/>
      <c r="X252" s="38"/>
      <c r="Y252" s="38"/>
      <c r="Z252" s="38"/>
    </row>
    <row r="253" spans="1:26" ht="12.75" hidden="1" customHeight="1" x14ac:dyDescent="0.2">
      <c r="A253" s="38"/>
      <c r="B253" s="39"/>
      <c r="C253" s="40"/>
      <c r="D253" s="38"/>
      <c r="E253" s="38"/>
      <c r="F253" s="38"/>
      <c r="G253" s="38"/>
      <c r="H253" s="38"/>
      <c r="I253" s="38"/>
      <c r="J253" s="41"/>
      <c r="K253" s="38"/>
      <c r="L253" s="38"/>
      <c r="M253" s="38"/>
      <c r="N253" s="38"/>
      <c r="O253" s="38"/>
      <c r="P253" s="38"/>
      <c r="Q253" s="38"/>
      <c r="R253" s="38"/>
      <c r="S253" s="38"/>
      <c r="T253" s="38"/>
      <c r="U253" s="38"/>
      <c r="V253" s="38"/>
      <c r="W253" s="38"/>
      <c r="X253" s="38"/>
      <c r="Y253" s="38"/>
      <c r="Z253" s="38"/>
    </row>
    <row r="254" spans="1:26" ht="12.75" hidden="1" customHeight="1" x14ac:dyDescent="0.2">
      <c r="A254" s="38"/>
      <c r="B254" s="39"/>
      <c r="C254" s="40"/>
      <c r="D254" s="38"/>
      <c r="E254" s="38"/>
      <c r="F254" s="38"/>
      <c r="G254" s="38"/>
      <c r="H254" s="38"/>
      <c r="I254" s="38"/>
      <c r="J254" s="41"/>
      <c r="K254" s="38"/>
      <c r="L254" s="38"/>
      <c r="M254" s="38"/>
      <c r="N254" s="38"/>
      <c r="O254" s="38"/>
      <c r="P254" s="38"/>
      <c r="Q254" s="38"/>
      <c r="R254" s="38"/>
      <c r="S254" s="38"/>
      <c r="T254" s="38"/>
      <c r="U254" s="38"/>
      <c r="V254" s="38"/>
      <c r="W254" s="38"/>
      <c r="X254" s="38"/>
      <c r="Y254" s="38"/>
      <c r="Z254" s="38"/>
    </row>
    <row r="255" spans="1:26" ht="12.75" hidden="1" customHeight="1" x14ac:dyDescent="0.2">
      <c r="A255" s="38"/>
      <c r="B255" s="39"/>
      <c r="C255" s="40"/>
      <c r="D255" s="38"/>
      <c r="E255" s="38"/>
      <c r="F255" s="38"/>
      <c r="G255" s="38"/>
      <c r="H255" s="38"/>
      <c r="I255" s="38"/>
      <c r="J255" s="41"/>
      <c r="K255" s="38"/>
      <c r="L255" s="38"/>
      <c r="M255" s="38"/>
      <c r="N255" s="38"/>
      <c r="O255" s="38"/>
      <c r="P255" s="38"/>
      <c r="Q255" s="38"/>
      <c r="R255" s="38"/>
      <c r="S255" s="38"/>
      <c r="T255" s="38"/>
      <c r="U255" s="38"/>
      <c r="V255" s="38"/>
      <c r="W255" s="38"/>
      <c r="X255" s="38"/>
      <c r="Y255" s="38"/>
      <c r="Z255" s="38"/>
    </row>
    <row r="256" spans="1:26" ht="12.75" hidden="1" customHeight="1" x14ac:dyDescent="0.2">
      <c r="A256" s="38"/>
      <c r="B256" s="39"/>
      <c r="C256" s="40"/>
      <c r="D256" s="38"/>
      <c r="E256" s="38"/>
      <c r="F256" s="38"/>
      <c r="G256" s="38"/>
      <c r="H256" s="38"/>
      <c r="I256" s="38"/>
      <c r="J256" s="41"/>
      <c r="K256" s="38"/>
      <c r="L256" s="38"/>
      <c r="M256" s="38"/>
      <c r="N256" s="38"/>
      <c r="O256" s="38"/>
      <c r="P256" s="38"/>
      <c r="Q256" s="38"/>
      <c r="R256" s="38"/>
      <c r="S256" s="38"/>
      <c r="T256" s="38"/>
      <c r="U256" s="38"/>
      <c r="V256" s="38"/>
      <c r="W256" s="38"/>
      <c r="X256" s="38"/>
      <c r="Y256" s="38"/>
      <c r="Z256" s="38"/>
    </row>
    <row r="257" spans="1:26" ht="12.75" hidden="1" customHeight="1" x14ac:dyDescent="0.2">
      <c r="A257" s="38"/>
      <c r="B257" s="39"/>
      <c r="C257" s="40"/>
      <c r="D257" s="38"/>
      <c r="E257" s="38"/>
      <c r="F257" s="38"/>
      <c r="G257" s="38"/>
      <c r="H257" s="38"/>
      <c r="I257" s="38"/>
      <c r="J257" s="41"/>
      <c r="K257" s="38"/>
      <c r="L257" s="38"/>
      <c r="M257" s="38"/>
      <c r="N257" s="38"/>
      <c r="O257" s="38"/>
      <c r="P257" s="38"/>
      <c r="Q257" s="38"/>
      <c r="R257" s="38"/>
      <c r="S257" s="38"/>
      <c r="T257" s="38"/>
      <c r="U257" s="38"/>
      <c r="V257" s="38"/>
      <c r="W257" s="38"/>
      <c r="X257" s="38"/>
      <c r="Y257" s="38"/>
      <c r="Z257" s="38"/>
    </row>
    <row r="258" spans="1:26" ht="12.75" hidden="1" customHeight="1" x14ac:dyDescent="0.2">
      <c r="A258" s="38"/>
      <c r="B258" s="39"/>
      <c r="C258" s="40"/>
      <c r="D258" s="38"/>
      <c r="E258" s="38"/>
      <c r="F258" s="38"/>
      <c r="G258" s="38"/>
      <c r="H258" s="38"/>
      <c r="I258" s="38"/>
      <c r="J258" s="41"/>
      <c r="K258" s="38"/>
      <c r="L258" s="38"/>
      <c r="M258" s="38"/>
      <c r="N258" s="38"/>
      <c r="O258" s="38"/>
      <c r="P258" s="38"/>
      <c r="Q258" s="38"/>
      <c r="R258" s="38"/>
      <c r="S258" s="38"/>
      <c r="T258" s="38"/>
      <c r="U258" s="38"/>
      <c r="V258" s="38"/>
      <c r="W258" s="38"/>
      <c r="X258" s="38"/>
      <c r="Y258" s="38"/>
      <c r="Z258" s="38"/>
    </row>
    <row r="259" spans="1:26" ht="12.75" hidden="1" customHeight="1" x14ac:dyDescent="0.2">
      <c r="A259" s="38"/>
      <c r="B259" s="39"/>
      <c r="C259" s="40"/>
      <c r="D259" s="38"/>
      <c r="E259" s="38"/>
      <c r="F259" s="38"/>
      <c r="G259" s="38"/>
      <c r="H259" s="38"/>
      <c r="I259" s="38"/>
      <c r="J259" s="41"/>
      <c r="K259" s="38"/>
      <c r="L259" s="38"/>
      <c r="M259" s="38"/>
      <c r="N259" s="38"/>
      <c r="O259" s="38"/>
      <c r="P259" s="38"/>
      <c r="Q259" s="38"/>
      <c r="R259" s="38"/>
      <c r="S259" s="38"/>
      <c r="T259" s="38"/>
      <c r="U259" s="38"/>
      <c r="V259" s="38"/>
      <c r="W259" s="38"/>
      <c r="X259" s="38"/>
      <c r="Y259" s="38"/>
      <c r="Z259" s="38"/>
    </row>
    <row r="260" spans="1:26" ht="12.75" hidden="1" customHeight="1" x14ac:dyDescent="0.2">
      <c r="A260" s="38"/>
      <c r="B260" s="39"/>
      <c r="C260" s="40"/>
      <c r="D260" s="38"/>
      <c r="E260" s="38"/>
      <c r="F260" s="38"/>
      <c r="G260" s="38"/>
      <c r="H260" s="38"/>
      <c r="I260" s="38"/>
      <c r="J260" s="41"/>
      <c r="K260" s="38"/>
      <c r="L260" s="38"/>
      <c r="M260" s="38"/>
      <c r="N260" s="38"/>
      <c r="O260" s="38"/>
      <c r="P260" s="38"/>
      <c r="Q260" s="38"/>
      <c r="R260" s="38"/>
      <c r="S260" s="38"/>
      <c r="T260" s="38"/>
      <c r="U260" s="38"/>
      <c r="V260" s="38"/>
      <c r="W260" s="38"/>
      <c r="X260" s="38"/>
      <c r="Y260" s="38"/>
      <c r="Z260" s="38"/>
    </row>
    <row r="261" spans="1:26" ht="12.75" hidden="1" customHeight="1" x14ac:dyDescent="0.2">
      <c r="A261" s="38"/>
      <c r="B261" s="39"/>
      <c r="C261" s="40"/>
      <c r="D261" s="38"/>
      <c r="E261" s="38"/>
      <c r="F261" s="38"/>
      <c r="G261" s="38"/>
      <c r="H261" s="38"/>
      <c r="I261" s="38"/>
      <c r="J261" s="41"/>
      <c r="K261" s="38"/>
      <c r="L261" s="38"/>
      <c r="M261" s="38"/>
      <c r="N261" s="38"/>
      <c r="O261" s="38"/>
      <c r="P261" s="38"/>
      <c r="Q261" s="38"/>
      <c r="R261" s="38"/>
      <c r="S261" s="38"/>
      <c r="T261" s="38"/>
      <c r="U261" s="38"/>
      <c r="V261" s="38"/>
      <c r="W261" s="38"/>
      <c r="X261" s="38"/>
      <c r="Y261" s="38"/>
      <c r="Z261" s="38"/>
    </row>
    <row r="262" spans="1:26" ht="12.75" hidden="1" customHeight="1" x14ac:dyDescent="0.2">
      <c r="A262" s="38"/>
      <c r="B262" s="39"/>
      <c r="C262" s="40"/>
      <c r="D262" s="38"/>
      <c r="E262" s="38"/>
      <c r="F262" s="38"/>
      <c r="G262" s="38"/>
      <c r="H262" s="38"/>
      <c r="I262" s="38"/>
      <c r="J262" s="41"/>
      <c r="K262" s="38"/>
      <c r="L262" s="38"/>
      <c r="M262" s="38"/>
      <c r="N262" s="38"/>
      <c r="O262" s="38"/>
      <c r="P262" s="38"/>
      <c r="Q262" s="38"/>
      <c r="R262" s="38"/>
      <c r="S262" s="38"/>
      <c r="T262" s="38"/>
      <c r="U262" s="38"/>
      <c r="V262" s="38"/>
      <c r="W262" s="38"/>
      <c r="X262" s="38"/>
      <c r="Y262" s="38"/>
      <c r="Z262" s="38"/>
    </row>
    <row r="263" spans="1:26" ht="12.75" hidden="1" customHeight="1" x14ac:dyDescent="0.2">
      <c r="A263" s="38"/>
      <c r="B263" s="39"/>
      <c r="C263" s="40"/>
      <c r="D263" s="38"/>
      <c r="E263" s="38"/>
      <c r="F263" s="38"/>
      <c r="G263" s="38"/>
      <c r="H263" s="38"/>
      <c r="I263" s="38"/>
      <c r="J263" s="41"/>
      <c r="K263" s="38"/>
      <c r="L263" s="38"/>
      <c r="M263" s="38"/>
      <c r="N263" s="38"/>
      <c r="O263" s="38"/>
      <c r="P263" s="38"/>
      <c r="Q263" s="38"/>
      <c r="R263" s="38"/>
      <c r="S263" s="38"/>
      <c r="T263" s="38"/>
      <c r="U263" s="38"/>
      <c r="V263" s="38"/>
      <c r="W263" s="38"/>
      <c r="X263" s="38"/>
      <c r="Y263" s="38"/>
      <c r="Z263" s="38"/>
    </row>
    <row r="264" spans="1:26" ht="12.75" hidden="1" customHeight="1" x14ac:dyDescent="0.2">
      <c r="A264" s="38"/>
      <c r="B264" s="39"/>
      <c r="C264" s="40"/>
      <c r="D264" s="38"/>
      <c r="E264" s="38"/>
      <c r="F264" s="38"/>
      <c r="G264" s="38"/>
      <c r="H264" s="38"/>
      <c r="I264" s="38"/>
      <c r="J264" s="41"/>
      <c r="K264" s="38"/>
      <c r="L264" s="38"/>
      <c r="M264" s="38"/>
      <c r="N264" s="38"/>
      <c r="O264" s="38"/>
      <c r="P264" s="38"/>
      <c r="Q264" s="38"/>
      <c r="R264" s="38"/>
      <c r="S264" s="38"/>
      <c r="T264" s="38"/>
      <c r="U264" s="38"/>
      <c r="V264" s="38"/>
      <c r="W264" s="38"/>
      <c r="X264" s="38"/>
      <c r="Y264" s="38"/>
      <c r="Z264" s="38"/>
    </row>
    <row r="265" spans="1:26" ht="12.75" hidden="1" customHeight="1" x14ac:dyDescent="0.2">
      <c r="A265" s="38"/>
      <c r="B265" s="39"/>
      <c r="C265" s="40"/>
      <c r="D265" s="38"/>
      <c r="E265" s="38"/>
      <c r="F265" s="38"/>
      <c r="G265" s="38"/>
      <c r="H265" s="38"/>
      <c r="I265" s="38"/>
      <c r="J265" s="41"/>
      <c r="K265" s="38"/>
      <c r="L265" s="38"/>
      <c r="M265" s="38"/>
      <c r="N265" s="38"/>
      <c r="O265" s="38"/>
      <c r="P265" s="38"/>
      <c r="Q265" s="38"/>
      <c r="R265" s="38"/>
      <c r="S265" s="38"/>
      <c r="T265" s="38"/>
      <c r="U265" s="38"/>
      <c r="V265" s="38"/>
      <c r="W265" s="38"/>
      <c r="X265" s="38"/>
      <c r="Y265" s="38"/>
      <c r="Z265" s="38"/>
    </row>
    <row r="266" spans="1:26" ht="12.75" hidden="1" customHeight="1" x14ac:dyDescent="0.2">
      <c r="A266" s="38"/>
      <c r="B266" s="39"/>
      <c r="C266" s="40"/>
      <c r="D266" s="38"/>
      <c r="E266" s="38"/>
      <c r="F266" s="38"/>
      <c r="G266" s="38"/>
      <c r="H266" s="38"/>
      <c r="I266" s="38"/>
      <c r="J266" s="41"/>
      <c r="K266" s="38"/>
      <c r="L266" s="38"/>
      <c r="M266" s="38"/>
      <c r="N266" s="38"/>
      <c r="O266" s="38"/>
      <c r="P266" s="38"/>
      <c r="Q266" s="38"/>
      <c r="R266" s="38"/>
      <c r="S266" s="38"/>
      <c r="T266" s="38"/>
      <c r="U266" s="38"/>
      <c r="V266" s="38"/>
      <c r="W266" s="38"/>
      <c r="X266" s="38"/>
      <c r="Y266" s="38"/>
      <c r="Z266" s="38"/>
    </row>
    <row r="267" spans="1:26" ht="12.75" hidden="1" customHeight="1" x14ac:dyDescent="0.2">
      <c r="A267" s="38"/>
      <c r="B267" s="39"/>
      <c r="C267" s="40"/>
      <c r="D267" s="38"/>
      <c r="E267" s="38"/>
      <c r="F267" s="38"/>
      <c r="G267" s="38"/>
      <c r="H267" s="38"/>
      <c r="I267" s="38"/>
      <c r="J267" s="41"/>
      <c r="K267" s="38"/>
      <c r="L267" s="38"/>
      <c r="M267" s="38"/>
      <c r="N267" s="38"/>
      <c r="O267" s="38"/>
      <c r="P267" s="38"/>
      <c r="Q267" s="38"/>
      <c r="R267" s="38"/>
      <c r="S267" s="38"/>
      <c r="T267" s="38"/>
      <c r="U267" s="38"/>
      <c r="V267" s="38"/>
      <c r="W267" s="38"/>
      <c r="X267" s="38"/>
      <c r="Y267" s="38"/>
      <c r="Z267" s="38"/>
    </row>
    <row r="268" spans="1:26" ht="12.75" hidden="1" customHeight="1" x14ac:dyDescent="0.2">
      <c r="A268" s="38"/>
      <c r="B268" s="39"/>
      <c r="C268" s="40"/>
      <c r="D268" s="38"/>
      <c r="E268" s="38"/>
      <c r="F268" s="38"/>
      <c r="G268" s="38"/>
      <c r="H268" s="38"/>
      <c r="I268" s="38"/>
      <c r="J268" s="41"/>
      <c r="K268" s="38"/>
      <c r="L268" s="38"/>
      <c r="M268" s="38"/>
      <c r="N268" s="38"/>
      <c r="O268" s="38"/>
      <c r="P268" s="38"/>
      <c r="Q268" s="38"/>
      <c r="R268" s="38"/>
      <c r="S268" s="38"/>
      <c r="T268" s="38"/>
      <c r="U268" s="38"/>
      <c r="V268" s="38"/>
      <c r="W268" s="38"/>
      <c r="X268" s="38"/>
      <c r="Y268" s="38"/>
      <c r="Z268" s="38"/>
    </row>
    <row r="269" spans="1:26" ht="12.75" hidden="1" customHeight="1" x14ac:dyDescent="0.2">
      <c r="A269" s="38"/>
      <c r="B269" s="39"/>
      <c r="C269" s="40"/>
      <c r="D269" s="38"/>
      <c r="E269" s="38"/>
      <c r="F269" s="38"/>
      <c r="G269" s="38"/>
      <c r="H269" s="38"/>
      <c r="I269" s="38"/>
      <c r="J269" s="41"/>
      <c r="K269" s="38"/>
      <c r="L269" s="38"/>
      <c r="M269" s="38"/>
      <c r="N269" s="38"/>
      <c r="O269" s="38"/>
      <c r="P269" s="38"/>
      <c r="Q269" s="38"/>
      <c r="R269" s="38"/>
      <c r="S269" s="38"/>
      <c r="T269" s="38"/>
      <c r="U269" s="38"/>
      <c r="V269" s="38"/>
      <c r="W269" s="38"/>
      <c r="X269" s="38"/>
      <c r="Y269" s="38"/>
      <c r="Z269" s="38"/>
    </row>
    <row r="270" spans="1:26" ht="12.75" hidden="1" customHeight="1" x14ac:dyDescent="0.2">
      <c r="A270" s="38"/>
      <c r="B270" s="39"/>
      <c r="C270" s="40"/>
      <c r="D270" s="38"/>
      <c r="E270" s="38"/>
      <c r="F270" s="38"/>
      <c r="G270" s="38"/>
      <c r="H270" s="38"/>
      <c r="I270" s="38"/>
      <c r="J270" s="41"/>
      <c r="K270" s="38"/>
      <c r="L270" s="38"/>
      <c r="M270" s="38"/>
      <c r="N270" s="38"/>
      <c r="O270" s="38"/>
      <c r="P270" s="38"/>
      <c r="Q270" s="38"/>
      <c r="R270" s="38"/>
      <c r="S270" s="38"/>
      <c r="T270" s="38"/>
      <c r="U270" s="38"/>
      <c r="V270" s="38"/>
      <c r="W270" s="38"/>
      <c r="X270" s="38"/>
      <c r="Y270" s="38"/>
      <c r="Z270" s="38"/>
    </row>
    <row r="271" spans="1:26" ht="12.75" hidden="1" customHeight="1" x14ac:dyDescent="0.2">
      <c r="A271" s="38"/>
      <c r="B271" s="39"/>
      <c r="C271" s="40"/>
      <c r="D271" s="38"/>
      <c r="E271" s="38"/>
      <c r="F271" s="38"/>
      <c r="G271" s="38"/>
      <c r="H271" s="38"/>
      <c r="I271" s="38"/>
      <c r="J271" s="41"/>
      <c r="K271" s="38"/>
      <c r="L271" s="38"/>
      <c r="M271" s="38"/>
      <c r="N271" s="38"/>
      <c r="O271" s="38"/>
      <c r="P271" s="38"/>
      <c r="Q271" s="38"/>
      <c r="R271" s="38"/>
      <c r="S271" s="38"/>
      <c r="T271" s="38"/>
      <c r="U271" s="38"/>
      <c r="V271" s="38"/>
      <c r="W271" s="38"/>
      <c r="X271" s="38"/>
      <c r="Y271" s="38"/>
      <c r="Z271" s="38"/>
    </row>
    <row r="272" spans="1:26" ht="12.75" hidden="1" customHeight="1" x14ac:dyDescent="0.2">
      <c r="A272" s="38"/>
      <c r="B272" s="39"/>
      <c r="C272" s="40"/>
      <c r="D272" s="38"/>
      <c r="E272" s="38"/>
      <c r="F272" s="38"/>
      <c r="G272" s="38"/>
      <c r="H272" s="38"/>
      <c r="I272" s="38"/>
      <c r="J272" s="41"/>
      <c r="K272" s="38"/>
      <c r="L272" s="38"/>
      <c r="M272" s="38"/>
      <c r="N272" s="38"/>
      <c r="O272" s="38"/>
      <c r="P272" s="38"/>
      <c r="Q272" s="38"/>
      <c r="R272" s="38"/>
      <c r="S272" s="38"/>
      <c r="T272" s="38"/>
      <c r="U272" s="38"/>
      <c r="V272" s="38"/>
      <c r="W272" s="38"/>
      <c r="X272" s="38"/>
      <c r="Y272" s="38"/>
      <c r="Z272" s="38"/>
    </row>
    <row r="273" spans="1:26" ht="12.75" hidden="1" customHeight="1" x14ac:dyDescent="0.2">
      <c r="A273" s="38"/>
      <c r="B273" s="39"/>
      <c r="C273" s="40"/>
      <c r="D273" s="38"/>
      <c r="E273" s="38"/>
      <c r="F273" s="38"/>
      <c r="G273" s="38"/>
      <c r="H273" s="38"/>
      <c r="I273" s="38"/>
      <c r="J273" s="41"/>
      <c r="K273" s="38"/>
      <c r="L273" s="38"/>
      <c r="M273" s="38"/>
      <c r="N273" s="38"/>
      <c r="O273" s="38"/>
      <c r="P273" s="38"/>
      <c r="Q273" s="38"/>
      <c r="R273" s="38"/>
      <c r="S273" s="38"/>
      <c r="T273" s="38"/>
      <c r="U273" s="38"/>
      <c r="V273" s="38"/>
      <c r="W273" s="38"/>
      <c r="X273" s="38"/>
      <c r="Y273" s="38"/>
      <c r="Z273" s="38"/>
    </row>
    <row r="274" spans="1:26" ht="12.75" hidden="1" customHeight="1" x14ac:dyDescent="0.2">
      <c r="A274" s="38"/>
      <c r="B274" s="39"/>
      <c r="C274" s="40"/>
      <c r="D274" s="38"/>
      <c r="E274" s="38"/>
      <c r="F274" s="38"/>
      <c r="G274" s="38"/>
      <c r="H274" s="38"/>
      <c r="I274" s="38"/>
      <c r="J274" s="41"/>
      <c r="K274" s="38"/>
      <c r="L274" s="38"/>
      <c r="M274" s="38"/>
      <c r="N274" s="38"/>
      <c r="O274" s="38"/>
      <c r="P274" s="38"/>
      <c r="Q274" s="38"/>
      <c r="R274" s="38"/>
      <c r="S274" s="38"/>
      <c r="T274" s="38"/>
      <c r="U274" s="38"/>
      <c r="V274" s="38"/>
      <c r="W274" s="38"/>
      <c r="X274" s="38"/>
      <c r="Y274" s="38"/>
      <c r="Z274" s="38"/>
    </row>
    <row r="275" spans="1:26" ht="12.75" hidden="1" customHeight="1" x14ac:dyDescent="0.2">
      <c r="A275" s="38"/>
      <c r="B275" s="39"/>
      <c r="C275" s="40"/>
      <c r="D275" s="38"/>
      <c r="E275" s="38"/>
      <c r="F275" s="38"/>
      <c r="G275" s="38"/>
      <c r="H275" s="38"/>
      <c r="I275" s="38"/>
      <c r="J275" s="41"/>
      <c r="K275" s="38"/>
      <c r="L275" s="38"/>
      <c r="M275" s="38"/>
      <c r="N275" s="38"/>
      <c r="O275" s="38"/>
      <c r="P275" s="38"/>
      <c r="Q275" s="38"/>
      <c r="R275" s="38"/>
      <c r="S275" s="38"/>
      <c r="T275" s="38"/>
      <c r="U275" s="38"/>
      <c r="V275" s="38"/>
      <c r="W275" s="38"/>
      <c r="X275" s="38"/>
      <c r="Y275" s="38"/>
      <c r="Z275" s="38"/>
    </row>
    <row r="276" spans="1:26" ht="12.75" hidden="1" customHeight="1" x14ac:dyDescent="0.2">
      <c r="A276" s="38"/>
      <c r="B276" s="39"/>
      <c r="C276" s="40"/>
      <c r="D276" s="38"/>
      <c r="E276" s="38"/>
      <c r="F276" s="38"/>
      <c r="G276" s="38"/>
      <c r="H276" s="38"/>
      <c r="I276" s="38"/>
      <c r="J276" s="41"/>
      <c r="K276" s="38"/>
      <c r="L276" s="38"/>
      <c r="M276" s="38"/>
      <c r="N276" s="38"/>
      <c r="O276" s="38"/>
      <c r="P276" s="38"/>
      <c r="Q276" s="38"/>
      <c r="R276" s="38"/>
      <c r="S276" s="38"/>
      <c r="T276" s="38"/>
      <c r="U276" s="38"/>
      <c r="V276" s="38"/>
      <c r="W276" s="38"/>
      <c r="X276" s="38"/>
      <c r="Y276" s="38"/>
      <c r="Z276" s="38"/>
    </row>
    <row r="277" spans="1:26" ht="12.75" hidden="1" customHeight="1" x14ac:dyDescent="0.2">
      <c r="A277" s="38"/>
      <c r="B277" s="39"/>
      <c r="C277" s="40"/>
      <c r="D277" s="38"/>
      <c r="E277" s="38"/>
      <c r="F277" s="38"/>
      <c r="G277" s="38"/>
      <c r="H277" s="38"/>
      <c r="I277" s="38"/>
      <c r="J277" s="41"/>
      <c r="K277" s="38"/>
      <c r="L277" s="38"/>
      <c r="M277" s="38"/>
      <c r="N277" s="38"/>
      <c r="O277" s="38"/>
      <c r="P277" s="38"/>
      <c r="Q277" s="38"/>
      <c r="R277" s="38"/>
      <c r="S277" s="38"/>
      <c r="T277" s="38"/>
      <c r="U277" s="38"/>
      <c r="V277" s="38"/>
      <c r="W277" s="38"/>
      <c r="X277" s="38"/>
      <c r="Y277" s="38"/>
      <c r="Z277" s="38"/>
    </row>
    <row r="278" spans="1:26" ht="12.75" hidden="1" customHeight="1" x14ac:dyDescent="0.2">
      <c r="A278" s="38"/>
      <c r="B278" s="39"/>
      <c r="C278" s="40"/>
      <c r="D278" s="38"/>
      <c r="E278" s="38"/>
      <c r="F278" s="38"/>
      <c r="G278" s="38"/>
      <c r="H278" s="38"/>
      <c r="I278" s="38"/>
      <c r="J278" s="41"/>
      <c r="K278" s="38"/>
      <c r="L278" s="38"/>
      <c r="M278" s="38"/>
      <c r="N278" s="38"/>
      <c r="O278" s="38"/>
      <c r="P278" s="38"/>
      <c r="Q278" s="38"/>
      <c r="R278" s="38"/>
      <c r="S278" s="38"/>
      <c r="T278" s="38"/>
      <c r="U278" s="38"/>
      <c r="V278" s="38"/>
      <c r="W278" s="38"/>
      <c r="X278" s="38"/>
      <c r="Y278" s="38"/>
      <c r="Z278" s="38"/>
    </row>
    <row r="279" spans="1:26" ht="12.75" hidden="1" customHeight="1" x14ac:dyDescent="0.2">
      <c r="A279" s="38"/>
      <c r="B279" s="39"/>
      <c r="C279" s="40"/>
      <c r="D279" s="38"/>
      <c r="E279" s="38"/>
      <c r="F279" s="38"/>
      <c r="G279" s="38"/>
      <c r="H279" s="38"/>
      <c r="I279" s="38"/>
      <c r="J279" s="41"/>
      <c r="K279" s="38"/>
      <c r="L279" s="38"/>
      <c r="M279" s="38"/>
      <c r="N279" s="38"/>
      <c r="O279" s="38"/>
      <c r="P279" s="38"/>
      <c r="Q279" s="38"/>
      <c r="R279" s="38"/>
      <c r="S279" s="38"/>
      <c r="T279" s="38"/>
      <c r="U279" s="38"/>
      <c r="V279" s="38"/>
      <c r="W279" s="38"/>
      <c r="X279" s="38"/>
      <c r="Y279" s="38"/>
      <c r="Z279" s="38"/>
    </row>
    <row r="280" spans="1:26" ht="12.75" hidden="1" customHeight="1" x14ac:dyDescent="0.2">
      <c r="A280" s="38"/>
      <c r="B280" s="39"/>
      <c r="C280" s="40"/>
      <c r="D280" s="38"/>
      <c r="E280" s="38"/>
      <c r="F280" s="38"/>
      <c r="G280" s="38"/>
      <c r="H280" s="38"/>
      <c r="I280" s="38"/>
      <c r="J280" s="41"/>
      <c r="K280" s="38"/>
      <c r="L280" s="38"/>
      <c r="M280" s="38"/>
      <c r="N280" s="38"/>
      <c r="O280" s="38"/>
      <c r="P280" s="38"/>
      <c r="Q280" s="38"/>
      <c r="R280" s="38"/>
      <c r="S280" s="38"/>
      <c r="T280" s="38"/>
      <c r="U280" s="38"/>
      <c r="V280" s="38"/>
      <c r="W280" s="38"/>
      <c r="X280" s="38"/>
      <c r="Y280" s="38"/>
      <c r="Z280" s="38"/>
    </row>
    <row r="281" spans="1:26" ht="12.75" hidden="1" customHeight="1" x14ac:dyDescent="0.2">
      <c r="A281" s="38"/>
      <c r="B281" s="39"/>
      <c r="C281" s="40"/>
      <c r="D281" s="38"/>
      <c r="E281" s="38"/>
      <c r="F281" s="38"/>
      <c r="G281" s="38"/>
      <c r="H281" s="38"/>
      <c r="I281" s="38"/>
      <c r="J281" s="41"/>
      <c r="K281" s="38"/>
      <c r="L281" s="38"/>
      <c r="M281" s="38"/>
      <c r="N281" s="38"/>
      <c r="O281" s="38"/>
      <c r="P281" s="38"/>
      <c r="Q281" s="38"/>
      <c r="R281" s="38"/>
      <c r="S281" s="38"/>
      <c r="T281" s="38"/>
      <c r="U281" s="38"/>
      <c r="V281" s="38"/>
      <c r="W281" s="38"/>
      <c r="X281" s="38"/>
      <c r="Y281" s="38"/>
      <c r="Z281" s="38"/>
    </row>
    <row r="282" spans="1:26" ht="12.75" hidden="1" customHeight="1" x14ac:dyDescent="0.2">
      <c r="A282" s="38"/>
      <c r="B282" s="39"/>
      <c r="C282" s="40"/>
      <c r="D282" s="38"/>
      <c r="E282" s="38"/>
      <c r="F282" s="38"/>
      <c r="G282" s="38"/>
      <c r="H282" s="38"/>
      <c r="I282" s="38"/>
      <c r="J282" s="41"/>
      <c r="K282" s="38"/>
      <c r="L282" s="38"/>
      <c r="M282" s="38"/>
      <c r="N282" s="38"/>
      <c r="O282" s="38"/>
      <c r="P282" s="38"/>
      <c r="Q282" s="38"/>
      <c r="R282" s="38"/>
      <c r="S282" s="38"/>
      <c r="T282" s="38"/>
      <c r="U282" s="38"/>
      <c r="V282" s="38"/>
      <c r="W282" s="38"/>
      <c r="X282" s="38"/>
      <c r="Y282" s="38"/>
      <c r="Z282" s="38"/>
    </row>
    <row r="283" spans="1:26" ht="12.75" hidden="1" customHeight="1" x14ac:dyDescent="0.2">
      <c r="A283" s="38"/>
      <c r="B283" s="39"/>
      <c r="C283" s="40"/>
      <c r="D283" s="38"/>
      <c r="E283" s="38"/>
      <c r="F283" s="38"/>
      <c r="G283" s="38"/>
      <c r="H283" s="38"/>
      <c r="I283" s="38"/>
      <c r="J283" s="41"/>
      <c r="K283" s="38"/>
      <c r="L283" s="38"/>
      <c r="M283" s="38"/>
      <c r="N283" s="38"/>
      <c r="O283" s="38"/>
      <c r="P283" s="38"/>
      <c r="Q283" s="38"/>
      <c r="R283" s="38"/>
      <c r="S283" s="38"/>
      <c r="T283" s="38"/>
      <c r="U283" s="38"/>
      <c r="V283" s="38"/>
      <c r="W283" s="38"/>
      <c r="X283" s="38"/>
      <c r="Y283" s="38"/>
      <c r="Z283" s="38"/>
    </row>
    <row r="284" spans="1:26" ht="12.75" hidden="1" customHeight="1" x14ac:dyDescent="0.2">
      <c r="A284" s="38"/>
      <c r="B284" s="39"/>
      <c r="C284" s="40"/>
      <c r="D284" s="38"/>
      <c r="E284" s="38"/>
      <c r="F284" s="38"/>
      <c r="G284" s="38"/>
      <c r="H284" s="38"/>
      <c r="I284" s="38"/>
      <c r="J284" s="41"/>
      <c r="K284" s="38"/>
      <c r="L284" s="38"/>
      <c r="M284" s="38"/>
      <c r="N284" s="38"/>
      <c r="O284" s="38"/>
      <c r="P284" s="38"/>
      <c r="Q284" s="38"/>
      <c r="R284" s="38"/>
      <c r="S284" s="38"/>
      <c r="T284" s="38"/>
      <c r="U284" s="38"/>
      <c r="V284" s="38"/>
      <c r="W284" s="38"/>
      <c r="X284" s="38"/>
      <c r="Y284" s="38"/>
      <c r="Z284" s="38"/>
    </row>
    <row r="285" spans="1:26" ht="12.75" hidden="1" customHeight="1" x14ac:dyDescent="0.2">
      <c r="A285" s="38"/>
      <c r="B285" s="39"/>
      <c r="C285" s="40"/>
      <c r="D285" s="38"/>
      <c r="E285" s="38"/>
      <c r="F285" s="38"/>
      <c r="G285" s="38"/>
      <c r="H285" s="38"/>
      <c r="I285" s="38"/>
      <c r="J285" s="41"/>
      <c r="K285" s="38"/>
      <c r="L285" s="38"/>
      <c r="M285" s="38"/>
      <c r="N285" s="38"/>
      <c r="O285" s="38"/>
      <c r="P285" s="38"/>
      <c r="Q285" s="38"/>
      <c r="R285" s="38"/>
      <c r="S285" s="38"/>
      <c r="T285" s="38"/>
      <c r="U285" s="38"/>
      <c r="V285" s="38"/>
      <c r="W285" s="38"/>
      <c r="X285" s="38"/>
      <c r="Y285" s="38"/>
      <c r="Z285" s="38"/>
    </row>
    <row r="286" spans="1:26" ht="12.75" hidden="1" customHeight="1" x14ac:dyDescent="0.2">
      <c r="A286" s="38"/>
      <c r="B286" s="39"/>
      <c r="C286" s="40"/>
      <c r="D286" s="38"/>
      <c r="E286" s="38"/>
      <c r="F286" s="38"/>
      <c r="G286" s="38"/>
      <c r="H286" s="38"/>
      <c r="I286" s="38"/>
      <c r="J286" s="41"/>
      <c r="K286" s="38"/>
      <c r="L286" s="38"/>
      <c r="M286" s="38"/>
      <c r="N286" s="38"/>
      <c r="O286" s="38"/>
      <c r="P286" s="38"/>
      <c r="Q286" s="38"/>
      <c r="R286" s="38"/>
      <c r="S286" s="38"/>
      <c r="T286" s="38"/>
      <c r="U286" s="38"/>
      <c r="V286" s="38"/>
      <c r="W286" s="38"/>
      <c r="X286" s="38"/>
      <c r="Y286" s="38"/>
      <c r="Z286" s="38"/>
    </row>
    <row r="287" spans="1:26" ht="12.75" hidden="1" customHeight="1" x14ac:dyDescent="0.2">
      <c r="A287" s="38"/>
      <c r="B287" s="39"/>
      <c r="C287" s="40"/>
      <c r="D287" s="38"/>
      <c r="E287" s="38"/>
      <c r="F287" s="38"/>
      <c r="G287" s="38"/>
      <c r="H287" s="38"/>
      <c r="I287" s="38"/>
      <c r="J287" s="41"/>
      <c r="K287" s="38"/>
      <c r="L287" s="38"/>
      <c r="M287" s="38"/>
      <c r="N287" s="38"/>
      <c r="O287" s="38"/>
      <c r="P287" s="38"/>
      <c r="Q287" s="38"/>
      <c r="R287" s="38"/>
      <c r="S287" s="38"/>
      <c r="T287" s="38"/>
      <c r="U287" s="38"/>
      <c r="V287" s="38"/>
      <c r="W287" s="38"/>
      <c r="X287" s="38"/>
      <c r="Y287" s="38"/>
      <c r="Z287" s="38"/>
    </row>
    <row r="288" spans="1:26" ht="12.75" hidden="1" customHeight="1" x14ac:dyDescent="0.2">
      <c r="A288" s="38"/>
      <c r="B288" s="39"/>
      <c r="C288" s="40"/>
      <c r="D288" s="38"/>
      <c r="E288" s="38"/>
      <c r="F288" s="38"/>
      <c r="G288" s="38"/>
      <c r="H288" s="38"/>
      <c r="I288" s="38"/>
      <c r="J288" s="41"/>
      <c r="K288" s="38"/>
      <c r="L288" s="38"/>
      <c r="M288" s="38"/>
      <c r="N288" s="38"/>
      <c r="O288" s="38"/>
      <c r="P288" s="38"/>
      <c r="Q288" s="38"/>
      <c r="R288" s="38"/>
      <c r="S288" s="38"/>
      <c r="T288" s="38"/>
      <c r="U288" s="38"/>
      <c r="V288" s="38"/>
      <c r="W288" s="38"/>
      <c r="X288" s="38"/>
      <c r="Y288" s="38"/>
      <c r="Z288" s="38"/>
    </row>
    <row r="289" spans="1:26" ht="12.75" hidden="1" customHeight="1" x14ac:dyDescent="0.2">
      <c r="A289" s="38"/>
      <c r="B289" s="39"/>
      <c r="C289" s="40"/>
      <c r="D289" s="38"/>
      <c r="E289" s="38"/>
      <c r="F289" s="38"/>
      <c r="G289" s="38"/>
      <c r="H289" s="38"/>
      <c r="I289" s="38"/>
      <c r="J289" s="41"/>
      <c r="K289" s="38"/>
      <c r="L289" s="38"/>
      <c r="M289" s="38"/>
      <c r="N289" s="38"/>
      <c r="O289" s="38"/>
      <c r="P289" s="38"/>
      <c r="Q289" s="38"/>
      <c r="R289" s="38"/>
      <c r="S289" s="38"/>
      <c r="T289" s="38"/>
      <c r="U289" s="38"/>
      <c r="V289" s="38"/>
      <c r="W289" s="38"/>
      <c r="X289" s="38"/>
      <c r="Y289" s="38"/>
      <c r="Z289" s="38"/>
    </row>
    <row r="290" spans="1:26" ht="12.75" hidden="1" customHeight="1" x14ac:dyDescent="0.2">
      <c r="A290" s="38"/>
      <c r="B290" s="39"/>
      <c r="C290" s="40"/>
      <c r="D290" s="38"/>
      <c r="E290" s="38"/>
      <c r="F290" s="38"/>
      <c r="G290" s="38"/>
      <c r="H290" s="38"/>
      <c r="I290" s="38"/>
      <c r="J290" s="41"/>
      <c r="K290" s="38"/>
      <c r="L290" s="38"/>
      <c r="M290" s="38"/>
      <c r="N290" s="38"/>
      <c r="O290" s="38"/>
      <c r="P290" s="38"/>
      <c r="Q290" s="38"/>
      <c r="R290" s="38"/>
      <c r="S290" s="38"/>
      <c r="T290" s="38"/>
      <c r="U290" s="38"/>
      <c r="V290" s="38"/>
      <c r="W290" s="38"/>
      <c r="X290" s="38"/>
      <c r="Y290" s="38"/>
      <c r="Z290" s="38"/>
    </row>
    <row r="291" spans="1:26" ht="12.75" hidden="1" customHeight="1" x14ac:dyDescent="0.2">
      <c r="A291" s="38"/>
      <c r="B291" s="39"/>
      <c r="C291" s="40"/>
      <c r="D291" s="38"/>
      <c r="E291" s="38"/>
      <c r="F291" s="38"/>
      <c r="G291" s="38"/>
      <c r="H291" s="38"/>
      <c r="I291" s="38"/>
      <c r="J291" s="41"/>
      <c r="K291" s="38"/>
      <c r="L291" s="38"/>
      <c r="M291" s="38"/>
      <c r="N291" s="38"/>
      <c r="O291" s="38"/>
      <c r="P291" s="38"/>
      <c r="Q291" s="38"/>
      <c r="R291" s="38"/>
      <c r="S291" s="38"/>
      <c r="T291" s="38"/>
      <c r="U291" s="38"/>
      <c r="V291" s="38"/>
      <c r="W291" s="38"/>
      <c r="X291" s="38"/>
      <c r="Y291" s="38"/>
      <c r="Z291" s="38"/>
    </row>
    <row r="292" spans="1:26" ht="12.75" hidden="1" customHeight="1" x14ac:dyDescent="0.2">
      <c r="A292" s="38"/>
      <c r="B292" s="39"/>
      <c r="C292" s="40"/>
      <c r="D292" s="38"/>
      <c r="E292" s="38"/>
      <c r="F292" s="38"/>
      <c r="G292" s="38"/>
      <c r="H292" s="38"/>
      <c r="I292" s="38"/>
      <c r="J292" s="41"/>
      <c r="K292" s="38"/>
      <c r="L292" s="38"/>
      <c r="M292" s="38"/>
      <c r="N292" s="38"/>
      <c r="O292" s="38"/>
      <c r="P292" s="38"/>
      <c r="Q292" s="38"/>
      <c r="R292" s="38"/>
      <c r="S292" s="38"/>
      <c r="T292" s="38"/>
      <c r="U292" s="38"/>
      <c r="V292" s="38"/>
      <c r="W292" s="38"/>
      <c r="X292" s="38"/>
      <c r="Y292" s="38"/>
      <c r="Z292" s="38"/>
    </row>
    <row r="293" spans="1:26" ht="12.75" hidden="1" customHeight="1" x14ac:dyDescent="0.2">
      <c r="A293" s="38"/>
      <c r="B293" s="39"/>
      <c r="C293" s="40"/>
      <c r="D293" s="38"/>
      <c r="E293" s="38"/>
      <c r="F293" s="38"/>
      <c r="G293" s="38"/>
      <c r="H293" s="38"/>
      <c r="I293" s="38"/>
      <c r="J293" s="41"/>
      <c r="K293" s="38"/>
      <c r="L293" s="38"/>
      <c r="M293" s="38"/>
      <c r="N293" s="38"/>
      <c r="O293" s="38"/>
      <c r="P293" s="38"/>
      <c r="Q293" s="38"/>
      <c r="R293" s="38"/>
      <c r="S293" s="38"/>
      <c r="T293" s="38"/>
      <c r="U293" s="38"/>
      <c r="V293" s="38"/>
      <c r="W293" s="38"/>
      <c r="X293" s="38"/>
      <c r="Y293" s="38"/>
      <c r="Z293" s="38"/>
    </row>
    <row r="294" spans="1:26" ht="12.75" hidden="1" customHeight="1" x14ac:dyDescent="0.2">
      <c r="A294" s="38"/>
      <c r="B294" s="39"/>
      <c r="C294" s="40"/>
      <c r="D294" s="38"/>
      <c r="E294" s="38"/>
      <c r="F294" s="38"/>
      <c r="G294" s="38"/>
      <c r="H294" s="38"/>
      <c r="I294" s="38"/>
      <c r="J294" s="41"/>
      <c r="K294" s="38"/>
      <c r="L294" s="38"/>
      <c r="M294" s="38"/>
      <c r="N294" s="38"/>
      <c r="O294" s="38"/>
      <c r="P294" s="38"/>
      <c r="Q294" s="38"/>
      <c r="R294" s="38"/>
      <c r="S294" s="38"/>
      <c r="T294" s="38"/>
      <c r="U294" s="38"/>
      <c r="V294" s="38"/>
      <c r="W294" s="38"/>
      <c r="X294" s="38"/>
      <c r="Y294" s="38"/>
      <c r="Z294" s="38"/>
    </row>
    <row r="295" spans="1:26" ht="12.75" hidden="1" customHeight="1" x14ac:dyDescent="0.2">
      <c r="A295" s="38"/>
      <c r="B295" s="39"/>
      <c r="C295" s="40"/>
      <c r="D295" s="38"/>
      <c r="E295" s="38"/>
      <c r="F295" s="38"/>
      <c r="G295" s="38"/>
      <c r="H295" s="38"/>
      <c r="I295" s="38"/>
      <c r="J295" s="41"/>
      <c r="K295" s="38"/>
      <c r="L295" s="38"/>
      <c r="M295" s="38"/>
      <c r="N295" s="38"/>
      <c r="O295" s="38"/>
      <c r="P295" s="38"/>
      <c r="Q295" s="38"/>
      <c r="R295" s="38"/>
      <c r="S295" s="38"/>
      <c r="T295" s="38"/>
      <c r="U295" s="38"/>
      <c r="V295" s="38"/>
      <c r="W295" s="38"/>
      <c r="X295" s="38"/>
      <c r="Y295" s="38"/>
      <c r="Z295" s="38"/>
    </row>
    <row r="296" spans="1:26" ht="12.75" hidden="1" customHeight="1" x14ac:dyDescent="0.2">
      <c r="A296" s="38"/>
      <c r="B296" s="39"/>
      <c r="C296" s="40"/>
      <c r="D296" s="38"/>
      <c r="E296" s="38"/>
      <c r="F296" s="38"/>
      <c r="G296" s="38"/>
      <c r="H296" s="38"/>
      <c r="I296" s="38"/>
      <c r="J296" s="41"/>
      <c r="K296" s="38"/>
      <c r="L296" s="38"/>
      <c r="M296" s="38"/>
      <c r="N296" s="38"/>
      <c r="O296" s="38"/>
      <c r="P296" s="38"/>
      <c r="Q296" s="38"/>
      <c r="R296" s="38"/>
      <c r="S296" s="38"/>
      <c r="T296" s="38"/>
      <c r="U296" s="38"/>
      <c r="V296" s="38"/>
      <c r="W296" s="38"/>
      <c r="X296" s="38"/>
      <c r="Y296" s="38"/>
      <c r="Z296" s="38"/>
    </row>
    <row r="297" spans="1:26" ht="12.75" hidden="1" customHeight="1" x14ac:dyDescent="0.2">
      <c r="A297" s="38"/>
      <c r="B297" s="39"/>
      <c r="C297" s="40"/>
      <c r="D297" s="38"/>
      <c r="E297" s="38"/>
      <c r="F297" s="38"/>
      <c r="G297" s="38"/>
      <c r="H297" s="38"/>
      <c r="I297" s="38"/>
      <c r="J297" s="41"/>
      <c r="K297" s="38"/>
      <c r="L297" s="38"/>
      <c r="M297" s="38"/>
      <c r="N297" s="38"/>
      <c r="O297" s="38"/>
      <c r="P297" s="38"/>
      <c r="Q297" s="38"/>
      <c r="R297" s="38"/>
      <c r="S297" s="38"/>
      <c r="T297" s="38"/>
      <c r="U297" s="38"/>
      <c r="V297" s="38"/>
      <c r="W297" s="38"/>
      <c r="X297" s="38"/>
      <c r="Y297" s="38"/>
      <c r="Z297" s="38"/>
    </row>
    <row r="298" spans="1:26" ht="12.75" hidden="1" customHeight="1" x14ac:dyDescent="0.2">
      <c r="A298" s="38"/>
      <c r="B298" s="39"/>
      <c r="C298" s="40"/>
      <c r="D298" s="38"/>
      <c r="E298" s="38"/>
      <c r="F298" s="38"/>
      <c r="G298" s="38"/>
      <c r="H298" s="38"/>
      <c r="I298" s="38"/>
      <c r="J298" s="41"/>
      <c r="K298" s="38"/>
      <c r="L298" s="38"/>
      <c r="M298" s="38"/>
      <c r="N298" s="38"/>
      <c r="O298" s="38"/>
      <c r="P298" s="38"/>
      <c r="Q298" s="38"/>
      <c r="R298" s="38"/>
      <c r="S298" s="38"/>
      <c r="T298" s="38"/>
      <c r="U298" s="38"/>
      <c r="V298" s="38"/>
      <c r="W298" s="38"/>
      <c r="X298" s="38"/>
      <c r="Y298" s="38"/>
      <c r="Z298" s="38"/>
    </row>
    <row r="299" spans="1:26" ht="12.75" hidden="1" customHeight="1" x14ac:dyDescent="0.2">
      <c r="A299" s="38"/>
      <c r="B299" s="39"/>
      <c r="C299" s="40"/>
      <c r="D299" s="38"/>
      <c r="E299" s="38"/>
      <c r="F299" s="38"/>
      <c r="G299" s="38"/>
      <c r="H299" s="38"/>
      <c r="I299" s="38"/>
      <c r="J299" s="41"/>
      <c r="K299" s="38"/>
      <c r="L299" s="38"/>
      <c r="M299" s="38"/>
      <c r="N299" s="38"/>
      <c r="O299" s="38"/>
      <c r="P299" s="38"/>
      <c r="Q299" s="38"/>
      <c r="R299" s="38"/>
      <c r="S299" s="38"/>
      <c r="T299" s="38"/>
      <c r="U299" s="38"/>
      <c r="V299" s="38"/>
      <c r="W299" s="38"/>
      <c r="X299" s="38"/>
      <c r="Y299" s="38"/>
      <c r="Z299" s="38"/>
    </row>
    <row r="300" spans="1:26" ht="12.75" hidden="1" customHeight="1" x14ac:dyDescent="0.2">
      <c r="A300" s="38"/>
      <c r="B300" s="39"/>
      <c r="C300" s="40"/>
      <c r="D300" s="38"/>
      <c r="E300" s="38"/>
      <c r="F300" s="38"/>
      <c r="G300" s="38"/>
      <c r="H300" s="38"/>
      <c r="I300" s="38"/>
      <c r="J300" s="41"/>
      <c r="K300" s="38"/>
      <c r="L300" s="38"/>
      <c r="M300" s="38"/>
      <c r="N300" s="38"/>
      <c r="O300" s="38"/>
      <c r="P300" s="38"/>
      <c r="Q300" s="38"/>
      <c r="R300" s="38"/>
      <c r="S300" s="38"/>
      <c r="T300" s="38"/>
      <c r="U300" s="38"/>
      <c r="V300" s="38"/>
      <c r="W300" s="38"/>
      <c r="X300" s="38"/>
      <c r="Y300" s="38"/>
      <c r="Z300" s="38"/>
    </row>
    <row r="301" spans="1:26" ht="12.75" hidden="1" customHeight="1" x14ac:dyDescent="0.2">
      <c r="A301" s="38"/>
      <c r="B301" s="39"/>
      <c r="C301" s="40"/>
      <c r="D301" s="38"/>
      <c r="E301" s="38"/>
      <c r="F301" s="38"/>
      <c r="G301" s="38"/>
      <c r="H301" s="38"/>
      <c r="I301" s="38"/>
      <c r="J301" s="41"/>
      <c r="K301" s="38"/>
      <c r="L301" s="38"/>
      <c r="M301" s="38"/>
      <c r="N301" s="38"/>
      <c r="O301" s="38"/>
      <c r="P301" s="38"/>
      <c r="Q301" s="38"/>
      <c r="R301" s="38"/>
      <c r="S301" s="38"/>
      <c r="T301" s="38"/>
      <c r="U301" s="38"/>
      <c r="V301" s="38"/>
      <c r="W301" s="38"/>
      <c r="X301" s="38"/>
      <c r="Y301" s="38"/>
      <c r="Z301" s="38"/>
    </row>
    <row r="302" spans="1:26" ht="12.75" hidden="1" customHeight="1" x14ac:dyDescent="0.2">
      <c r="A302" s="38"/>
      <c r="B302" s="39"/>
      <c r="C302" s="40"/>
      <c r="D302" s="38"/>
      <c r="E302" s="38"/>
      <c r="F302" s="38"/>
      <c r="G302" s="38"/>
      <c r="H302" s="38"/>
      <c r="I302" s="38"/>
      <c r="J302" s="41"/>
      <c r="K302" s="38"/>
      <c r="L302" s="38"/>
      <c r="M302" s="38"/>
      <c r="N302" s="38"/>
      <c r="O302" s="38"/>
      <c r="P302" s="38"/>
      <c r="Q302" s="38"/>
      <c r="R302" s="38"/>
      <c r="S302" s="38"/>
      <c r="T302" s="38"/>
      <c r="U302" s="38"/>
      <c r="V302" s="38"/>
      <c r="W302" s="38"/>
      <c r="X302" s="38"/>
      <c r="Y302" s="38"/>
      <c r="Z302" s="38"/>
    </row>
    <row r="303" spans="1:26" ht="12.75" hidden="1" customHeight="1" x14ac:dyDescent="0.2">
      <c r="A303" s="38"/>
      <c r="B303" s="39"/>
      <c r="C303" s="40"/>
      <c r="D303" s="38"/>
      <c r="E303" s="38"/>
      <c r="F303" s="38"/>
      <c r="G303" s="38"/>
      <c r="H303" s="38"/>
      <c r="I303" s="38"/>
      <c r="J303" s="41"/>
      <c r="K303" s="38"/>
      <c r="L303" s="38"/>
      <c r="M303" s="38"/>
      <c r="N303" s="38"/>
      <c r="O303" s="38"/>
      <c r="P303" s="38"/>
      <c r="Q303" s="38"/>
      <c r="R303" s="38"/>
      <c r="S303" s="38"/>
      <c r="T303" s="38"/>
      <c r="U303" s="38"/>
      <c r="V303" s="38"/>
      <c r="W303" s="38"/>
      <c r="X303" s="38"/>
      <c r="Y303" s="38"/>
      <c r="Z303" s="38"/>
    </row>
    <row r="304" spans="1:26" ht="12.75" hidden="1" customHeight="1" x14ac:dyDescent="0.2">
      <c r="A304" s="38"/>
      <c r="B304" s="39"/>
      <c r="C304" s="40"/>
      <c r="D304" s="38"/>
      <c r="E304" s="38"/>
      <c r="F304" s="38"/>
      <c r="G304" s="38"/>
      <c r="H304" s="38"/>
      <c r="I304" s="38"/>
      <c r="J304" s="41"/>
      <c r="K304" s="38"/>
      <c r="L304" s="38"/>
      <c r="M304" s="38"/>
      <c r="N304" s="38"/>
      <c r="O304" s="38"/>
      <c r="P304" s="38"/>
      <c r="Q304" s="38"/>
      <c r="R304" s="38"/>
      <c r="S304" s="38"/>
      <c r="T304" s="38"/>
      <c r="U304" s="38"/>
      <c r="V304" s="38"/>
      <c r="W304" s="38"/>
      <c r="X304" s="38"/>
      <c r="Y304" s="38"/>
      <c r="Z304" s="38"/>
    </row>
    <row r="305" spans="1:26" ht="12.75" hidden="1" customHeight="1" x14ac:dyDescent="0.2">
      <c r="A305" s="38"/>
      <c r="B305" s="39"/>
      <c r="C305" s="40"/>
      <c r="D305" s="38"/>
      <c r="E305" s="38"/>
      <c r="F305" s="38"/>
      <c r="G305" s="38"/>
      <c r="H305" s="38"/>
      <c r="I305" s="38"/>
      <c r="J305" s="41"/>
      <c r="K305" s="38"/>
      <c r="L305" s="38"/>
      <c r="M305" s="38"/>
      <c r="N305" s="38"/>
      <c r="O305" s="38"/>
      <c r="P305" s="38"/>
      <c r="Q305" s="38"/>
      <c r="R305" s="38"/>
      <c r="S305" s="38"/>
      <c r="T305" s="38"/>
      <c r="U305" s="38"/>
      <c r="V305" s="38"/>
      <c r="W305" s="38"/>
      <c r="X305" s="38"/>
      <c r="Y305" s="38"/>
      <c r="Z305" s="38"/>
    </row>
    <row r="306" spans="1:26" ht="12.75" hidden="1" customHeight="1" x14ac:dyDescent="0.2">
      <c r="A306" s="38"/>
      <c r="B306" s="39"/>
      <c r="C306" s="40"/>
      <c r="D306" s="38"/>
      <c r="E306" s="38"/>
      <c r="F306" s="38"/>
      <c r="G306" s="38"/>
      <c r="H306" s="38"/>
      <c r="I306" s="38"/>
      <c r="J306" s="41"/>
      <c r="K306" s="38"/>
      <c r="L306" s="38"/>
      <c r="M306" s="38"/>
      <c r="N306" s="38"/>
      <c r="O306" s="38"/>
      <c r="P306" s="38"/>
      <c r="Q306" s="38"/>
      <c r="R306" s="38"/>
      <c r="S306" s="38"/>
      <c r="T306" s="38"/>
      <c r="U306" s="38"/>
      <c r="V306" s="38"/>
      <c r="W306" s="38"/>
      <c r="X306" s="38"/>
      <c r="Y306" s="38"/>
      <c r="Z306" s="38"/>
    </row>
    <row r="307" spans="1:26" ht="12.75" hidden="1" customHeight="1" x14ac:dyDescent="0.2">
      <c r="A307" s="38"/>
      <c r="B307" s="39"/>
      <c r="C307" s="40"/>
      <c r="D307" s="38"/>
      <c r="E307" s="38"/>
      <c r="F307" s="38"/>
      <c r="G307" s="38"/>
      <c r="H307" s="38"/>
      <c r="I307" s="38"/>
      <c r="J307" s="41"/>
      <c r="K307" s="38"/>
      <c r="L307" s="38"/>
      <c r="M307" s="38"/>
      <c r="N307" s="38"/>
      <c r="O307" s="38"/>
      <c r="P307" s="38"/>
      <c r="Q307" s="38"/>
      <c r="R307" s="38"/>
      <c r="S307" s="38"/>
      <c r="T307" s="38"/>
      <c r="U307" s="38"/>
      <c r="V307" s="38"/>
      <c r="W307" s="38"/>
      <c r="X307" s="38"/>
      <c r="Y307" s="38"/>
      <c r="Z307" s="38"/>
    </row>
    <row r="308" spans="1:26" ht="12.75" hidden="1" customHeight="1" x14ac:dyDescent="0.2">
      <c r="A308" s="38"/>
      <c r="B308" s="39"/>
      <c r="C308" s="40"/>
      <c r="D308" s="38"/>
      <c r="E308" s="38"/>
      <c r="F308" s="38"/>
      <c r="G308" s="38"/>
      <c r="H308" s="38"/>
      <c r="I308" s="38"/>
      <c r="J308" s="41"/>
      <c r="K308" s="38"/>
      <c r="L308" s="38"/>
      <c r="M308" s="38"/>
      <c r="N308" s="38"/>
      <c r="O308" s="38"/>
      <c r="P308" s="38"/>
      <c r="Q308" s="38"/>
      <c r="R308" s="38"/>
      <c r="S308" s="38"/>
      <c r="T308" s="38"/>
      <c r="U308" s="38"/>
      <c r="V308" s="38"/>
      <c r="W308" s="38"/>
      <c r="X308" s="38"/>
      <c r="Y308" s="38"/>
      <c r="Z308" s="38"/>
    </row>
    <row r="309" spans="1:26" ht="12.75" hidden="1" customHeight="1" x14ac:dyDescent="0.2">
      <c r="A309" s="38"/>
      <c r="B309" s="39"/>
      <c r="C309" s="40"/>
      <c r="D309" s="38"/>
      <c r="E309" s="38"/>
      <c r="F309" s="38"/>
      <c r="G309" s="38"/>
      <c r="H309" s="38"/>
      <c r="I309" s="38"/>
      <c r="J309" s="41"/>
      <c r="K309" s="38"/>
      <c r="L309" s="38"/>
      <c r="M309" s="38"/>
      <c r="N309" s="38"/>
      <c r="O309" s="38"/>
      <c r="P309" s="38"/>
      <c r="Q309" s="38"/>
      <c r="R309" s="38"/>
      <c r="S309" s="38"/>
      <c r="T309" s="38"/>
      <c r="U309" s="38"/>
      <c r="V309" s="38"/>
      <c r="W309" s="38"/>
      <c r="X309" s="38"/>
      <c r="Y309" s="38"/>
      <c r="Z309" s="38"/>
    </row>
    <row r="310" spans="1:26" ht="12.75" hidden="1" customHeight="1" x14ac:dyDescent="0.2">
      <c r="A310" s="38"/>
      <c r="B310" s="39"/>
      <c r="C310" s="40"/>
      <c r="D310" s="38"/>
      <c r="E310" s="38"/>
      <c r="F310" s="38"/>
      <c r="G310" s="38"/>
      <c r="H310" s="38"/>
      <c r="I310" s="38"/>
      <c r="J310" s="41"/>
      <c r="K310" s="38"/>
      <c r="L310" s="38"/>
      <c r="M310" s="38"/>
      <c r="N310" s="38"/>
      <c r="O310" s="38"/>
      <c r="P310" s="38"/>
      <c r="Q310" s="38"/>
      <c r="R310" s="38"/>
      <c r="S310" s="38"/>
      <c r="T310" s="38"/>
      <c r="U310" s="38"/>
      <c r="V310" s="38"/>
      <c r="W310" s="38"/>
      <c r="X310" s="38"/>
      <c r="Y310" s="38"/>
      <c r="Z310" s="38"/>
    </row>
    <row r="311" spans="1:26" ht="12.75" hidden="1" customHeight="1" x14ac:dyDescent="0.2">
      <c r="A311" s="38"/>
      <c r="B311" s="39"/>
      <c r="C311" s="40"/>
      <c r="D311" s="38"/>
      <c r="E311" s="38"/>
      <c r="F311" s="38"/>
      <c r="G311" s="38"/>
      <c r="H311" s="38"/>
      <c r="I311" s="38"/>
      <c r="J311" s="41"/>
      <c r="K311" s="38"/>
      <c r="L311" s="38"/>
      <c r="M311" s="38"/>
      <c r="N311" s="38"/>
      <c r="O311" s="38"/>
      <c r="P311" s="38"/>
      <c r="Q311" s="38"/>
      <c r="R311" s="38"/>
      <c r="S311" s="38"/>
      <c r="T311" s="38"/>
      <c r="U311" s="38"/>
      <c r="V311" s="38"/>
      <c r="W311" s="38"/>
      <c r="X311" s="38"/>
      <c r="Y311" s="38"/>
      <c r="Z311" s="38"/>
    </row>
    <row r="312" spans="1:26" ht="12.75" hidden="1" customHeight="1" x14ac:dyDescent="0.2">
      <c r="A312" s="38"/>
      <c r="B312" s="39"/>
      <c r="C312" s="40"/>
      <c r="D312" s="38"/>
      <c r="E312" s="38"/>
      <c r="F312" s="38"/>
      <c r="G312" s="38"/>
      <c r="H312" s="38"/>
      <c r="I312" s="38"/>
      <c r="J312" s="41"/>
      <c r="K312" s="38"/>
      <c r="L312" s="38"/>
      <c r="M312" s="38"/>
      <c r="N312" s="38"/>
      <c r="O312" s="38"/>
      <c r="P312" s="38"/>
      <c r="Q312" s="38"/>
      <c r="R312" s="38"/>
      <c r="S312" s="38"/>
      <c r="T312" s="38"/>
      <c r="U312" s="38"/>
      <c r="V312" s="38"/>
      <c r="W312" s="38"/>
      <c r="X312" s="38"/>
      <c r="Y312" s="38"/>
      <c r="Z312" s="38"/>
    </row>
    <row r="313" spans="1:26" ht="12.75" hidden="1" customHeight="1" x14ac:dyDescent="0.2">
      <c r="A313" s="38"/>
      <c r="B313" s="39"/>
      <c r="C313" s="40"/>
      <c r="D313" s="38"/>
      <c r="E313" s="38"/>
      <c r="F313" s="38"/>
      <c r="G313" s="38"/>
      <c r="H313" s="38"/>
      <c r="I313" s="38"/>
      <c r="J313" s="41"/>
      <c r="K313" s="38"/>
      <c r="L313" s="38"/>
      <c r="M313" s="38"/>
      <c r="N313" s="38"/>
      <c r="O313" s="38"/>
      <c r="P313" s="38"/>
      <c r="Q313" s="38"/>
      <c r="R313" s="38"/>
      <c r="S313" s="38"/>
      <c r="T313" s="38"/>
      <c r="U313" s="38"/>
      <c r="V313" s="38"/>
      <c r="W313" s="38"/>
      <c r="X313" s="38"/>
      <c r="Y313" s="38"/>
      <c r="Z313" s="38"/>
    </row>
    <row r="314" spans="1:26" ht="12.75" hidden="1" customHeight="1" x14ac:dyDescent="0.2">
      <c r="A314" s="38"/>
      <c r="B314" s="39"/>
      <c r="C314" s="40"/>
      <c r="D314" s="38"/>
      <c r="E314" s="38"/>
      <c r="F314" s="38"/>
      <c r="G314" s="38"/>
      <c r="H314" s="38"/>
      <c r="I314" s="38"/>
      <c r="J314" s="41"/>
      <c r="K314" s="38"/>
      <c r="L314" s="38"/>
      <c r="M314" s="38"/>
      <c r="N314" s="38"/>
      <c r="O314" s="38"/>
      <c r="P314" s="38"/>
      <c r="Q314" s="38"/>
      <c r="R314" s="38"/>
      <c r="S314" s="38"/>
      <c r="T314" s="38"/>
      <c r="U314" s="38"/>
      <c r="V314" s="38"/>
      <c r="W314" s="38"/>
      <c r="X314" s="38"/>
      <c r="Y314" s="38"/>
      <c r="Z314" s="38"/>
    </row>
    <row r="315" spans="1:26" ht="12.75" hidden="1" customHeight="1" x14ac:dyDescent="0.2">
      <c r="A315" s="38"/>
      <c r="B315" s="39"/>
      <c r="C315" s="40"/>
      <c r="D315" s="38"/>
      <c r="E315" s="38"/>
      <c r="F315" s="38"/>
      <c r="G315" s="38"/>
      <c r="H315" s="38"/>
      <c r="I315" s="38"/>
      <c r="J315" s="41"/>
      <c r="K315" s="38"/>
      <c r="L315" s="38"/>
      <c r="M315" s="38"/>
      <c r="N315" s="38"/>
      <c r="O315" s="38"/>
      <c r="P315" s="38"/>
      <c r="Q315" s="38"/>
      <c r="R315" s="38"/>
      <c r="S315" s="38"/>
      <c r="T315" s="38"/>
      <c r="U315" s="38"/>
      <c r="V315" s="38"/>
      <c r="W315" s="38"/>
      <c r="X315" s="38"/>
      <c r="Y315" s="38"/>
      <c r="Z315" s="38"/>
    </row>
    <row r="316" spans="1:26" ht="12.75" hidden="1" customHeight="1" x14ac:dyDescent="0.2">
      <c r="A316" s="38"/>
      <c r="B316" s="39"/>
      <c r="C316" s="40"/>
      <c r="D316" s="38"/>
      <c r="E316" s="38"/>
      <c r="F316" s="38"/>
      <c r="G316" s="38"/>
      <c r="H316" s="38"/>
      <c r="I316" s="38"/>
      <c r="J316" s="41"/>
      <c r="K316" s="38"/>
      <c r="L316" s="38"/>
      <c r="M316" s="38"/>
      <c r="N316" s="38"/>
      <c r="O316" s="38"/>
      <c r="P316" s="38"/>
      <c r="Q316" s="38"/>
      <c r="R316" s="38"/>
      <c r="S316" s="38"/>
      <c r="T316" s="38"/>
      <c r="U316" s="38"/>
      <c r="V316" s="38"/>
      <c r="W316" s="38"/>
      <c r="X316" s="38"/>
      <c r="Y316" s="38"/>
      <c r="Z316" s="38"/>
    </row>
    <row r="317" spans="1:26" ht="12.75" hidden="1" customHeight="1" x14ac:dyDescent="0.2">
      <c r="A317" s="38"/>
      <c r="B317" s="39"/>
      <c r="C317" s="40"/>
      <c r="D317" s="38"/>
      <c r="E317" s="38"/>
      <c r="F317" s="38"/>
      <c r="G317" s="38"/>
      <c r="H317" s="38"/>
      <c r="I317" s="38"/>
      <c r="J317" s="41"/>
      <c r="K317" s="38"/>
      <c r="L317" s="38"/>
      <c r="M317" s="38"/>
      <c r="N317" s="38"/>
      <c r="O317" s="38"/>
      <c r="P317" s="38"/>
      <c r="Q317" s="38"/>
      <c r="R317" s="38"/>
      <c r="S317" s="38"/>
      <c r="T317" s="38"/>
      <c r="U317" s="38"/>
      <c r="V317" s="38"/>
      <c r="W317" s="38"/>
      <c r="X317" s="38"/>
      <c r="Y317" s="38"/>
      <c r="Z317" s="38"/>
    </row>
    <row r="318" spans="1:26" ht="12.75" hidden="1" customHeight="1" x14ac:dyDescent="0.2">
      <c r="A318" s="38"/>
      <c r="B318" s="39"/>
      <c r="C318" s="40"/>
      <c r="D318" s="38"/>
      <c r="E318" s="38"/>
      <c r="F318" s="38"/>
      <c r="G318" s="38"/>
      <c r="H318" s="38"/>
      <c r="I318" s="38"/>
      <c r="J318" s="41"/>
      <c r="K318" s="38"/>
      <c r="L318" s="38"/>
      <c r="M318" s="38"/>
      <c r="N318" s="38"/>
      <c r="O318" s="38"/>
      <c r="P318" s="38"/>
      <c r="Q318" s="38"/>
      <c r="R318" s="38"/>
      <c r="S318" s="38"/>
      <c r="T318" s="38"/>
      <c r="U318" s="38"/>
      <c r="V318" s="38"/>
      <c r="W318" s="38"/>
      <c r="X318" s="38"/>
      <c r="Y318" s="38"/>
      <c r="Z318" s="38"/>
    </row>
    <row r="319" spans="1:26" ht="12.75" hidden="1" customHeight="1" x14ac:dyDescent="0.2">
      <c r="A319" s="38"/>
      <c r="B319" s="39"/>
      <c r="C319" s="40"/>
      <c r="D319" s="38"/>
      <c r="E319" s="38"/>
      <c r="F319" s="38"/>
      <c r="G319" s="38"/>
      <c r="H319" s="38"/>
      <c r="I319" s="38"/>
      <c r="J319" s="41"/>
      <c r="K319" s="38"/>
      <c r="L319" s="38"/>
      <c r="M319" s="38"/>
      <c r="N319" s="38"/>
      <c r="O319" s="38"/>
      <c r="P319" s="38"/>
      <c r="Q319" s="38"/>
      <c r="R319" s="38"/>
      <c r="S319" s="38"/>
      <c r="T319" s="38"/>
      <c r="U319" s="38"/>
      <c r="V319" s="38"/>
      <c r="W319" s="38"/>
      <c r="X319" s="38"/>
      <c r="Y319" s="38"/>
      <c r="Z319" s="38"/>
    </row>
    <row r="320" spans="1:26" ht="12.75" hidden="1" customHeight="1" x14ac:dyDescent="0.2">
      <c r="A320" s="38"/>
      <c r="B320" s="39"/>
      <c r="C320" s="40"/>
      <c r="D320" s="38"/>
      <c r="E320" s="38"/>
      <c r="F320" s="38"/>
      <c r="G320" s="38"/>
      <c r="H320" s="38"/>
      <c r="I320" s="38"/>
      <c r="J320" s="41"/>
      <c r="K320" s="38"/>
      <c r="L320" s="38"/>
      <c r="M320" s="38"/>
      <c r="N320" s="38"/>
      <c r="O320" s="38"/>
      <c r="P320" s="38"/>
      <c r="Q320" s="38"/>
      <c r="R320" s="38"/>
      <c r="S320" s="38"/>
      <c r="T320" s="38"/>
      <c r="U320" s="38"/>
      <c r="V320" s="38"/>
      <c r="W320" s="38"/>
      <c r="X320" s="38"/>
      <c r="Y320" s="38"/>
      <c r="Z320" s="38"/>
    </row>
    <row r="321" spans="1:26" ht="12.75" hidden="1" customHeight="1" x14ac:dyDescent="0.2">
      <c r="A321" s="38"/>
      <c r="B321" s="39"/>
      <c r="C321" s="40"/>
      <c r="D321" s="38"/>
      <c r="E321" s="38"/>
      <c r="F321" s="38"/>
      <c r="G321" s="38"/>
      <c r="H321" s="38"/>
      <c r="I321" s="38"/>
      <c r="J321" s="41"/>
      <c r="K321" s="38"/>
      <c r="L321" s="38"/>
      <c r="M321" s="38"/>
      <c r="N321" s="38"/>
      <c r="O321" s="38"/>
      <c r="P321" s="38"/>
      <c r="Q321" s="38"/>
      <c r="R321" s="38"/>
      <c r="S321" s="38"/>
      <c r="T321" s="38"/>
      <c r="U321" s="38"/>
      <c r="V321" s="38"/>
      <c r="W321" s="38"/>
      <c r="X321" s="38"/>
      <c r="Y321" s="38"/>
      <c r="Z321" s="38"/>
    </row>
    <row r="322" spans="1:26" ht="12.75" hidden="1" customHeight="1" x14ac:dyDescent="0.2">
      <c r="A322" s="38"/>
      <c r="B322" s="39"/>
      <c r="C322" s="40"/>
      <c r="D322" s="38"/>
      <c r="E322" s="38"/>
      <c r="F322" s="38"/>
      <c r="G322" s="38"/>
      <c r="H322" s="38"/>
      <c r="I322" s="38"/>
      <c r="J322" s="41"/>
      <c r="K322" s="38"/>
      <c r="L322" s="38"/>
      <c r="M322" s="38"/>
      <c r="N322" s="38"/>
      <c r="O322" s="38"/>
      <c r="P322" s="38"/>
      <c r="Q322" s="38"/>
      <c r="R322" s="38"/>
      <c r="S322" s="38"/>
      <c r="T322" s="38"/>
      <c r="U322" s="38"/>
      <c r="V322" s="38"/>
      <c r="W322" s="38"/>
      <c r="X322" s="38"/>
      <c r="Y322" s="38"/>
      <c r="Z322" s="38"/>
    </row>
    <row r="323" spans="1:26" ht="12.75" hidden="1" customHeight="1" x14ac:dyDescent="0.2">
      <c r="A323" s="38"/>
      <c r="B323" s="39"/>
      <c r="C323" s="40"/>
      <c r="D323" s="38"/>
      <c r="E323" s="38"/>
      <c r="F323" s="38"/>
      <c r="G323" s="38"/>
      <c r="H323" s="38"/>
      <c r="I323" s="38"/>
      <c r="J323" s="41"/>
      <c r="K323" s="38"/>
      <c r="L323" s="38"/>
      <c r="M323" s="38"/>
      <c r="N323" s="38"/>
      <c r="O323" s="38"/>
      <c r="P323" s="38"/>
      <c r="Q323" s="38"/>
      <c r="R323" s="38"/>
      <c r="S323" s="38"/>
      <c r="T323" s="38"/>
      <c r="U323" s="38"/>
      <c r="V323" s="38"/>
      <c r="W323" s="38"/>
      <c r="X323" s="38"/>
      <c r="Y323" s="38"/>
      <c r="Z323" s="38"/>
    </row>
    <row r="324" spans="1:26" ht="12.75" hidden="1" customHeight="1" x14ac:dyDescent="0.2">
      <c r="A324" s="38"/>
      <c r="B324" s="39"/>
      <c r="C324" s="40"/>
      <c r="D324" s="38"/>
      <c r="E324" s="38"/>
      <c r="F324" s="38"/>
      <c r="G324" s="38"/>
      <c r="H324" s="38"/>
      <c r="I324" s="38"/>
      <c r="J324" s="41"/>
      <c r="K324" s="38"/>
      <c r="L324" s="38"/>
      <c r="M324" s="38"/>
      <c r="N324" s="38"/>
      <c r="O324" s="38"/>
      <c r="P324" s="38"/>
      <c r="Q324" s="38"/>
      <c r="R324" s="38"/>
      <c r="S324" s="38"/>
      <c r="T324" s="38"/>
      <c r="U324" s="38"/>
      <c r="V324" s="38"/>
      <c r="W324" s="38"/>
      <c r="X324" s="38"/>
      <c r="Y324" s="38"/>
      <c r="Z324" s="38"/>
    </row>
    <row r="325" spans="1:26" ht="12.75" hidden="1" customHeight="1" x14ac:dyDescent="0.2">
      <c r="A325" s="38"/>
      <c r="B325" s="39"/>
      <c r="C325" s="40"/>
      <c r="D325" s="38"/>
      <c r="E325" s="38"/>
      <c r="F325" s="38"/>
      <c r="G325" s="38"/>
      <c r="H325" s="38"/>
      <c r="I325" s="38"/>
      <c r="J325" s="41"/>
      <c r="K325" s="38"/>
      <c r="L325" s="38"/>
      <c r="M325" s="38"/>
      <c r="N325" s="38"/>
      <c r="O325" s="38"/>
      <c r="P325" s="38"/>
      <c r="Q325" s="38"/>
      <c r="R325" s="38"/>
      <c r="S325" s="38"/>
      <c r="T325" s="38"/>
      <c r="U325" s="38"/>
      <c r="V325" s="38"/>
      <c r="W325" s="38"/>
      <c r="X325" s="38"/>
      <c r="Y325" s="38"/>
      <c r="Z325" s="38"/>
    </row>
    <row r="326" spans="1:26" ht="12.75" hidden="1" customHeight="1" x14ac:dyDescent="0.2">
      <c r="A326" s="38"/>
      <c r="B326" s="39"/>
      <c r="C326" s="40"/>
      <c r="D326" s="38"/>
      <c r="E326" s="38"/>
      <c r="F326" s="38"/>
      <c r="G326" s="38"/>
      <c r="H326" s="38"/>
      <c r="I326" s="38"/>
      <c r="J326" s="41"/>
      <c r="K326" s="38"/>
      <c r="L326" s="38"/>
      <c r="M326" s="38"/>
      <c r="N326" s="38"/>
      <c r="O326" s="38"/>
      <c r="P326" s="38"/>
      <c r="Q326" s="38"/>
      <c r="R326" s="38"/>
      <c r="S326" s="38"/>
      <c r="T326" s="38"/>
      <c r="U326" s="38"/>
      <c r="V326" s="38"/>
      <c r="W326" s="38"/>
      <c r="X326" s="38"/>
      <c r="Y326" s="38"/>
      <c r="Z326" s="38"/>
    </row>
    <row r="327" spans="1:26" ht="12.75" hidden="1" customHeight="1" x14ac:dyDescent="0.2">
      <c r="A327" s="38"/>
      <c r="B327" s="39"/>
      <c r="C327" s="40"/>
      <c r="D327" s="38"/>
      <c r="E327" s="38"/>
      <c r="F327" s="38"/>
      <c r="G327" s="38"/>
      <c r="H327" s="38"/>
      <c r="I327" s="38"/>
      <c r="J327" s="41"/>
      <c r="K327" s="38"/>
      <c r="L327" s="38"/>
      <c r="M327" s="38"/>
      <c r="N327" s="38"/>
      <c r="O327" s="38"/>
      <c r="P327" s="38"/>
      <c r="Q327" s="38"/>
      <c r="R327" s="38"/>
      <c r="S327" s="38"/>
      <c r="T327" s="38"/>
      <c r="U327" s="38"/>
      <c r="V327" s="38"/>
      <c r="W327" s="38"/>
      <c r="X327" s="38"/>
      <c r="Y327" s="38"/>
      <c r="Z327" s="38"/>
    </row>
    <row r="328" spans="1:26" ht="12.75" hidden="1" customHeight="1" x14ac:dyDescent="0.2">
      <c r="A328" s="38"/>
      <c r="B328" s="39"/>
      <c r="C328" s="40"/>
      <c r="D328" s="38"/>
      <c r="E328" s="38"/>
      <c r="F328" s="38"/>
      <c r="G328" s="38"/>
      <c r="H328" s="38"/>
      <c r="I328" s="38"/>
      <c r="J328" s="41"/>
      <c r="K328" s="38"/>
      <c r="L328" s="38"/>
      <c r="M328" s="38"/>
      <c r="N328" s="38"/>
      <c r="O328" s="38"/>
      <c r="P328" s="38"/>
      <c r="Q328" s="38"/>
      <c r="R328" s="38"/>
      <c r="S328" s="38"/>
      <c r="T328" s="38"/>
      <c r="U328" s="38"/>
      <c r="V328" s="38"/>
      <c r="W328" s="38"/>
      <c r="X328" s="38"/>
      <c r="Y328" s="38"/>
      <c r="Z328" s="38"/>
    </row>
    <row r="329" spans="1:26" ht="12.75" hidden="1" customHeight="1" x14ac:dyDescent="0.2">
      <c r="A329" s="38"/>
      <c r="B329" s="39"/>
      <c r="C329" s="40"/>
      <c r="D329" s="38"/>
      <c r="E329" s="38"/>
      <c r="F329" s="38"/>
      <c r="G329" s="38"/>
      <c r="H329" s="38"/>
      <c r="I329" s="38"/>
      <c r="J329" s="41"/>
      <c r="K329" s="38"/>
      <c r="L329" s="38"/>
      <c r="M329" s="38"/>
      <c r="N329" s="38"/>
      <c r="O329" s="38"/>
      <c r="P329" s="38"/>
      <c r="Q329" s="38"/>
      <c r="R329" s="38"/>
      <c r="S329" s="38"/>
      <c r="T329" s="38"/>
      <c r="U329" s="38"/>
      <c r="V329" s="38"/>
      <c r="W329" s="38"/>
      <c r="X329" s="38"/>
      <c r="Y329" s="38"/>
      <c r="Z329" s="38"/>
    </row>
    <row r="330" spans="1:26" ht="12.75" hidden="1" customHeight="1" x14ac:dyDescent="0.2">
      <c r="A330" s="38"/>
      <c r="B330" s="39"/>
      <c r="C330" s="40"/>
      <c r="D330" s="38"/>
      <c r="E330" s="38"/>
      <c r="F330" s="38"/>
      <c r="G330" s="38"/>
      <c r="H330" s="38"/>
      <c r="I330" s="38"/>
      <c r="J330" s="41"/>
      <c r="K330" s="38"/>
      <c r="L330" s="38"/>
      <c r="M330" s="38"/>
      <c r="N330" s="38"/>
      <c r="O330" s="38"/>
      <c r="P330" s="38"/>
      <c r="Q330" s="38"/>
      <c r="R330" s="38"/>
      <c r="S330" s="38"/>
      <c r="T330" s="38"/>
      <c r="U330" s="38"/>
      <c r="V330" s="38"/>
      <c r="W330" s="38"/>
      <c r="X330" s="38"/>
      <c r="Y330" s="38"/>
      <c r="Z330" s="38"/>
    </row>
    <row r="331" spans="1:26" ht="12.75" hidden="1" customHeight="1" x14ac:dyDescent="0.2">
      <c r="A331" s="38"/>
      <c r="B331" s="39"/>
      <c r="C331" s="40"/>
      <c r="D331" s="38"/>
      <c r="E331" s="38"/>
      <c r="F331" s="38"/>
      <c r="G331" s="38"/>
      <c r="H331" s="38"/>
      <c r="I331" s="38"/>
      <c r="J331" s="41"/>
      <c r="K331" s="38"/>
      <c r="L331" s="38"/>
      <c r="M331" s="38"/>
      <c r="N331" s="38"/>
      <c r="O331" s="38"/>
      <c r="P331" s="38"/>
      <c r="Q331" s="38"/>
      <c r="R331" s="38"/>
      <c r="S331" s="38"/>
      <c r="T331" s="38"/>
      <c r="U331" s="38"/>
      <c r="V331" s="38"/>
      <c r="W331" s="38"/>
      <c r="X331" s="38"/>
      <c r="Y331" s="38"/>
      <c r="Z331" s="38"/>
    </row>
    <row r="332" spans="1:26" ht="12.75" hidden="1" customHeight="1" x14ac:dyDescent="0.2">
      <c r="A332" s="38"/>
      <c r="B332" s="39"/>
      <c r="C332" s="40"/>
      <c r="D332" s="38"/>
      <c r="E332" s="38"/>
      <c r="F332" s="38"/>
      <c r="G332" s="38"/>
      <c r="H332" s="38"/>
      <c r="I332" s="38"/>
      <c r="J332" s="41"/>
      <c r="K332" s="38"/>
      <c r="L332" s="38"/>
      <c r="M332" s="38"/>
      <c r="N332" s="38"/>
      <c r="O332" s="38"/>
      <c r="P332" s="38"/>
      <c r="Q332" s="38"/>
      <c r="R332" s="38"/>
      <c r="S332" s="38"/>
      <c r="T332" s="38"/>
      <c r="U332" s="38"/>
      <c r="V332" s="38"/>
      <c r="W332" s="38"/>
      <c r="X332" s="38"/>
      <c r="Y332" s="38"/>
      <c r="Z332" s="38"/>
    </row>
    <row r="333" spans="1:26" ht="12.75" hidden="1" customHeight="1" x14ac:dyDescent="0.2">
      <c r="A333" s="38"/>
      <c r="B333" s="39"/>
      <c r="C333" s="40"/>
      <c r="D333" s="38"/>
      <c r="E333" s="38"/>
      <c r="F333" s="38"/>
      <c r="G333" s="38"/>
      <c r="H333" s="38"/>
      <c r="I333" s="38"/>
      <c r="J333" s="41"/>
      <c r="K333" s="38"/>
      <c r="L333" s="38"/>
      <c r="M333" s="38"/>
      <c r="N333" s="38"/>
      <c r="O333" s="38"/>
      <c r="P333" s="38"/>
      <c r="Q333" s="38"/>
      <c r="R333" s="38"/>
      <c r="S333" s="38"/>
      <c r="T333" s="38"/>
      <c r="U333" s="38"/>
      <c r="V333" s="38"/>
      <c r="W333" s="38"/>
      <c r="X333" s="38"/>
      <c r="Y333" s="38"/>
      <c r="Z333" s="38"/>
    </row>
    <row r="334" spans="1:26" ht="12.75" hidden="1" customHeight="1" x14ac:dyDescent="0.2">
      <c r="A334" s="38"/>
      <c r="B334" s="39"/>
      <c r="C334" s="40"/>
      <c r="D334" s="38"/>
      <c r="E334" s="38"/>
      <c r="F334" s="38"/>
      <c r="G334" s="38"/>
      <c r="H334" s="38"/>
      <c r="I334" s="38"/>
      <c r="J334" s="41"/>
      <c r="K334" s="38"/>
      <c r="L334" s="38"/>
      <c r="M334" s="38"/>
      <c r="N334" s="38"/>
      <c r="O334" s="38"/>
      <c r="P334" s="38"/>
      <c r="Q334" s="38"/>
      <c r="R334" s="38"/>
      <c r="S334" s="38"/>
      <c r="T334" s="38"/>
      <c r="U334" s="38"/>
      <c r="V334" s="38"/>
      <c r="W334" s="38"/>
      <c r="X334" s="38"/>
      <c r="Y334" s="38"/>
      <c r="Z334" s="38"/>
    </row>
    <row r="335" spans="1:26" ht="12.75" hidden="1" customHeight="1" x14ac:dyDescent="0.2">
      <c r="A335" s="38"/>
      <c r="B335" s="39"/>
      <c r="C335" s="40"/>
      <c r="D335" s="38"/>
      <c r="E335" s="38"/>
      <c r="F335" s="38"/>
      <c r="G335" s="38"/>
      <c r="H335" s="38"/>
      <c r="I335" s="38"/>
      <c r="J335" s="41"/>
      <c r="K335" s="38"/>
      <c r="L335" s="38"/>
      <c r="M335" s="38"/>
      <c r="N335" s="38"/>
      <c r="O335" s="38"/>
      <c r="P335" s="38"/>
      <c r="Q335" s="38"/>
      <c r="R335" s="38"/>
      <c r="S335" s="38"/>
      <c r="T335" s="38"/>
      <c r="U335" s="38"/>
      <c r="V335" s="38"/>
      <c r="W335" s="38"/>
      <c r="X335" s="38"/>
      <c r="Y335" s="38"/>
      <c r="Z335" s="38"/>
    </row>
    <row r="336" spans="1:26" ht="12.75" hidden="1" customHeight="1" x14ac:dyDescent="0.2">
      <c r="A336" s="38"/>
      <c r="B336" s="39"/>
      <c r="C336" s="40"/>
      <c r="D336" s="38"/>
      <c r="E336" s="38"/>
      <c r="F336" s="38"/>
      <c r="G336" s="38"/>
      <c r="H336" s="38"/>
      <c r="I336" s="38"/>
      <c r="J336" s="41"/>
      <c r="K336" s="38"/>
      <c r="L336" s="38"/>
      <c r="M336" s="38"/>
      <c r="N336" s="38"/>
      <c r="O336" s="38"/>
      <c r="P336" s="38"/>
      <c r="Q336" s="38"/>
      <c r="R336" s="38"/>
      <c r="S336" s="38"/>
      <c r="T336" s="38"/>
      <c r="U336" s="38"/>
      <c r="V336" s="38"/>
      <c r="W336" s="38"/>
      <c r="X336" s="38"/>
      <c r="Y336" s="38"/>
      <c r="Z336" s="38"/>
    </row>
    <row r="337" spans="1:26" ht="12.75" hidden="1" customHeight="1" x14ac:dyDescent="0.2">
      <c r="A337" s="38"/>
      <c r="B337" s="39"/>
      <c r="C337" s="40"/>
      <c r="D337" s="38"/>
      <c r="E337" s="38"/>
      <c r="F337" s="38"/>
      <c r="G337" s="38"/>
      <c r="H337" s="38"/>
      <c r="I337" s="38"/>
      <c r="J337" s="41"/>
      <c r="K337" s="38"/>
      <c r="L337" s="38"/>
      <c r="M337" s="38"/>
      <c r="N337" s="38"/>
      <c r="O337" s="38"/>
      <c r="P337" s="38"/>
      <c r="Q337" s="38"/>
      <c r="R337" s="38"/>
      <c r="S337" s="38"/>
      <c r="T337" s="38"/>
      <c r="U337" s="38"/>
      <c r="V337" s="38"/>
      <c r="W337" s="38"/>
      <c r="X337" s="38"/>
      <c r="Y337" s="38"/>
      <c r="Z337" s="38"/>
    </row>
    <row r="338" spans="1:26" ht="12.75" hidden="1" customHeight="1" x14ac:dyDescent="0.2">
      <c r="A338" s="38"/>
      <c r="B338" s="39"/>
      <c r="C338" s="40"/>
      <c r="D338" s="38"/>
      <c r="E338" s="38"/>
      <c r="F338" s="38"/>
      <c r="G338" s="38"/>
      <c r="H338" s="38"/>
      <c r="I338" s="38"/>
      <c r="J338" s="41"/>
      <c r="K338" s="38"/>
      <c r="L338" s="38"/>
      <c r="M338" s="38"/>
      <c r="N338" s="38"/>
      <c r="O338" s="38"/>
      <c r="P338" s="38"/>
      <c r="Q338" s="38"/>
      <c r="R338" s="38"/>
      <c r="S338" s="38"/>
      <c r="T338" s="38"/>
      <c r="U338" s="38"/>
      <c r="V338" s="38"/>
      <c r="W338" s="38"/>
      <c r="X338" s="38"/>
      <c r="Y338" s="38"/>
      <c r="Z338" s="38"/>
    </row>
    <row r="339" spans="1:26" ht="12.75" hidden="1" customHeight="1" x14ac:dyDescent="0.2">
      <c r="A339" s="38"/>
      <c r="B339" s="39"/>
      <c r="C339" s="40"/>
      <c r="D339" s="38"/>
      <c r="E339" s="38"/>
      <c r="F339" s="38"/>
      <c r="G339" s="38"/>
      <c r="H339" s="38"/>
      <c r="I339" s="38"/>
      <c r="J339" s="41"/>
      <c r="K339" s="38"/>
      <c r="L339" s="38"/>
      <c r="M339" s="38"/>
      <c r="N339" s="38"/>
      <c r="O339" s="38"/>
      <c r="P339" s="38"/>
      <c r="Q339" s="38"/>
      <c r="R339" s="38"/>
      <c r="S339" s="38"/>
      <c r="T339" s="38"/>
      <c r="U339" s="38"/>
      <c r="V339" s="38"/>
      <c r="W339" s="38"/>
      <c r="X339" s="38"/>
      <c r="Y339" s="38"/>
      <c r="Z339" s="38"/>
    </row>
    <row r="340" spans="1:26" ht="12.75" hidden="1" customHeight="1" x14ac:dyDescent="0.2">
      <c r="A340" s="38"/>
      <c r="B340" s="39"/>
      <c r="C340" s="40"/>
      <c r="D340" s="38"/>
      <c r="E340" s="38"/>
      <c r="F340" s="38"/>
      <c r="G340" s="38"/>
      <c r="H340" s="38"/>
      <c r="I340" s="38"/>
      <c r="J340" s="41"/>
      <c r="K340" s="38"/>
      <c r="L340" s="38"/>
      <c r="M340" s="38"/>
      <c r="N340" s="38"/>
      <c r="O340" s="38"/>
      <c r="P340" s="38"/>
      <c r="Q340" s="38"/>
      <c r="R340" s="38"/>
      <c r="S340" s="38"/>
      <c r="T340" s="38"/>
      <c r="U340" s="38"/>
      <c r="V340" s="38"/>
      <c r="W340" s="38"/>
      <c r="X340" s="38"/>
      <c r="Y340" s="38"/>
      <c r="Z340" s="38"/>
    </row>
    <row r="341" spans="1:26" ht="12.75" hidden="1" customHeight="1" x14ac:dyDescent="0.2">
      <c r="A341" s="38"/>
      <c r="B341" s="39"/>
      <c r="C341" s="40"/>
      <c r="D341" s="38"/>
      <c r="E341" s="38"/>
      <c r="F341" s="38"/>
      <c r="G341" s="38"/>
      <c r="H341" s="38"/>
      <c r="I341" s="38"/>
      <c r="J341" s="41"/>
      <c r="K341" s="38"/>
      <c r="L341" s="38"/>
      <c r="M341" s="38"/>
      <c r="N341" s="38"/>
      <c r="O341" s="38"/>
      <c r="P341" s="38"/>
      <c r="Q341" s="38"/>
      <c r="R341" s="38"/>
      <c r="S341" s="38"/>
      <c r="T341" s="38"/>
      <c r="U341" s="38"/>
      <c r="V341" s="38"/>
      <c r="W341" s="38"/>
      <c r="X341" s="38"/>
      <c r="Y341" s="38"/>
      <c r="Z341" s="38"/>
    </row>
    <row r="342" spans="1:26" ht="12.75" hidden="1" customHeight="1" x14ac:dyDescent="0.2">
      <c r="A342" s="38"/>
      <c r="B342" s="39"/>
      <c r="C342" s="40"/>
      <c r="D342" s="38"/>
      <c r="E342" s="38"/>
      <c r="F342" s="38"/>
      <c r="G342" s="38"/>
      <c r="H342" s="38"/>
      <c r="I342" s="38"/>
      <c r="J342" s="41"/>
      <c r="K342" s="38"/>
      <c r="L342" s="38"/>
      <c r="M342" s="38"/>
      <c r="N342" s="38"/>
      <c r="O342" s="38"/>
      <c r="P342" s="38"/>
      <c r="Q342" s="38"/>
      <c r="R342" s="38"/>
      <c r="S342" s="38"/>
      <c r="T342" s="38"/>
      <c r="U342" s="38"/>
      <c r="V342" s="38"/>
      <c r="W342" s="38"/>
      <c r="X342" s="38"/>
      <c r="Y342" s="38"/>
      <c r="Z342" s="38"/>
    </row>
    <row r="343" spans="1:26" ht="12.75" hidden="1" customHeight="1" x14ac:dyDescent="0.2">
      <c r="A343" s="38"/>
      <c r="B343" s="39"/>
      <c r="C343" s="40"/>
      <c r="D343" s="38"/>
      <c r="E343" s="38"/>
      <c r="F343" s="38"/>
      <c r="G343" s="38"/>
      <c r="H343" s="38"/>
      <c r="I343" s="38"/>
      <c r="J343" s="41"/>
      <c r="K343" s="38"/>
      <c r="L343" s="38"/>
      <c r="M343" s="38"/>
      <c r="N343" s="38"/>
      <c r="O343" s="38"/>
      <c r="P343" s="38"/>
      <c r="Q343" s="38"/>
      <c r="R343" s="38"/>
      <c r="S343" s="38"/>
      <c r="T343" s="38"/>
      <c r="U343" s="38"/>
      <c r="V343" s="38"/>
      <c r="W343" s="38"/>
      <c r="X343" s="38"/>
      <c r="Y343" s="38"/>
      <c r="Z343" s="38"/>
    </row>
    <row r="344" spans="1:26" ht="12.75" hidden="1" customHeight="1" x14ac:dyDescent="0.2">
      <c r="A344" s="38"/>
      <c r="B344" s="39"/>
      <c r="C344" s="40"/>
      <c r="D344" s="38"/>
      <c r="E344" s="38"/>
      <c r="F344" s="38"/>
      <c r="G344" s="38"/>
      <c r="H344" s="38"/>
      <c r="I344" s="38"/>
      <c r="J344" s="41"/>
      <c r="K344" s="38"/>
      <c r="L344" s="38"/>
      <c r="M344" s="38"/>
      <c r="N344" s="38"/>
      <c r="O344" s="38"/>
      <c r="P344" s="38"/>
      <c r="Q344" s="38"/>
      <c r="R344" s="38"/>
      <c r="S344" s="38"/>
      <c r="T344" s="38"/>
      <c r="U344" s="38"/>
      <c r="V344" s="38"/>
      <c r="W344" s="38"/>
      <c r="X344" s="38"/>
      <c r="Y344" s="38"/>
      <c r="Z344" s="38"/>
    </row>
    <row r="345" spans="1:26" ht="12.75" hidden="1" customHeight="1" x14ac:dyDescent="0.2">
      <c r="A345" s="38"/>
      <c r="B345" s="39"/>
      <c r="C345" s="40"/>
      <c r="D345" s="38"/>
      <c r="E345" s="38"/>
      <c r="F345" s="38"/>
      <c r="G345" s="38"/>
      <c r="H345" s="38"/>
      <c r="I345" s="38"/>
      <c r="J345" s="41"/>
      <c r="K345" s="38"/>
      <c r="L345" s="38"/>
      <c r="M345" s="38"/>
      <c r="N345" s="38"/>
      <c r="O345" s="38"/>
      <c r="P345" s="38"/>
      <c r="Q345" s="38"/>
      <c r="R345" s="38"/>
      <c r="S345" s="38"/>
      <c r="T345" s="38"/>
      <c r="U345" s="38"/>
      <c r="V345" s="38"/>
      <c r="W345" s="38"/>
      <c r="X345" s="38"/>
      <c r="Y345" s="38"/>
      <c r="Z345" s="38"/>
    </row>
    <row r="346" spans="1:26" ht="12.75" hidden="1" customHeight="1" x14ac:dyDescent="0.2">
      <c r="A346" s="38"/>
      <c r="B346" s="39"/>
      <c r="C346" s="40"/>
      <c r="D346" s="38"/>
      <c r="E346" s="38"/>
      <c r="F346" s="38"/>
      <c r="G346" s="38"/>
      <c r="H346" s="38"/>
      <c r="I346" s="38"/>
      <c r="J346" s="41"/>
      <c r="K346" s="38"/>
      <c r="L346" s="38"/>
      <c r="M346" s="38"/>
      <c r="N346" s="38"/>
      <c r="O346" s="38"/>
      <c r="P346" s="38"/>
      <c r="Q346" s="38"/>
      <c r="R346" s="38"/>
      <c r="S346" s="38"/>
      <c r="T346" s="38"/>
      <c r="U346" s="38"/>
      <c r="V346" s="38"/>
      <c r="W346" s="38"/>
      <c r="X346" s="38"/>
      <c r="Y346" s="38"/>
      <c r="Z346" s="38"/>
    </row>
    <row r="347" spans="1:26" ht="12.75" hidden="1" customHeight="1" x14ac:dyDescent="0.2">
      <c r="A347" s="38"/>
      <c r="B347" s="39"/>
      <c r="C347" s="40"/>
      <c r="D347" s="38"/>
      <c r="E347" s="38"/>
      <c r="F347" s="38"/>
      <c r="G347" s="38"/>
      <c r="H347" s="38"/>
      <c r="I347" s="38"/>
      <c r="J347" s="41"/>
      <c r="K347" s="38"/>
      <c r="L347" s="38"/>
      <c r="M347" s="38"/>
      <c r="N347" s="38"/>
      <c r="O347" s="38"/>
      <c r="P347" s="38"/>
      <c r="Q347" s="38"/>
      <c r="R347" s="38"/>
      <c r="S347" s="38"/>
      <c r="T347" s="38"/>
      <c r="U347" s="38"/>
      <c r="V347" s="38"/>
      <c r="W347" s="38"/>
      <c r="X347" s="38"/>
      <c r="Y347" s="38"/>
      <c r="Z347" s="38"/>
    </row>
    <row r="348" spans="1:26" ht="12.75" hidden="1" customHeight="1" x14ac:dyDescent="0.2">
      <c r="A348" s="38"/>
      <c r="B348" s="39"/>
      <c r="C348" s="40"/>
      <c r="D348" s="38"/>
      <c r="E348" s="38"/>
      <c r="F348" s="38"/>
      <c r="G348" s="38"/>
      <c r="H348" s="38"/>
      <c r="I348" s="38"/>
      <c r="J348" s="41"/>
      <c r="K348" s="38"/>
      <c r="L348" s="38"/>
      <c r="M348" s="38"/>
      <c r="N348" s="38"/>
      <c r="O348" s="38"/>
      <c r="P348" s="38"/>
      <c r="Q348" s="38"/>
      <c r="R348" s="38"/>
      <c r="S348" s="38"/>
      <c r="T348" s="38"/>
      <c r="U348" s="38"/>
      <c r="V348" s="38"/>
      <c r="W348" s="38"/>
      <c r="X348" s="38"/>
      <c r="Y348" s="38"/>
      <c r="Z348" s="38"/>
    </row>
    <row r="349" spans="1:26" ht="12.75" hidden="1" customHeight="1" x14ac:dyDescent="0.2">
      <c r="A349" s="38"/>
      <c r="B349" s="39"/>
      <c r="C349" s="40"/>
      <c r="D349" s="38"/>
      <c r="E349" s="38"/>
      <c r="F349" s="38"/>
      <c r="G349" s="38"/>
      <c r="H349" s="38"/>
      <c r="I349" s="38"/>
      <c r="J349" s="41"/>
      <c r="K349" s="38"/>
      <c r="L349" s="38"/>
      <c r="M349" s="38"/>
      <c r="N349" s="38"/>
      <c r="O349" s="38"/>
      <c r="P349" s="38"/>
      <c r="Q349" s="38"/>
      <c r="R349" s="38"/>
      <c r="S349" s="38"/>
      <c r="T349" s="38"/>
      <c r="U349" s="38"/>
      <c r="V349" s="38"/>
      <c r="W349" s="38"/>
      <c r="X349" s="38"/>
      <c r="Y349" s="38"/>
      <c r="Z349" s="38"/>
    </row>
    <row r="350" spans="1:26" ht="12.75" hidden="1" customHeight="1" x14ac:dyDescent="0.2">
      <c r="A350" s="38"/>
      <c r="B350" s="39"/>
      <c r="C350" s="40"/>
      <c r="D350" s="38"/>
      <c r="E350" s="38"/>
      <c r="F350" s="38"/>
      <c r="G350" s="38"/>
      <c r="H350" s="38"/>
      <c r="I350" s="38"/>
      <c r="J350" s="41"/>
      <c r="K350" s="38"/>
      <c r="L350" s="38"/>
      <c r="M350" s="38"/>
      <c r="N350" s="38"/>
      <c r="O350" s="38"/>
      <c r="P350" s="38"/>
      <c r="Q350" s="38"/>
      <c r="R350" s="38"/>
      <c r="S350" s="38"/>
      <c r="T350" s="38"/>
      <c r="U350" s="38"/>
      <c r="V350" s="38"/>
      <c r="W350" s="38"/>
      <c r="X350" s="38"/>
      <c r="Y350" s="38"/>
      <c r="Z350" s="38"/>
    </row>
    <row r="351" spans="1:26" ht="12.75" hidden="1" customHeight="1" x14ac:dyDescent="0.2">
      <c r="A351" s="38"/>
      <c r="B351" s="39"/>
      <c r="C351" s="40"/>
      <c r="D351" s="38"/>
      <c r="E351" s="38"/>
      <c r="F351" s="38"/>
      <c r="G351" s="38"/>
      <c r="H351" s="38"/>
      <c r="I351" s="38"/>
      <c r="J351" s="41"/>
      <c r="K351" s="38"/>
      <c r="L351" s="38"/>
      <c r="M351" s="38"/>
      <c r="N351" s="38"/>
      <c r="O351" s="38"/>
      <c r="P351" s="38"/>
      <c r="Q351" s="38"/>
      <c r="R351" s="38"/>
      <c r="S351" s="38"/>
      <c r="T351" s="38"/>
      <c r="U351" s="38"/>
      <c r="V351" s="38"/>
      <c r="W351" s="38"/>
      <c r="X351" s="38"/>
      <c r="Y351" s="38"/>
      <c r="Z351" s="38"/>
    </row>
    <row r="352" spans="1:26" ht="12.75" hidden="1" customHeight="1" x14ac:dyDescent="0.2">
      <c r="A352" s="38"/>
      <c r="B352" s="39"/>
      <c r="C352" s="40"/>
      <c r="D352" s="38"/>
      <c r="E352" s="38"/>
      <c r="F352" s="38"/>
      <c r="G352" s="38"/>
      <c r="H352" s="38"/>
      <c r="I352" s="38"/>
      <c r="J352" s="41"/>
      <c r="K352" s="38"/>
      <c r="L352" s="38"/>
      <c r="M352" s="38"/>
      <c r="N352" s="38"/>
      <c r="O352" s="38"/>
      <c r="P352" s="38"/>
      <c r="Q352" s="38"/>
      <c r="R352" s="38"/>
      <c r="S352" s="38"/>
      <c r="T352" s="38"/>
      <c r="U352" s="38"/>
      <c r="V352" s="38"/>
      <c r="W352" s="38"/>
      <c r="X352" s="38"/>
      <c r="Y352" s="38"/>
      <c r="Z352" s="38"/>
    </row>
    <row r="353" spans="1:26" ht="12.75" hidden="1" customHeight="1" x14ac:dyDescent="0.2">
      <c r="A353" s="38"/>
      <c r="B353" s="39"/>
      <c r="C353" s="40"/>
      <c r="D353" s="38"/>
      <c r="E353" s="38"/>
      <c r="F353" s="38"/>
      <c r="G353" s="38"/>
      <c r="H353" s="38"/>
      <c r="I353" s="38"/>
      <c r="J353" s="41"/>
      <c r="K353" s="38"/>
      <c r="L353" s="38"/>
      <c r="M353" s="38"/>
      <c r="N353" s="38"/>
      <c r="O353" s="38"/>
      <c r="P353" s="38"/>
      <c r="Q353" s="38"/>
      <c r="R353" s="38"/>
      <c r="S353" s="38"/>
      <c r="T353" s="38"/>
      <c r="U353" s="38"/>
      <c r="V353" s="38"/>
      <c r="W353" s="38"/>
      <c r="X353" s="38"/>
      <c r="Y353" s="38"/>
      <c r="Z353" s="38"/>
    </row>
    <row r="354" spans="1:26" ht="12.75" hidden="1" customHeight="1" x14ac:dyDescent="0.2">
      <c r="A354" s="38"/>
      <c r="B354" s="39"/>
      <c r="C354" s="40"/>
      <c r="D354" s="38"/>
      <c r="E354" s="38"/>
      <c r="F354" s="38"/>
      <c r="G354" s="38"/>
      <c r="H354" s="38"/>
      <c r="I354" s="38"/>
      <c r="J354" s="41"/>
      <c r="K354" s="38"/>
      <c r="L354" s="38"/>
      <c r="M354" s="38"/>
      <c r="N354" s="38"/>
      <c r="O354" s="38"/>
      <c r="P354" s="38"/>
      <c r="Q354" s="38"/>
      <c r="R354" s="38"/>
      <c r="S354" s="38"/>
      <c r="T354" s="38"/>
      <c r="U354" s="38"/>
      <c r="V354" s="38"/>
      <c r="W354" s="38"/>
      <c r="X354" s="38"/>
      <c r="Y354" s="38"/>
      <c r="Z354" s="38"/>
    </row>
    <row r="355" spans="1:26" ht="12.75" hidden="1" customHeight="1" x14ac:dyDescent="0.2">
      <c r="A355" s="38"/>
      <c r="B355" s="39"/>
      <c r="C355" s="40"/>
      <c r="D355" s="38"/>
      <c r="E355" s="38"/>
      <c r="F355" s="38"/>
      <c r="G355" s="38"/>
      <c r="H355" s="38"/>
      <c r="I355" s="38"/>
      <c r="J355" s="41"/>
      <c r="K355" s="38"/>
      <c r="L355" s="38"/>
      <c r="M355" s="38"/>
      <c r="N355" s="38"/>
      <c r="O355" s="38"/>
      <c r="P355" s="38"/>
      <c r="Q355" s="38"/>
      <c r="R355" s="38"/>
      <c r="S355" s="38"/>
      <c r="T355" s="38"/>
      <c r="U355" s="38"/>
      <c r="V355" s="38"/>
      <c r="W355" s="38"/>
      <c r="X355" s="38"/>
      <c r="Y355" s="38"/>
      <c r="Z355" s="38"/>
    </row>
    <row r="356" spans="1:26" ht="12.75" hidden="1" customHeight="1" x14ac:dyDescent="0.2">
      <c r="A356" s="38"/>
      <c r="B356" s="39"/>
      <c r="C356" s="40"/>
      <c r="D356" s="38"/>
      <c r="E356" s="38"/>
      <c r="F356" s="38"/>
      <c r="G356" s="38"/>
      <c r="H356" s="38"/>
      <c r="I356" s="38"/>
      <c r="J356" s="41"/>
      <c r="K356" s="38"/>
      <c r="L356" s="38"/>
      <c r="M356" s="38"/>
      <c r="N356" s="38"/>
      <c r="O356" s="38"/>
      <c r="P356" s="38"/>
      <c r="Q356" s="38"/>
      <c r="R356" s="38"/>
      <c r="S356" s="38"/>
      <c r="T356" s="38"/>
      <c r="U356" s="38"/>
      <c r="V356" s="38"/>
      <c r="W356" s="38"/>
      <c r="X356" s="38"/>
      <c r="Y356" s="38"/>
      <c r="Z356" s="38"/>
    </row>
    <row r="357" spans="1:26" ht="12.75" hidden="1" customHeight="1" x14ac:dyDescent="0.2">
      <c r="A357" s="38"/>
      <c r="B357" s="39"/>
      <c r="C357" s="40"/>
      <c r="D357" s="38"/>
      <c r="E357" s="38"/>
      <c r="F357" s="38"/>
      <c r="G357" s="38"/>
      <c r="H357" s="38"/>
      <c r="I357" s="38"/>
      <c r="J357" s="41"/>
      <c r="K357" s="38"/>
      <c r="L357" s="38"/>
      <c r="M357" s="38"/>
      <c r="N357" s="38"/>
      <c r="O357" s="38"/>
      <c r="P357" s="38"/>
      <c r="Q357" s="38"/>
      <c r="R357" s="38"/>
      <c r="S357" s="38"/>
      <c r="T357" s="38"/>
      <c r="U357" s="38"/>
      <c r="V357" s="38"/>
      <c r="W357" s="38"/>
      <c r="X357" s="38"/>
      <c r="Y357" s="38"/>
      <c r="Z357" s="38"/>
    </row>
    <row r="358" spans="1:26" ht="12.75" hidden="1" customHeight="1" x14ac:dyDescent="0.2">
      <c r="A358" s="38"/>
      <c r="B358" s="39"/>
      <c r="C358" s="40"/>
      <c r="D358" s="38"/>
      <c r="E358" s="38"/>
      <c r="F358" s="38"/>
      <c r="G358" s="38"/>
      <c r="H358" s="38"/>
      <c r="I358" s="38"/>
      <c r="J358" s="41"/>
      <c r="K358" s="38"/>
      <c r="L358" s="38"/>
      <c r="M358" s="38"/>
      <c r="N358" s="38"/>
      <c r="O358" s="38"/>
      <c r="P358" s="38"/>
      <c r="Q358" s="38"/>
      <c r="R358" s="38"/>
      <c r="S358" s="38"/>
      <c r="T358" s="38"/>
      <c r="U358" s="38"/>
      <c r="V358" s="38"/>
      <c r="W358" s="38"/>
      <c r="X358" s="38"/>
      <c r="Y358" s="38"/>
      <c r="Z358" s="38"/>
    </row>
    <row r="359" spans="1:26" ht="12.75" hidden="1" customHeight="1" x14ac:dyDescent="0.2">
      <c r="A359" s="38"/>
      <c r="B359" s="39"/>
      <c r="C359" s="40"/>
      <c r="D359" s="38"/>
      <c r="E359" s="38"/>
      <c r="F359" s="38"/>
      <c r="G359" s="38"/>
      <c r="H359" s="38"/>
      <c r="I359" s="38"/>
      <c r="J359" s="41"/>
      <c r="K359" s="38"/>
      <c r="L359" s="38"/>
      <c r="M359" s="38"/>
      <c r="N359" s="38"/>
      <c r="O359" s="38"/>
      <c r="P359" s="38"/>
      <c r="Q359" s="38"/>
      <c r="R359" s="38"/>
      <c r="S359" s="38"/>
      <c r="T359" s="38"/>
      <c r="U359" s="38"/>
      <c r="V359" s="38"/>
      <c r="W359" s="38"/>
      <c r="X359" s="38"/>
      <c r="Y359" s="38"/>
      <c r="Z359" s="38"/>
    </row>
    <row r="360" spans="1:26" ht="12.75" hidden="1" customHeight="1" x14ac:dyDescent="0.2">
      <c r="A360" s="38"/>
      <c r="B360" s="39"/>
      <c r="C360" s="40"/>
      <c r="D360" s="38"/>
      <c r="E360" s="38"/>
      <c r="F360" s="38"/>
      <c r="G360" s="38"/>
      <c r="H360" s="38"/>
      <c r="I360" s="38"/>
      <c r="J360" s="41"/>
      <c r="K360" s="38"/>
      <c r="L360" s="38"/>
      <c r="M360" s="38"/>
      <c r="N360" s="38"/>
      <c r="O360" s="38"/>
      <c r="P360" s="38"/>
      <c r="Q360" s="38"/>
      <c r="R360" s="38"/>
      <c r="S360" s="38"/>
      <c r="T360" s="38"/>
      <c r="U360" s="38"/>
      <c r="V360" s="38"/>
      <c r="W360" s="38"/>
      <c r="X360" s="38"/>
      <c r="Y360" s="38"/>
      <c r="Z360" s="38"/>
    </row>
    <row r="361" spans="1:26" ht="12.75" hidden="1" customHeight="1" x14ac:dyDescent="0.2">
      <c r="A361" s="38"/>
      <c r="B361" s="39"/>
      <c r="C361" s="40"/>
      <c r="D361" s="38"/>
      <c r="E361" s="38"/>
      <c r="F361" s="38"/>
      <c r="G361" s="38"/>
      <c r="H361" s="38"/>
      <c r="I361" s="38"/>
      <c r="J361" s="41"/>
      <c r="K361" s="38"/>
      <c r="L361" s="38"/>
      <c r="M361" s="38"/>
      <c r="N361" s="38"/>
      <c r="O361" s="38"/>
      <c r="P361" s="38"/>
      <c r="Q361" s="38"/>
      <c r="R361" s="38"/>
      <c r="S361" s="38"/>
      <c r="T361" s="38"/>
      <c r="U361" s="38"/>
      <c r="V361" s="38"/>
      <c r="W361" s="38"/>
      <c r="X361" s="38"/>
      <c r="Y361" s="38"/>
      <c r="Z361" s="38"/>
    </row>
    <row r="362" spans="1:26" ht="12.75" hidden="1" customHeight="1" x14ac:dyDescent="0.2">
      <c r="A362" s="38"/>
      <c r="B362" s="39"/>
      <c r="C362" s="40"/>
      <c r="D362" s="38"/>
      <c r="E362" s="38"/>
      <c r="F362" s="38"/>
      <c r="G362" s="38"/>
      <c r="H362" s="38"/>
      <c r="I362" s="38"/>
      <c r="J362" s="41"/>
      <c r="K362" s="38"/>
      <c r="L362" s="38"/>
      <c r="M362" s="38"/>
      <c r="N362" s="38"/>
      <c r="O362" s="38"/>
      <c r="P362" s="38"/>
      <c r="Q362" s="38"/>
      <c r="R362" s="38"/>
      <c r="S362" s="38"/>
      <c r="T362" s="38"/>
      <c r="U362" s="38"/>
      <c r="V362" s="38"/>
      <c r="W362" s="38"/>
      <c r="X362" s="38"/>
      <c r="Y362" s="38"/>
      <c r="Z362" s="38"/>
    </row>
    <row r="363" spans="1:26" ht="12.75" hidden="1" customHeight="1" x14ac:dyDescent="0.2">
      <c r="A363" s="38"/>
      <c r="B363" s="39"/>
      <c r="C363" s="40"/>
      <c r="D363" s="38"/>
      <c r="E363" s="38"/>
      <c r="F363" s="38"/>
      <c r="G363" s="38"/>
      <c r="H363" s="38"/>
      <c r="I363" s="38"/>
      <c r="J363" s="41"/>
      <c r="K363" s="38"/>
      <c r="L363" s="38"/>
      <c r="M363" s="38"/>
      <c r="N363" s="38"/>
      <c r="O363" s="38"/>
      <c r="P363" s="38"/>
      <c r="Q363" s="38"/>
      <c r="R363" s="38"/>
      <c r="S363" s="38"/>
      <c r="T363" s="38"/>
      <c r="U363" s="38"/>
      <c r="V363" s="38"/>
      <c r="W363" s="38"/>
      <c r="X363" s="38"/>
      <c r="Y363" s="38"/>
      <c r="Z363" s="38"/>
    </row>
    <row r="364" spans="1:26" ht="12.75" hidden="1" customHeight="1" x14ac:dyDescent="0.2">
      <c r="A364" s="38"/>
      <c r="B364" s="39"/>
      <c r="C364" s="40"/>
      <c r="D364" s="38"/>
      <c r="E364" s="38"/>
      <c r="F364" s="38"/>
      <c r="G364" s="38"/>
      <c r="H364" s="38"/>
      <c r="I364" s="38"/>
      <c r="J364" s="41"/>
      <c r="K364" s="38"/>
      <c r="L364" s="38"/>
      <c r="M364" s="38"/>
      <c r="N364" s="38"/>
      <c r="O364" s="38"/>
      <c r="P364" s="38"/>
      <c r="Q364" s="38"/>
      <c r="R364" s="38"/>
      <c r="S364" s="38"/>
      <c r="T364" s="38"/>
      <c r="U364" s="38"/>
      <c r="V364" s="38"/>
      <c r="W364" s="38"/>
      <c r="X364" s="38"/>
      <c r="Y364" s="38"/>
      <c r="Z364" s="38"/>
    </row>
    <row r="365" spans="1:26" ht="15.75" hidden="1" customHeight="1" x14ac:dyDescent="0.2"/>
    <row r="366" spans="1:26" ht="15.75" hidden="1" customHeight="1" x14ac:dyDescent="0.2"/>
    <row r="367" spans="1:26" ht="15.75" hidden="1" customHeight="1" x14ac:dyDescent="0.2"/>
    <row r="368" spans="1:26"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row r="915" ht="15.75" hidden="1" customHeight="1" x14ac:dyDescent="0.2"/>
    <row r="916" ht="15.75" hidden="1" customHeight="1" x14ac:dyDescent="0.2"/>
    <row r="917" ht="15.75" hidden="1" customHeight="1" x14ac:dyDescent="0.2"/>
    <row r="918" ht="15.75" hidden="1" customHeight="1" x14ac:dyDescent="0.2"/>
    <row r="919" ht="15.75" hidden="1" customHeight="1" x14ac:dyDescent="0.2"/>
    <row r="920" ht="15.75" hidden="1" customHeight="1" x14ac:dyDescent="0.2"/>
    <row r="921" ht="15.75" hidden="1" customHeight="1" x14ac:dyDescent="0.2"/>
    <row r="922" ht="15.75" hidden="1" customHeight="1" x14ac:dyDescent="0.2"/>
    <row r="923" ht="15.75" hidden="1" customHeight="1" x14ac:dyDescent="0.2"/>
    <row r="924" ht="15.75" hidden="1" customHeight="1" x14ac:dyDescent="0.2"/>
    <row r="925" ht="15.75" hidden="1" customHeight="1" x14ac:dyDescent="0.2"/>
    <row r="926" ht="15.75" hidden="1" customHeight="1" x14ac:dyDescent="0.2"/>
    <row r="927" ht="15.75" hidden="1" customHeight="1" x14ac:dyDescent="0.2"/>
    <row r="928" ht="15.75" hidden="1" customHeight="1" x14ac:dyDescent="0.2"/>
    <row r="929" ht="15.75" hidden="1" customHeight="1" x14ac:dyDescent="0.2"/>
    <row r="930" ht="15.75" hidden="1" customHeight="1" x14ac:dyDescent="0.2"/>
    <row r="931" ht="15.75" hidden="1" customHeight="1" x14ac:dyDescent="0.2"/>
    <row r="932" ht="15.75" hidden="1" customHeight="1" x14ac:dyDescent="0.2"/>
    <row r="933" ht="15.75" hidden="1" customHeight="1" x14ac:dyDescent="0.2"/>
    <row r="934" ht="15.75" hidden="1" customHeight="1" x14ac:dyDescent="0.2"/>
    <row r="935" ht="15.75" hidden="1" customHeight="1" x14ac:dyDescent="0.2"/>
    <row r="936" ht="15.75" hidden="1" customHeight="1" x14ac:dyDescent="0.2"/>
    <row r="937" ht="15.75" hidden="1" customHeight="1" x14ac:dyDescent="0.2"/>
    <row r="938" ht="15.75" hidden="1" customHeight="1" x14ac:dyDescent="0.2"/>
    <row r="939" ht="15.75" hidden="1" customHeight="1" x14ac:dyDescent="0.2"/>
    <row r="940" ht="15.75" hidden="1" customHeight="1" x14ac:dyDescent="0.2"/>
    <row r="941" ht="15.75" hidden="1" customHeight="1" x14ac:dyDescent="0.2"/>
    <row r="942" ht="15.75" hidden="1" customHeight="1" x14ac:dyDescent="0.2"/>
    <row r="943" ht="15.75" hidden="1" customHeight="1" x14ac:dyDescent="0.2"/>
    <row r="944" ht="15.75" hidden="1" customHeight="1" x14ac:dyDescent="0.2"/>
    <row r="945" ht="15.75" hidden="1" customHeight="1" x14ac:dyDescent="0.2"/>
    <row r="946" ht="15.75" hidden="1" customHeight="1" x14ac:dyDescent="0.2"/>
    <row r="947" ht="15.75" hidden="1" customHeight="1" x14ac:dyDescent="0.2"/>
    <row r="948" ht="15.75" hidden="1" customHeight="1" x14ac:dyDescent="0.2"/>
    <row r="949" ht="15.75" hidden="1" customHeight="1" x14ac:dyDescent="0.2"/>
    <row r="950" ht="15.75" hidden="1" customHeight="1" x14ac:dyDescent="0.2"/>
    <row r="951" ht="15.75" hidden="1" customHeight="1" x14ac:dyDescent="0.2"/>
    <row r="952" ht="15.75" hidden="1" customHeight="1" x14ac:dyDescent="0.2"/>
    <row r="953" ht="15.75" hidden="1" customHeight="1" x14ac:dyDescent="0.2"/>
    <row r="954" ht="15.75" hidden="1" customHeight="1" x14ac:dyDescent="0.2"/>
    <row r="955" ht="15.75" hidden="1" customHeight="1" x14ac:dyDescent="0.2"/>
    <row r="956" ht="15.75" hidden="1" customHeight="1" x14ac:dyDescent="0.2"/>
    <row r="957" ht="15.75" hidden="1" customHeight="1" x14ac:dyDescent="0.2"/>
    <row r="958" ht="15.75" hidden="1" customHeight="1" x14ac:dyDescent="0.2"/>
    <row r="959" ht="15.75" hidden="1" customHeight="1" x14ac:dyDescent="0.2"/>
    <row r="960" ht="15.75" hidden="1" customHeight="1" x14ac:dyDescent="0.2"/>
    <row r="961" ht="15.75" hidden="1" customHeight="1" x14ac:dyDescent="0.2"/>
    <row r="962" ht="15.75" hidden="1" customHeight="1" x14ac:dyDescent="0.2"/>
    <row r="963" ht="15.75" hidden="1" customHeight="1" x14ac:dyDescent="0.2"/>
    <row r="964" ht="15.75" hidden="1" customHeight="1" x14ac:dyDescent="0.2"/>
    <row r="965" ht="15.75" hidden="1" customHeight="1" x14ac:dyDescent="0.2"/>
    <row r="966" ht="15.75" hidden="1" customHeight="1" x14ac:dyDescent="0.2"/>
    <row r="967" ht="15.75" hidden="1" customHeight="1" x14ac:dyDescent="0.2"/>
    <row r="968" ht="15.75" hidden="1" customHeight="1" x14ac:dyDescent="0.2"/>
    <row r="969" ht="15.75" hidden="1" customHeight="1" x14ac:dyDescent="0.2"/>
    <row r="970" ht="15.75" hidden="1" customHeight="1" x14ac:dyDescent="0.2"/>
    <row r="971" ht="15.75" hidden="1" customHeight="1" x14ac:dyDescent="0.2"/>
    <row r="972" ht="15.75" hidden="1" customHeight="1" x14ac:dyDescent="0.2"/>
    <row r="973" ht="15.75" hidden="1" customHeight="1" x14ac:dyDescent="0.2"/>
    <row r="974" ht="15.75" hidden="1" customHeight="1" x14ac:dyDescent="0.2"/>
    <row r="975" ht="15.75" hidden="1" customHeight="1" x14ac:dyDescent="0.2"/>
    <row r="976" ht="15.75" hidden="1" customHeight="1" x14ac:dyDescent="0.2"/>
    <row r="977" ht="15.75" hidden="1" customHeight="1" x14ac:dyDescent="0.2"/>
    <row r="978" ht="15.75" hidden="1" customHeight="1" x14ac:dyDescent="0.2"/>
    <row r="979" ht="15.75" hidden="1" customHeight="1" x14ac:dyDescent="0.2"/>
    <row r="980" ht="15.75" hidden="1" customHeight="1" x14ac:dyDescent="0.2"/>
    <row r="981" ht="15.75" hidden="1" customHeight="1" x14ac:dyDescent="0.2"/>
    <row r="982" ht="15.75" hidden="1" customHeight="1" x14ac:dyDescent="0.2"/>
    <row r="983" ht="15.75" hidden="1" customHeight="1" x14ac:dyDescent="0.2"/>
    <row r="984" ht="15.75" hidden="1" customHeight="1" x14ac:dyDescent="0.2"/>
    <row r="985" ht="15.75" hidden="1" customHeight="1" x14ac:dyDescent="0.2"/>
    <row r="986" ht="15.75" hidden="1" customHeight="1" x14ac:dyDescent="0.2"/>
    <row r="987" ht="15.75" hidden="1" customHeight="1" x14ac:dyDescent="0.2"/>
    <row r="988" ht="15.75" hidden="1" customHeight="1" x14ac:dyDescent="0.2"/>
    <row r="989" ht="15.75" hidden="1" customHeight="1" x14ac:dyDescent="0.2"/>
    <row r="990" ht="15.75" hidden="1" customHeight="1" x14ac:dyDescent="0.2"/>
    <row r="991" ht="15.75" hidden="1" customHeight="1" x14ac:dyDescent="0.2"/>
    <row r="992" ht="15.75" hidden="1" customHeight="1" x14ac:dyDescent="0.2"/>
    <row r="993" ht="15.75" hidden="1" customHeight="1" x14ac:dyDescent="0.2"/>
    <row r="994" ht="15.75" hidden="1" customHeight="1" x14ac:dyDescent="0.2"/>
    <row r="995" ht="15.75" hidden="1" customHeight="1" x14ac:dyDescent="0.2"/>
    <row r="996" ht="15.75" hidden="1" customHeight="1" x14ac:dyDescent="0.2"/>
    <row r="997" ht="15.75" hidden="1" customHeight="1" x14ac:dyDescent="0.2"/>
    <row r="998" ht="15.75" hidden="1" customHeight="1" x14ac:dyDescent="0.2"/>
    <row r="999" ht="15.75" hidden="1" customHeight="1" x14ac:dyDescent="0.2"/>
    <row r="1000" ht="15.75" hidden="1" customHeight="1" x14ac:dyDescent="0.2"/>
  </sheetData>
  <mergeCells count="31">
    <mergeCell ref="B4:L4"/>
    <mergeCell ref="B6:C6"/>
    <mergeCell ref="D6:E6"/>
    <mergeCell ref="F6:G6"/>
    <mergeCell ref="B7:C7"/>
    <mergeCell ref="D7:E7"/>
    <mergeCell ref="F7:G7"/>
    <mergeCell ref="D10:E10"/>
    <mergeCell ref="F10:G10"/>
    <mergeCell ref="B11:I11"/>
    <mergeCell ref="B8:C8"/>
    <mergeCell ref="D8:E8"/>
    <mergeCell ref="F8:G8"/>
    <mergeCell ref="B9:C9"/>
    <mergeCell ref="D9:E9"/>
    <mergeCell ref="F9:G9"/>
    <mergeCell ref="B10:C10"/>
    <mergeCell ref="M13:M14"/>
    <mergeCell ref="N13:S13"/>
    <mergeCell ref="L15:L38"/>
    <mergeCell ref="L39:L55"/>
    <mergeCell ref="L56:L67"/>
    <mergeCell ref="L68:L81"/>
    <mergeCell ref="L82:L95"/>
    <mergeCell ref="B13:B14"/>
    <mergeCell ref="C13:F13"/>
    <mergeCell ref="G13:G14"/>
    <mergeCell ref="H13:H14"/>
    <mergeCell ref="I13:I14"/>
    <mergeCell ref="K13:K14"/>
    <mergeCell ref="L13:L14"/>
  </mergeCells>
  <conditionalFormatting sqref="C15">
    <cfRule type="cellIs" dxfId="13" priority="1" operator="equal">
      <formula>$I$15</formula>
    </cfRule>
  </conditionalFormatting>
  <conditionalFormatting sqref="C15">
    <cfRule type="cellIs" dxfId="12" priority="2" operator="equal">
      <formula>$I$15</formula>
    </cfRule>
  </conditionalFormatting>
  <conditionalFormatting sqref="K15:K92">
    <cfRule type="cellIs" dxfId="11" priority="3" operator="equal">
      <formula>$I$7</formula>
    </cfRule>
  </conditionalFormatting>
  <conditionalFormatting sqref="K15:K92">
    <cfRule type="cellIs" dxfId="10" priority="4" operator="equal">
      <formula>$I$8</formula>
    </cfRule>
  </conditionalFormatting>
  <conditionalFormatting sqref="K15:K92">
    <cfRule type="cellIs" dxfId="9" priority="5" operator="equal">
      <formula>$I$9</formula>
    </cfRule>
  </conditionalFormatting>
  <conditionalFormatting sqref="K15:K92">
    <cfRule type="cellIs" dxfId="8" priority="6" operator="between">
      <formula>0</formula>
      <formula>$I$10</formula>
    </cfRule>
  </conditionalFormatting>
  <conditionalFormatting sqref="L15 L39 L56 L68 L82">
    <cfRule type="cellIs" dxfId="7" priority="7" operator="between">
      <formula>0.76</formula>
      <formula>1</formula>
    </cfRule>
  </conditionalFormatting>
  <conditionalFormatting sqref="L15 L39 L56 L68 L82">
    <cfRule type="cellIs" dxfId="6" priority="8" operator="between">
      <formula>0.51</formula>
      <formula>0.75</formula>
    </cfRule>
  </conditionalFormatting>
  <conditionalFormatting sqref="L15 L39 L56 L68 L82">
    <cfRule type="cellIs" dxfId="5" priority="9" operator="between">
      <formula>0.26</formula>
      <formula>0.5</formula>
    </cfRule>
  </conditionalFormatting>
  <conditionalFormatting sqref="L15 L39 L56 L68 L82">
    <cfRule type="cellIs" dxfId="4" priority="10" operator="between">
      <formula>0</formula>
      <formula>0.25</formula>
    </cfRule>
  </conditionalFormatting>
  <conditionalFormatting sqref="K93:K95">
    <cfRule type="cellIs" dxfId="3" priority="11" operator="equal">
      <formula>$I$7</formula>
    </cfRule>
  </conditionalFormatting>
  <conditionalFormatting sqref="K93:K95">
    <cfRule type="cellIs" dxfId="2" priority="12" operator="equal">
      <formula>$I$8</formula>
    </cfRule>
  </conditionalFormatting>
  <conditionalFormatting sqref="K93:K95">
    <cfRule type="cellIs" dxfId="1" priority="13" operator="equal">
      <formula>$I$9</formula>
    </cfRule>
  </conditionalFormatting>
  <conditionalFormatting sqref="K93:K95">
    <cfRule type="cellIs" dxfId="0" priority="14" operator="between">
      <formula>0</formula>
      <formula>$I$10</formula>
    </cfRule>
  </conditionalFormatting>
  <pageMargins left="0.7" right="0.7" top="0.75" bottom="0.75" header="0" footer="0"/>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0"/>
  <sheetViews>
    <sheetView workbookViewId="0">
      <selection activeCell="F14" sqref="F14"/>
    </sheetView>
  </sheetViews>
  <sheetFormatPr baseColWidth="10" defaultColWidth="14.42578125" defaultRowHeight="15" customHeight="1" x14ac:dyDescent="0.2"/>
  <cols>
    <col min="1" max="1" width="11.42578125" customWidth="1"/>
    <col min="2" max="4" width="22.28515625" customWidth="1"/>
    <col min="5" max="5" width="34.5703125" customWidth="1"/>
    <col min="6" max="6" width="36.42578125" customWidth="1"/>
    <col min="7" max="7" width="11.42578125" customWidth="1"/>
    <col min="8" max="8" width="12.28515625" customWidth="1"/>
    <col min="9" max="9" width="12.7109375" customWidth="1"/>
    <col min="10" max="12" width="11.42578125" customWidth="1"/>
    <col min="13" max="14" width="17.5703125" customWidth="1"/>
    <col min="15" max="19" width="11.42578125" customWidth="1"/>
  </cols>
  <sheetData>
    <row r="1" spans="1:18" ht="81.75" customHeight="1" x14ac:dyDescent="0.2">
      <c r="A1" s="77" t="s">
        <v>111</v>
      </c>
      <c r="B1" s="77" t="s">
        <v>286</v>
      </c>
      <c r="C1" s="78" t="s">
        <v>287</v>
      </c>
      <c r="D1" s="78" t="s">
        <v>288</v>
      </c>
      <c r="E1" s="78" t="s">
        <v>289</v>
      </c>
      <c r="F1" s="77" t="s">
        <v>123</v>
      </c>
      <c r="G1" s="79" t="s">
        <v>290</v>
      </c>
      <c r="H1" s="79" t="s">
        <v>291</v>
      </c>
      <c r="I1" s="79" t="s">
        <v>292</v>
      </c>
      <c r="J1" s="79" t="s">
        <v>80</v>
      </c>
      <c r="K1" s="79" t="s">
        <v>89</v>
      </c>
      <c r="L1" s="79" t="s">
        <v>293</v>
      </c>
      <c r="M1" s="80" t="s">
        <v>294</v>
      </c>
      <c r="N1" s="80"/>
    </row>
    <row r="2" spans="1:18" ht="12.75" customHeight="1" x14ac:dyDescent="0.2">
      <c r="A2" t="s">
        <v>295</v>
      </c>
      <c r="B2" t="str">
        <f t="shared" ref="B2:B42" si="0">+LEFT(A2,1)</f>
        <v>1</v>
      </c>
      <c r="C2" t="str">
        <f>+MID(VLOOKUP(A2,'Ambiente de Control'!$B$21:$C$123,2,0),4,LEN(VLOOKUP(A2,'Ambiente de Control'!$B$21:$C$123,2,0))-4)</f>
        <v xml:space="preserve"> Aplicación del Código de Integridad. (incluye análisis de desviaciones, convivencia laboral, temas disciplinarios internos, quejas o denuncias sobres los servidores de la entidad, u otros temas relacionados)</v>
      </c>
      <c r="D2" t="s">
        <v>296</v>
      </c>
      <c r="E2" t="str">
        <f>+VLOOKUP(A2,'Ambiente de Control'!$B$21:$D$123,3,0)</f>
        <v>Dimensión Talento Humano
Política Integridad</v>
      </c>
      <c r="F2" t="str">
        <f>+VLOOKUP(A2,'Ambiente de Control'!$B$21:$K$123,10,0)</f>
        <v>Mantenimiento del control</v>
      </c>
      <c r="G2" s="81">
        <f>+VLOOKUP(A2,'Ambiente de Control'!$B$21:$O$27,13)</f>
        <v>60.045870000000001</v>
      </c>
      <c r="H2" s="82">
        <f t="shared" ref="H2:H82" si="1">+_xlfn.RANK.EQ(G2,$G$2:$G$82,1)</f>
        <v>3</v>
      </c>
      <c r="I2" t="str">
        <f t="shared" ref="I2:I82" si="2">+IF(F2=$F$2,$P$4,IF(F2=$F$3,$P$2,$P$3))</f>
        <v>Cuando en el análisis de los requerimientos en los diferenes componentes del MECI se cuente con aspectos evaluados en nivel 1 (presente) y 1 (funcionando); 2 (presente) y 1 (funcionando).</v>
      </c>
      <c r="J2" t="s">
        <v>297</v>
      </c>
      <c r="K2">
        <f>+IF(ISBLANK(VLOOKUP(A2,'Ambiente de Control'!$B$24:$F$123,5,0)),"",VLOOKUP(A2,'Ambiente de Control'!$B$24:$F$123,5,0))</f>
        <v>3</v>
      </c>
      <c r="L2">
        <f>+IF(ISBLANK(VLOOKUP(A2,'Ambiente de Control'!$B$24:$K$123,9,0)),"",VLOOKUP(A2,'Ambiente de Control'!$B$24:$K$123,9,0))</f>
        <v>3</v>
      </c>
      <c r="M2">
        <f t="shared" ref="M2:M82" si="3">+IF(OR(AND(K2=1,L2=1),AND(ISBLANK(K2),ISBLANK(L2)),K2="",L2=""),0,IF(OR(AND(K2=1,L2=2),AND(K2=1,L2=3)),0.25,IF(OR(AND(K2=2,L2=2),AND(K2=3,L2=1),AND(K2=3,L2=2),AND(K2=2,L2=1)),0.5,IF(AND(K2=2,L2=3),0.75,1))))</f>
        <v>1</v>
      </c>
      <c r="N2">
        <f>+AVERAGEIF($D$2:$D$82,D2,$M$2:$M$82)</f>
        <v>0.97916666666666663</v>
      </c>
      <c r="O2" s="83" t="s">
        <v>27</v>
      </c>
      <c r="P2" s="84" t="s">
        <v>298</v>
      </c>
      <c r="Q2" s="84"/>
    </row>
    <row r="3" spans="1:18" ht="12.75" customHeight="1" x14ac:dyDescent="0.2">
      <c r="A3" t="s">
        <v>299</v>
      </c>
      <c r="B3" t="str">
        <f t="shared" si="0"/>
        <v>1</v>
      </c>
      <c r="C3" t="str">
        <f>+MID(VLOOKUP(A3,'Ambiente de Control'!$B$21:$C$123,2,0),4,LEN(VLOOKUP(A3,'Ambiente de Control'!$B$21:$C$123,2,0))-4)</f>
        <v xml:space="preserve"> Mecanismos para el manejo de conflictos de interés.</v>
      </c>
      <c r="D3" t="s">
        <v>296</v>
      </c>
      <c r="E3" t="str">
        <f>+VLOOKUP(A3,'Ambiente de Control'!$B$21:$D$123,3,0)</f>
        <v>Dimensión Talento Humano
Política Integridad</v>
      </c>
      <c r="F3" t="str">
        <f>+VLOOKUP(A3,'Ambiente de Control'!$B$21:$K$123,10,0)</f>
        <v>Mantenimiento del control</v>
      </c>
      <c r="G3" s="81">
        <f>+VLOOKUP(A3,'Ambiente de Control'!$B$21:$O$123,13,0)</f>
        <v>60.055689999999998</v>
      </c>
      <c r="H3" s="82">
        <f t="shared" si="1"/>
        <v>4</v>
      </c>
      <c r="I3" t="str">
        <f t="shared" si="2"/>
        <v>Cuando en el análisis de los requerimientos en los diferenes componentes del MECI se cuente con aspectos evaluados en nivel 1 (presente) y 1 (funcionando); 2 (presente) y 1 (funcionando).</v>
      </c>
      <c r="J3" t="s">
        <v>297</v>
      </c>
      <c r="K3">
        <f>+IF(ISBLANK(VLOOKUP(A3,'Ambiente de Control'!$B$24:$F$123,5,0)),"",VLOOKUP(A3,'Ambiente de Control'!$B$24:$F$123,5,0))</f>
        <v>3</v>
      </c>
      <c r="L3">
        <f>+IF(ISBLANK(VLOOKUP(A3,'Ambiente de Control'!$B$24:$K$123,9,0)),"",VLOOKUP(A3,'Ambiente de Control'!$B$24:$K$123,9,0))</f>
        <v>3</v>
      </c>
      <c r="M3">
        <f t="shared" si="3"/>
        <v>1</v>
      </c>
      <c r="N3">
        <f t="shared" ref="N3:N82" si="4">+AVERAGEIF($D$2:$D$82,D3,$M$2:$M$82)</f>
        <v>0.97916666666666663</v>
      </c>
      <c r="O3" s="85" t="s">
        <v>30</v>
      </c>
      <c r="P3" s="84" t="s">
        <v>300</v>
      </c>
      <c r="Q3" s="84"/>
      <c r="R3" t="s">
        <v>301</v>
      </c>
    </row>
    <row r="4" spans="1:18" ht="16.5" customHeight="1" x14ac:dyDescent="0.2">
      <c r="A4" t="s">
        <v>302</v>
      </c>
      <c r="B4" t="str">
        <f t="shared" si="0"/>
        <v>1</v>
      </c>
      <c r="C4" t="str">
        <f>+MID(VLOOKUP(A4,'Ambiente de Control'!$B$21:$C$123,2,0),4,LEN(VLOOKUP(A4,'Ambiente de Control'!$B$21:$C$123,2,0))-4)</f>
        <v xml:space="preserve"> Mecanismos frente a la detección y prevención del uso inadecuado de información privilegiada u otras situaciones que puedan implicar riesgos para la entidad</v>
      </c>
      <c r="D4" t="s">
        <v>296</v>
      </c>
      <c r="E4" t="str">
        <f>+VLOOKUP(A4,'Ambiente de Control'!$B$21:$D$123,3,0)</f>
        <v>Dimensión Información y Comunicación
Política Transparencia y Acceso a la Información Pública
Política Gestión Documental</v>
      </c>
      <c r="F4" t="str">
        <f>+VLOOKUP(A4,'Ambiente de Control'!$B$21:$K$123,10,0)</f>
        <v>Mantenimiento del control</v>
      </c>
      <c r="G4" s="86">
        <f>+VLOOKUP(A4,'Ambiente de Control'!$B$21:$O$123,13,0)</f>
        <v>60.066896</v>
      </c>
      <c r="H4" s="82">
        <f t="shared" si="1"/>
        <v>5</v>
      </c>
      <c r="I4" t="str">
        <f t="shared" si="2"/>
        <v>Cuando en el análisis de los requerimientos en los diferenes componentes del MECI se cuente con aspectos evaluados en nivel 1 (presente) y 1 (funcionando); 2 (presente) y 1 (funcionando).</v>
      </c>
      <c r="J4" t="s">
        <v>297</v>
      </c>
      <c r="K4">
        <f>+IF(ISBLANK(VLOOKUP(A4,'Ambiente de Control'!$B$24:$F$123,5,0)),"",VLOOKUP(A4,'Ambiente de Control'!$B$24:$F$123,5,0))</f>
        <v>3</v>
      </c>
      <c r="L4">
        <f>+IF(ISBLANK(VLOOKUP(A4,'Ambiente de Control'!$B$24:$K$123,9,0)),"",VLOOKUP(A4,'Ambiente de Control'!$B$24:$K$123,9,0))</f>
        <v>3</v>
      </c>
      <c r="M4">
        <f t="shared" si="3"/>
        <v>1</v>
      </c>
      <c r="N4">
        <f t="shared" si="4"/>
        <v>0.97916666666666663</v>
      </c>
      <c r="O4" s="85" t="s">
        <v>33</v>
      </c>
      <c r="P4" s="84" t="s">
        <v>303</v>
      </c>
      <c r="Q4" s="84"/>
    </row>
    <row r="5" spans="1:18" ht="12.75" customHeight="1" x14ac:dyDescent="0.2">
      <c r="A5" t="s">
        <v>304</v>
      </c>
      <c r="B5" t="str">
        <f t="shared" si="0"/>
        <v>1</v>
      </c>
      <c r="C5" t="str">
        <f>+MID(VLOOKUP(A5,'Ambiente de Control'!$B$21:$C$123,2,0),4,LEN(VLOOKUP(A5,'Ambiente de Control'!$B$21:$C$123,2,0))-4)</f>
        <v xml:space="preserve"> La evaluación de las acciones transversales de integridad, mediante el monitoreo permanente de los riesgos de corrupción.</v>
      </c>
      <c r="D5" t="s">
        <v>296</v>
      </c>
      <c r="E5" t="str">
        <f>+VLOOKUP(A5,'Ambiente de Control'!$B$21:$D$123,3,0)</f>
        <v>Dimensión Talento Humano
Política de Integridad</v>
      </c>
      <c r="F5" t="str">
        <f>+VLOOKUP(A5,'Ambiente de Control'!$B$21:$K$123,10,0)</f>
        <v>Mantenimiento del control</v>
      </c>
      <c r="G5" s="87">
        <f>+VLOOKUP(A5,'Ambiente de Control'!$B$21:$O$123,13,0)</f>
        <v>60.06691</v>
      </c>
      <c r="H5" s="82">
        <f t="shared" si="1"/>
        <v>6</v>
      </c>
      <c r="I5" t="str">
        <f t="shared" si="2"/>
        <v>Cuando en el análisis de los requerimientos en los diferenes componentes del MECI se cuente con aspectos evaluados en nivel 1 (presente) y 1 (funcionando); 2 (presente) y 1 (funcionando).</v>
      </c>
      <c r="J5" t="s">
        <v>297</v>
      </c>
      <c r="K5">
        <f>+IF(ISBLANK(VLOOKUP(A5,'Ambiente de Control'!$B$24:$F$123,5,0)),"",VLOOKUP(A5,'Ambiente de Control'!$B$24:$F$123,5,0))</f>
        <v>3</v>
      </c>
      <c r="L5">
        <f>+IF(ISBLANK(VLOOKUP(A5,'Ambiente de Control'!$B$24:$K$123,9,0)),"",VLOOKUP(A5,'Ambiente de Control'!$B$24:$K$123,9,0))</f>
        <v>3</v>
      </c>
      <c r="M5">
        <f t="shared" si="3"/>
        <v>1</v>
      </c>
      <c r="N5">
        <f t="shared" si="4"/>
        <v>0.97916666666666663</v>
      </c>
    </row>
    <row r="6" spans="1:18" ht="12.75" customHeight="1" x14ac:dyDescent="0.2">
      <c r="A6" t="s">
        <v>305</v>
      </c>
      <c r="B6" t="str">
        <f t="shared" si="0"/>
        <v>1</v>
      </c>
      <c r="C6" t="str">
        <f>+MID(VLOOKUP(A6,'Ambiente de Control'!$B$21:$C$123,2,0),4,LEN(VLOOKUP(A6,'Ambiente de Control'!$B$21:$C$123,2,0))-4)</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D6" t="s">
        <v>296</v>
      </c>
      <c r="E6" t="str">
        <f>+VLOOKUP(A6,'Ambiente de Control'!$B$21:$D$123,3,0)</f>
        <v>Dimensión Direccionamiento Estratégico y Planeación
Plan Anticorrupción y de Atención al Ciudadano</v>
      </c>
      <c r="F6" t="str">
        <f>+VLOOKUP(A6,'Ambiente de Control'!$B$21:$K$123,10,0)</f>
        <v>Mantenimiento del control</v>
      </c>
      <c r="G6" s="81">
        <f>+VLOOKUP(A6,'Ambiente de Control'!$B$21:$O$123,13,0)</f>
        <v>60.073568999999999</v>
      </c>
      <c r="H6" s="82">
        <f t="shared" si="1"/>
        <v>7</v>
      </c>
      <c r="I6" t="str">
        <f t="shared" si="2"/>
        <v>Cuando en el análisis de los requerimientos en los diferenes componentes del MECI se cuente con aspectos evaluados en nivel 1 (presente) y 1 (funcionando); 2 (presente) y 1 (funcionando).</v>
      </c>
      <c r="J6" t="s">
        <v>297</v>
      </c>
      <c r="K6">
        <f>+IF(ISBLANK(VLOOKUP(A6,'Ambiente de Control'!$B$24:$F$123,5,0)),"",VLOOKUP(A6,'Ambiente de Control'!$B$24:$F$123,5,0))</f>
        <v>3</v>
      </c>
      <c r="L6">
        <f>+IF(ISBLANK(VLOOKUP(A6,'Ambiente de Control'!$B$24:$K$123,9,0)),"",VLOOKUP(A6,'Ambiente de Control'!$B$24:$K$123,9,0))</f>
        <v>3</v>
      </c>
      <c r="M6">
        <f t="shared" si="3"/>
        <v>1</v>
      </c>
      <c r="N6">
        <f t="shared" si="4"/>
        <v>0.97916666666666663</v>
      </c>
    </row>
    <row r="7" spans="1:18" ht="12.75" customHeight="1" x14ac:dyDescent="0.2">
      <c r="A7" t="s">
        <v>306</v>
      </c>
      <c r="B7" t="str">
        <f t="shared" si="0"/>
        <v>2</v>
      </c>
      <c r="C7" t="str">
        <f>+MID(VLOOKUP(A7,'Ambiente de Control'!$B$21:$C$123,2,0),4,LEN(VLOOKUP(A7,'Ambiente de Control'!$B$21:$C$123,2,0))-4)</f>
        <v xml:space="preserve"> Creación o actualización del Comité Institucional de Coordinación de Control Interno (incluye ajustes en periodicidad para reunión, articulación con el Comité Institucional de Gestión y Desempeño)</v>
      </c>
      <c r="D7" t="s">
        <v>296</v>
      </c>
      <c r="E7" t="str">
        <f>+VLOOKUP(A7,'Ambiente de Control'!$B$21:$D$123,3,0)</f>
        <v>Dimensión Control Interno
Política de Control Interno</v>
      </c>
      <c r="F7" t="str">
        <f>+VLOOKUP(A7,'Ambiente de Control'!$B$21:$K$123,10,0)</f>
        <v>Mantenimiento del control</v>
      </c>
      <c r="G7" s="81">
        <f>+VLOOKUP(A7,'Ambiente de Control'!$B$21:$O$123,13,0)</f>
        <v>60.088965299999998</v>
      </c>
      <c r="H7" s="82">
        <f t="shared" si="1"/>
        <v>8</v>
      </c>
      <c r="I7" t="str">
        <f t="shared" si="2"/>
        <v>Cuando en el análisis de los requerimientos en los diferenes componentes del MECI se cuente con aspectos evaluados en nivel 1 (presente) y 1 (funcionando); 2 (presente) y 1 (funcionando).</v>
      </c>
      <c r="J7" t="s">
        <v>307</v>
      </c>
      <c r="K7">
        <f>+IF(ISBLANK(VLOOKUP(A7,'Ambiente de Control'!$B$24:$F$123,5,0)),"",VLOOKUP(A7,'Ambiente de Control'!$B$24:$F$123,5,0))</f>
        <v>3</v>
      </c>
      <c r="L7">
        <f>+IF(ISBLANK(VLOOKUP(A7,'Ambiente de Control'!$B$24:$K$123,9,0)),"",VLOOKUP(A7,'Ambiente de Control'!$B$24:$K$123,9,0))</f>
        <v>3</v>
      </c>
      <c r="M7">
        <f t="shared" si="3"/>
        <v>1</v>
      </c>
      <c r="N7">
        <f t="shared" si="4"/>
        <v>0.97916666666666663</v>
      </c>
    </row>
    <row r="8" spans="1:18" ht="12.75" customHeight="1" x14ac:dyDescent="0.2">
      <c r="A8" t="s">
        <v>308</v>
      </c>
      <c r="B8" t="str">
        <f t="shared" si="0"/>
        <v>2</v>
      </c>
      <c r="C8" t="str">
        <f>+MID(VLOOKUP(A8,'Ambiente de Control'!$B$21:$C$123,2,0),4,LEN(VLOOKUP(A8,'Ambiente de Control'!$B$21:$C$123,2,0))-4)</f>
        <v xml:space="preserve"> Definición y documentación del Esquema de Líneas de Defens</v>
      </c>
      <c r="D8" t="s">
        <v>296</v>
      </c>
      <c r="E8" t="str">
        <f>+VLOOKUP(A8,'Ambiente de Control'!$B$21:$D$123,3,0)</f>
        <v>Dimensión Control Interno
Política de Control Interno
Líneas de defensa</v>
      </c>
      <c r="F8" t="str">
        <f>+VLOOKUP(A8,'Ambiente de Control'!$B$21:$K$123,10,0)</f>
        <v>Mantenimiento del control</v>
      </c>
      <c r="G8" s="81">
        <f>+VLOOKUP(A8,'Ambiente de Control'!$B$21:$O$123,13,0)</f>
        <v>60.098965300000003</v>
      </c>
      <c r="H8" s="82">
        <f t="shared" si="1"/>
        <v>9</v>
      </c>
      <c r="I8" t="str">
        <f t="shared" si="2"/>
        <v>Cuando en el análisis de los requerimientos en los diferenes componentes del MECI se cuente con aspectos evaluados en nivel 1 (presente) y 1 (funcionando); 2 (presente) y 1 (funcionando).</v>
      </c>
      <c r="J8" t="s">
        <v>307</v>
      </c>
      <c r="K8">
        <f>+IF(ISBLANK(VLOOKUP(A8,'Ambiente de Control'!$B$24:$F$123,5,0)),"",VLOOKUP(A8,'Ambiente de Control'!$B$24:$F$123,5,0))</f>
        <v>3</v>
      </c>
      <c r="L8">
        <f>+IF(ISBLANK(VLOOKUP(A8,'Ambiente de Control'!$B$24:$K$123,9,0)),"",VLOOKUP(A8,'Ambiente de Control'!$B$24:$K$123,9,0))</f>
        <v>3</v>
      </c>
      <c r="M8">
        <f t="shared" si="3"/>
        <v>1</v>
      </c>
      <c r="N8">
        <f t="shared" si="4"/>
        <v>0.97916666666666663</v>
      </c>
    </row>
    <row r="9" spans="1:18" ht="12.75" customHeight="1" x14ac:dyDescent="0.2">
      <c r="A9" t="s">
        <v>309</v>
      </c>
      <c r="B9" t="str">
        <f t="shared" si="0"/>
        <v>2</v>
      </c>
      <c r="C9" t="str">
        <f>+MID(VLOOKUP(A9,'Ambiente de Control'!$B$21:$C$123,2,0),4,LEN(VLOOKUP(A9,'Ambiente de Control'!$B$21:$C$123,2,0))-4)</f>
        <v xml:space="preserve"> Definición de líneas de reporte en temas clave para la toma de decisiones, atendiendo el Esquema de Líneas de Defens</v>
      </c>
      <c r="D9" t="s">
        <v>296</v>
      </c>
      <c r="E9" t="str">
        <f>+VLOOKUP(A9,'Ambiente de Control'!$B$21:$D$123,3,0)</f>
        <v>Dimensión Control Interno
Política de Control Interno
Línea de Defensa
Dimensión de Información y Comunicación</v>
      </c>
      <c r="F9" t="str">
        <f>+VLOOKUP(A9,'Ambiente de Control'!$B$21:$K$123,10,0)</f>
        <v>Mantenimiento del control</v>
      </c>
      <c r="G9" s="81">
        <f>+VLOOKUP(A9,'Ambiente de Control'!$B$21:$O$123,13,0)</f>
        <v>60.156979999999997</v>
      </c>
      <c r="H9" s="82">
        <f t="shared" si="1"/>
        <v>10</v>
      </c>
      <c r="I9" t="str">
        <f t="shared" si="2"/>
        <v>Cuando en el análisis de los requerimientos en los diferenes componentes del MECI se cuente con aspectos evaluados en nivel 1 (presente) y 1 (funcionando); 2 (presente) y 1 (funcionando).</v>
      </c>
      <c r="J9" t="s">
        <v>307</v>
      </c>
      <c r="K9">
        <f>+IF(ISBLANK(VLOOKUP(A9,'Ambiente de Control'!$B$24:$F$123,5,0)),"",VLOOKUP(A9,'Ambiente de Control'!$B$24:$F$123,5,0))</f>
        <v>3</v>
      </c>
      <c r="L9">
        <f>+IF(ISBLANK(VLOOKUP(A9,'Ambiente de Control'!$B$24:$K$123,9,0)),"",VLOOKUP(A9,'Ambiente de Control'!$B$24:$K$123,9,0))</f>
        <v>3</v>
      </c>
      <c r="M9">
        <f t="shared" si="3"/>
        <v>1</v>
      </c>
      <c r="N9">
        <f t="shared" si="4"/>
        <v>0.97916666666666663</v>
      </c>
    </row>
    <row r="10" spans="1:18" ht="12.75" customHeight="1" x14ac:dyDescent="0.2">
      <c r="A10" t="s">
        <v>310</v>
      </c>
      <c r="B10" t="str">
        <f t="shared" si="0"/>
        <v>3</v>
      </c>
      <c r="C10" t="str">
        <f>+MID(VLOOKUP(A10,'Ambiente de Control'!$B$21:$C$123,2,0),4,LEN(VLOOKUP(A10,'Ambiente de Control'!$B$21:$C$123,2,0))-4)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t="s">
        <v>296</v>
      </c>
      <c r="E10" t="str">
        <f>+VLOOKUP(A10,'Ambiente de Control'!$B$21:$D$123,3,0)</f>
        <v>Dimensión de Direccionamiento Estratégico y Planeación
Política de Planeación Institucional 
Dimensión Control Interno</v>
      </c>
      <c r="F10" t="str">
        <f>+VLOOKUP(A10,'Ambiente de Control'!$B$21:$K$123,10,0)</f>
        <v>Mantenimiento del control</v>
      </c>
      <c r="G10" s="81">
        <f>+VLOOKUP(A10,'Ambiente de Control'!$B$21:$O$123,13,0)</f>
        <v>60.289650000000002</v>
      </c>
      <c r="H10" s="82">
        <f t="shared" si="1"/>
        <v>11</v>
      </c>
      <c r="I10" t="str">
        <f t="shared" si="2"/>
        <v>Cuando en el análisis de los requerimientos en los diferenes componentes del MECI se cuente con aspectos evaluados en nivel 1 (presente) y 1 (funcionando); 2 (presente) y 1 (funcionando).</v>
      </c>
      <c r="J10" t="s">
        <v>311</v>
      </c>
      <c r="K10">
        <f>+IF(ISBLANK(VLOOKUP(A10,'Ambiente de Control'!$B$24:$F$123,5,0)),"",VLOOKUP(A10,'Ambiente de Control'!$B$24:$F$123,5,0))</f>
        <v>3</v>
      </c>
      <c r="L10">
        <f>+IF(ISBLANK(VLOOKUP(A10,'Ambiente de Control'!$B$24:$K$123,9,0)),"",VLOOKUP(A10,'Ambiente de Control'!$B$24:$K$123,9,0))</f>
        <v>3</v>
      </c>
      <c r="M10">
        <f t="shared" si="3"/>
        <v>1</v>
      </c>
      <c r="N10">
        <f t="shared" si="4"/>
        <v>0.97916666666666663</v>
      </c>
    </row>
    <row r="11" spans="1:18" ht="12.75" customHeight="1" x14ac:dyDescent="0.2">
      <c r="A11" t="s">
        <v>312</v>
      </c>
      <c r="B11" t="str">
        <f t="shared" si="0"/>
        <v>3</v>
      </c>
      <c r="C11" t="str">
        <f>+MID(VLOOKUP(A11,'Ambiente de Control'!$B$21:$C$123,2,0),4,LEN(VLOOKUP(A11,'Ambiente de Control'!$B$21:$C$123,2,0))-4)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t="s">
        <v>296</v>
      </c>
      <c r="E11" t="str">
        <f>+VLOOKUP(A11,'Ambiente de Control'!$B$21:$D$123,3,0)</f>
        <v>Dimensión Evaluación de Resultados 
Política de Seguimiento y Evaluación al Desempeño Institucional
Dimensión Control Interno
Líneas de defensa</v>
      </c>
      <c r="F11" t="str">
        <f>+VLOOKUP(A11,'Ambiente de Control'!$B$21:$K$123,10,0)</f>
        <v>Mantenimiento del control</v>
      </c>
      <c r="G11" s="81">
        <f>+VLOOKUP(A11,'Ambiente de Control'!$B$21:$O$123,13,0)</f>
        <v>60.489649999999997</v>
      </c>
      <c r="H11" s="82">
        <f t="shared" si="1"/>
        <v>13</v>
      </c>
      <c r="I11" t="str">
        <f t="shared" si="2"/>
        <v>Cuando en el análisis de los requerimientos en los diferenes componentes del MECI se cuente con aspectos evaluados en nivel 1 (presente) y 1 (funcionando); 2 (presente) y 1 (funcionando).</v>
      </c>
      <c r="J11" t="s">
        <v>311</v>
      </c>
      <c r="K11">
        <f>+IF(ISBLANK(VLOOKUP(A11,'Ambiente de Control'!$B$24:$F$123,5,0)),"",VLOOKUP(A11,'Ambiente de Control'!$B$24:$F$123,5,0))</f>
        <v>3</v>
      </c>
      <c r="L11">
        <f>+IF(ISBLANK(VLOOKUP(A11,'Ambiente de Control'!$B$24:$K$123,9,0)),"",VLOOKUP(A11,'Ambiente de Control'!$B$24:$K$123,9,0))</f>
        <v>3</v>
      </c>
      <c r="M11">
        <f t="shared" si="3"/>
        <v>1</v>
      </c>
      <c r="N11">
        <f t="shared" si="4"/>
        <v>0.97916666666666663</v>
      </c>
    </row>
    <row r="12" spans="1:18" ht="12.75" customHeight="1" x14ac:dyDescent="0.2">
      <c r="A12" t="s">
        <v>313</v>
      </c>
      <c r="B12" t="str">
        <f t="shared" si="0"/>
        <v>3</v>
      </c>
      <c r="C12" t="str">
        <f>+MID(VLOOKUP(A12,'Ambiente de Control'!$B$21:$C$123,2,0),4,LEN(VLOOKUP(A12,'Ambiente de Control'!$B$21:$C$123,2,0))-4)</f>
        <v xml:space="preserve"> La Alta Dirección frente a la política de Administración del Riesgo definen los niveles de aceptación del riesgo, teniendo en cuenta cada uno de los objetivos establecidos.</v>
      </c>
      <c r="D12" t="s">
        <v>296</v>
      </c>
      <c r="E12" t="str">
        <f>+VLOOKUP(A12,'Ambiente de Control'!$B$21:$D$123,3,0)</f>
        <v>Dimensión Control Interno
Política de Control Interno
Línea Estratégica</v>
      </c>
      <c r="F12" t="str">
        <f>+VLOOKUP(A12,'Ambiente de Control'!$B$21:$K$123,10,0)</f>
        <v>Mantenimiento del control</v>
      </c>
      <c r="G12" s="81">
        <f>+VLOOKUP(A12,'Ambiente de Control'!$B$21:$O$123,13,0)</f>
        <v>60.389653000000003</v>
      </c>
      <c r="H12" s="82">
        <f t="shared" si="1"/>
        <v>12</v>
      </c>
      <c r="I12" t="str">
        <f t="shared" si="2"/>
        <v>Cuando en el análisis de los requerimientos en los diferenes componentes del MECI se cuente con aspectos evaluados en nivel 1 (presente) y 1 (funcionando); 2 (presente) y 1 (funcionando).</v>
      </c>
      <c r="J12" t="s">
        <v>311</v>
      </c>
      <c r="K12">
        <f>+IF(ISBLANK(VLOOKUP(A12,'Ambiente de Control'!$B$24:$F$123,5,0)),"",VLOOKUP(A12,'Ambiente de Control'!$B$24:$F$123,5,0))</f>
        <v>3</v>
      </c>
      <c r="L12">
        <f>+IF(ISBLANK(VLOOKUP(A12,'Ambiente de Control'!$B$24:$K$123,9,0)),"",VLOOKUP(A12,'Ambiente de Control'!$B$24:$K$123,9,0))</f>
        <v>3</v>
      </c>
      <c r="M12">
        <f t="shared" si="3"/>
        <v>1</v>
      </c>
      <c r="N12">
        <f t="shared" si="4"/>
        <v>0.97916666666666663</v>
      </c>
    </row>
    <row r="13" spans="1:18" ht="12.75" customHeight="1" x14ac:dyDescent="0.2">
      <c r="A13" t="s">
        <v>314</v>
      </c>
      <c r="B13" t="str">
        <f t="shared" si="0"/>
        <v>4</v>
      </c>
      <c r="C13" t="str">
        <f>+MID(VLOOKUP(A13,'Ambiente de Control'!$B$21:$C$123,2,0),4,LEN(VLOOKUP(A13,'Ambiente de Control'!$B$21:$C$123,2,0))-4)</f>
        <v xml:space="preserve"> Evaluación de la Planeación Estratégica del Talento Humano</v>
      </c>
      <c r="D13" t="s">
        <v>296</v>
      </c>
      <c r="E13" t="str">
        <f>+VLOOKUP(A13,'Ambiente de Control'!$B$21:$D$123,3,0)</f>
        <v>Dimensión de Talento Humano
Política Gestión Estratégica del Talento Humano
Dimensión de Control Interno
Líneas de Defensa</v>
      </c>
      <c r="F13" t="str">
        <f>+VLOOKUP(A13,'Ambiente de Control'!$B$21:$K$123,10,0)</f>
        <v>Mantenimiento del control</v>
      </c>
      <c r="G13" s="81">
        <f>+VLOOKUP(A13,'Ambiente de Control'!$B$21:$O$123,13,0)</f>
        <v>60.589649999999999</v>
      </c>
      <c r="H13" s="82">
        <f t="shared" si="1"/>
        <v>14</v>
      </c>
      <c r="I13" t="str">
        <f t="shared" si="2"/>
        <v>Cuando en el análisis de los requerimientos en los diferenes componentes del MECI se cuente con aspectos evaluados en nivel 1 (presente) y 1 (funcionando); 2 (presente) y 1 (funcionando).</v>
      </c>
      <c r="J13" t="s">
        <v>315</v>
      </c>
      <c r="K13">
        <f>+IF(ISBLANK(VLOOKUP(A13,'Ambiente de Control'!$B$24:$F$123,5,0)),"",VLOOKUP(A13,'Ambiente de Control'!$B$24:$F$123,5,0))</f>
        <v>3</v>
      </c>
      <c r="L13">
        <f>+IF(ISBLANK(VLOOKUP(A13,'Ambiente de Control'!$B$24:$K$123,9,0)),"",VLOOKUP(A13,'Ambiente de Control'!$B$24:$K$123,9,0))</f>
        <v>3</v>
      </c>
      <c r="M13">
        <f t="shared" si="3"/>
        <v>1</v>
      </c>
      <c r="N13">
        <f t="shared" si="4"/>
        <v>0.97916666666666663</v>
      </c>
    </row>
    <row r="14" spans="1:18" ht="12.75" customHeight="1" x14ac:dyDescent="0.2">
      <c r="A14" t="s">
        <v>316</v>
      </c>
      <c r="B14" t="str">
        <f t="shared" si="0"/>
        <v>4</v>
      </c>
      <c r="C14" t="str">
        <f>+MID(VLOOKUP(A14,'Ambiente de Control'!$B$21:$C$123,2,0),4,LEN(VLOOKUP(A14,'Ambiente de Control'!$B$21:$C$123,2,0))-4)</f>
        <v xml:space="preserve"> Evaluación de las actividades relacionadas con el Ingreso del personal</v>
      </c>
      <c r="D14" t="s">
        <v>296</v>
      </c>
      <c r="E14" t="str">
        <f>+VLOOKUP(A14,'Ambiente de Control'!$B$21:$D$123,3,0)</f>
        <v>Dimensión de Talento Humano
Política Gestión Estratégica del Talento Humano
Dimensión de Control Interno
Líneas de Defensa</v>
      </c>
      <c r="F14" t="str">
        <f>+VLOOKUP(A14,'Ambiente de Control'!$B$21:$K$123,10,0)</f>
        <v>Mantenimiento del control</v>
      </c>
      <c r="G14" s="81">
        <f>+VLOOKUP(A14,'Ambiente de Control'!$B$21:$O$123,13,0)</f>
        <v>60.68965</v>
      </c>
      <c r="H14" s="82">
        <f t="shared" si="1"/>
        <v>15</v>
      </c>
      <c r="I14" t="str">
        <f t="shared" si="2"/>
        <v>Cuando en el análisis de los requerimientos en los diferenes componentes del MECI se cuente con aspectos evaluados en nivel 1 (presente) y 1 (funcionando); 2 (presente) y 1 (funcionando).</v>
      </c>
      <c r="J14" t="s">
        <v>315</v>
      </c>
      <c r="K14">
        <f>+IF(ISBLANK(VLOOKUP(A14,'Ambiente de Control'!$B$24:$F$123,5,0)),"",VLOOKUP(A14,'Ambiente de Control'!$B$24:$F$123,5,0))</f>
        <v>3</v>
      </c>
      <c r="L14">
        <f>+IF(ISBLANK(VLOOKUP(A14,'Ambiente de Control'!$B$24:$K$123,9,0)),"",VLOOKUP(A14,'Ambiente de Control'!$B$24:$K$123,9,0))</f>
        <v>3</v>
      </c>
      <c r="M14">
        <f t="shared" si="3"/>
        <v>1</v>
      </c>
      <c r="N14">
        <f t="shared" si="4"/>
        <v>0.97916666666666663</v>
      </c>
    </row>
    <row r="15" spans="1:18" ht="12.75" customHeight="1" x14ac:dyDescent="0.2">
      <c r="A15" t="s">
        <v>317</v>
      </c>
      <c r="B15" t="str">
        <f t="shared" si="0"/>
        <v>4</v>
      </c>
      <c r="C15" t="str">
        <f>+MID(VLOOKUP(A15,'Ambiente de Control'!$B$21:$C$123,2,0),4,LEN(VLOOKUP(A15,'Ambiente de Control'!$B$21:$C$123,2,0))-4)</f>
        <v xml:space="preserve"> Evaluación de las actividades relacionadas con la permanencia del personal</v>
      </c>
      <c r="D15" t="s">
        <v>296</v>
      </c>
      <c r="E15" t="str">
        <f>+VLOOKUP(A15,'Ambiente de Control'!$B$21:$D$123,3,0)</f>
        <v>Dimensión de Talento Humano
Política Gestión Estratégica del Talento Humano
Dimensión de Control Interno
Líneas de Defensa</v>
      </c>
      <c r="F15" t="str">
        <f>+VLOOKUP(A15,'Ambiente de Control'!$B$21:$K$123,10,0)</f>
        <v>Mantenimiento del control</v>
      </c>
      <c r="G15" s="81">
        <f>+VLOOKUP(A15,'Ambiente de Control'!$B$21:$O$123,13,0)</f>
        <v>0</v>
      </c>
      <c r="H15" s="82">
        <f t="shared" si="1"/>
        <v>1</v>
      </c>
      <c r="I15" t="str">
        <f t="shared" si="2"/>
        <v>Cuando en el análisis de los requerimientos en los diferenes componentes del MECI se cuente con aspectos evaluados en nivel 1 (presente) y 1 (funcionando); 2 (presente) y 1 (funcionando).</v>
      </c>
      <c r="J15" t="s">
        <v>315</v>
      </c>
      <c r="K15">
        <f>+IF(ISBLANK(VLOOKUP(A15,'Ambiente de Control'!$B$24:$F$123,5,0)),"",VLOOKUP(A15,'Ambiente de Control'!$B$24:$F$123,5,0))</f>
        <v>3</v>
      </c>
      <c r="L15">
        <f>+IF(ISBLANK(VLOOKUP(A15,'Ambiente de Control'!$B$24:$K$123,9,0)),"",VLOOKUP(A15,'Ambiente de Control'!$B$24:$K$123,9,0))</f>
        <v>3</v>
      </c>
      <c r="M15">
        <f t="shared" si="3"/>
        <v>1</v>
      </c>
      <c r="N15">
        <f t="shared" si="4"/>
        <v>0.97916666666666663</v>
      </c>
    </row>
    <row r="16" spans="1:18" ht="12.75" customHeight="1" x14ac:dyDescent="0.2">
      <c r="A16" t="s">
        <v>318</v>
      </c>
      <c r="B16" t="str">
        <f t="shared" si="0"/>
        <v>4</v>
      </c>
      <c r="C16" t="str">
        <f>+MID(VLOOKUP(A16,'Ambiente de Control'!$B$21:$C$123,2,0),4,LEN(VLOOKUP(A16,'Ambiente de Control'!$B$21:$C$123,2,0))-4)</f>
        <v>Analizar si se cuenta con políticas claras y comunicadas relacionadas con la responsabilidad de cada servidor sobre el desarrollo y mantenimiento del control interno (1a línea de defensa</v>
      </c>
      <c r="D16" t="s">
        <v>296</v>
      </c>
      <c r="E16" t="str">
        <f>+VLOOKUP(A16,'Ambiente de Control'!$B$21:$D$123,3,0)</f>
        <v>Dimensión de Talento Humano
Política Gestión Estratégica del Talento Humano
Dimensión de Control Interno
Líneas de Defensa</v>
      </c>
      <c r="F16" t="str">
        <f>+VLOOKUP(A16,'Ambiente de Control'!$B$21:$K$123,10,0)</f>
        <v>Mantenimiento del control</v>
      </c>
      <c r="G16" s="81">
        <f>+VLOOKUP(A16,'Ambiente de Control'!$B$21:$O$123,13,0)</f>
        <v>60.889650000000003</v>
      </c>
      <c r="H16" s="82">
        <f t="shared" si="1"/>
        <v>16</v>
      </c>
      <c r="I16" t="str">
        <f t="shared" si="2"/>
        <v>Cuando en el análisis de los requerimientos en los diferenes componentes del MECI se cuente con aspectos evaluados en nivel 1 (presente) y 1 (funcionando); 2 (presente) y 1 (funcionando).</v>
      </c>
      <c r="J16" t="s">
        <v>315</v>
      </c>
      <c r="K16">
        <f>+IF(ISBLANK(VLOOKUP(A16,'Ambiente de Control'!$B$24:$F$123,5,0)),"",VLOOKUP(A16,'Ambiente de Control'!$B$24:$F$123,5,0))</f>
        <v>3</v>
      </c>
      <c r="L16">
        <f>+IF(ISBLANK(VLOOKUP(A16,'Ambiente de Control'!$B$24:$K$123,9,0)),"",VLOOKUP(A16,'Ambiente de Control'!$B$24:$K$123,9,0))</f>
        <v>3</v>
      </c>
      <c r="M16">
        <f t="shared" si="3"/>
        <v>1</v>
      </c>
      <c r="N16">
        <f t="shared" si="4"/>
        <v>0.97916666666666663</v>
      </c>
    </row>
    <row r="17" spans="1:14" ht="12.75" customHeight="1" x14ac:dyDescent="0.2">
      <c r="A17" t="s">
        <v>319</v>
      </c>
      <c r="B17" t="str">
        <f t="shared" si="0"/>
        <v>4</v>
      </c>
      <c r="C17" t="str">
        <f>+MID(VLOOKUP(A17,'Ambiente de Control'!$B$21:$C$123,2,0),4,LEN(VLOOKUP(A17,'Ambiente de Control'!$B$21:$C$123,2,0))-4)</f>
        <v xml:space="preserve"> Evaluación de las actividades relacionadas con el retiro del personal</v>
      </c>
      <c r="D17" t="s">
        <v>296</v>
      </c>
      <c r="E17" t="str">
        <f>+VLOOKUP(A17,'Ambiente de Control'!$B$21:$D$123,3,0)</f>
        <v>Dimensión de Talento Humano
Política Gestión Estratégica del Talento Humano
Dimensión de Control Interno
Líneas de Defensa</v>
      </c>
      <c r="F17" t="str">
        <f>+VLOOKUP(A17,'Ambiente de Control'!$B$21:$K$123,10,0)</f>
        <v>Mantenimiento del control</v>
      </c>
      <c r="G17" s="86">
        <f>+VLOOKUP(A17,'Ambiente de Control'!$B$21:$O$123,13,0)</f>
        <v>60.989649999999997</v>
      </c>
      <c r="H17" s="82">
        <f t="shared" si="1"/>
        <v>17</v>
      </c>
      <c r="I17" t="str">
        <f t="shared" si="2"/>
        <v>Cuando en el análisis de los requerimientos en los diferenes componentes del MECI se cuente con aspectos evaluados en nivel 1 (presente) y 1 (funcionando); 2 (presente) y 1 (funcionando).</v>
      </c>
      <c r="J17" t="s">
        <v>315</v>
      </c>
      <c r="K17">
        <f>+IF(ISBLANK(VLOOKUP(A17,'Ambiente de Control'!$B$24:$F$123,5,0)),"",VLOOKUP(A17,'Ambiente de Control'!$B$24:$F$123,5,0))</f>
        <v>3</v>
      </c>
      <c r="L17">
        <f>+IF(ISBLANK(VLOOKUP(A17,'Ambiente de Control'!$B$24:$K$123,9,0)),"",VLOOKUP(A17,'Ambiente de Control'!$B$24:$K$123,9,0))</f>
        <v>3</v>
      </c>
      <c r="M17">
        <f t="shared" si="3"/>
        <v>1</v>
      </c>
      <c r="N17">
        <f t="shared" si="4"/>
        <v>0.97916666666666663</v>
      </c>
    </row>
    <row r="18" spans="1:14" ht="12.75" customHeight="1" x14ac:dyDescent="0.2">
      <c r="A18" t="s">
        <v>320</v>
      </c>
      <c r="B18" t="str">
        <f t="shared" si="0"/>
        <v>4</v>
      </c>
      <c r="C18" t="str">
        <f>+MID(VLOOKUP(A18,'Ambiente de Control'!$B$21:$C$123,2,0),4,LEN(VLOOKUP(A18,'Ambiente de Control'!$B$21:$C$123,2,0))-4)</f>
        <v xml:space="preserve"> Evaluar el impacto del Plan Institucional de Capacitación - PI</v>
      </c>
      <c r="D18" t="s">
        <v>296</v>
      </c>
      <c r="E18" t="str">
        <f>+VLOOKUP(A18,'Ambiente de Control'!$B$21:$D$123,3,0)</f>
        <v>Dimensión de Talento Humano
Política Gestión Estratégica del Talento Humano
Dimensión de Control Interno
Líneas de Defensa</v>
      </c>
      <c r="F18" t="str">
        <f>+VLOOKUP(A18,'Ambiente de Control'!$B$21:$K$123,10,0)</f>
        <v>Deficiencia de control (diseño o ejecución)</v>
      </c>
      <c r="G18" s="87">
        <f>+VLOOKUP(A18,'Ambiente de Control'!$B$21:$O$123,13,0)</f>
        <v>20.989652</v>
      </c>
      <c r="H18" s="82">
        <f t="shared" si="1"/>
        <v>2</v>
      </c>
      <c r="I18" t="str">
        <f t="shared" si="2"/>
        <v>Cuando en el análisis de los requerimientos en los diferenes componentes del MECI se cuente con aspectos evaluados en nivel 2 (presente) y 2 (funcionando); 3 (presente) y 1 (funcionando); 3 (presente) y 2 (funcionando).</v>
      </c>
      <c r="J18" t="s">
        <v>315</v>
      </c>
      <c r="K18">
        <f>+IF(ISBLANK(VLOOKUP(A18,'Ambiente de Control'!$B$24:$F$123,5,0)),"",VLOOKUP(A18,'Ambiente de Control'!$B$24:$F$123,5,0))</f>
        <v>3</v>
      </c>
      <c r="L18">
        <f>+IF(ISBLANK(VLOOKUP(A18,'Ambiente de Control'!$B$24:$K$123,9,0)),"",VLOOKUP(A18,'Ambiente de Control'!$B$24:$K$123,9,0))</f>
        <v>2</v>
      </c>
      <c r="M18">
        <f t="shared" si="3"/>
        <v>0.5</v>
      </c>
      <c r="N18">
        <f t="shared" si="4"/>
        <v>0.97916666666666663</v>
      </c>
    </row>
    <row r="19" spans="1:14" ht="12.75" customHeight="1" x14ac:dyDescent="0.2">
      <c r="A19" t="s">
        <v>321</v>
      </c>
      <c r="B19" t="str">
        <f t="shared" si="0"/>
        <v>4</v>
      </c>
      <c r="C19" t="str">
        <f>+MID(VLOOKUP(A19,'Ambiente de Control'!$B$21:$C$123,2,0),4,LEN(VLOOKUP(A19,'Ambiente de Control'!$B$21:$C$123,2,0))-4)</f>
        <v xml:space="preserve"> Evaluación frente a los productos y servicios en los cuales participan los contratistas de apoyo</v>
      </c>
      <c r="D19" t="s">
        <v>296</v>
      </c>
      <c r="E19" t="str">
        <f>+VLOOKUP(A19,'Ambiente de Control'!$B$21:$D$123,3,0)</f>
        <v>Dimensión de Talento Humano
Política Gestión Estratégica del Talento Humano
Dimensión de Control Interno
Líneas de Defensa</v>
      </c>
      <c r="F19" t="str">
        <f>+VLOOKUP(A19,'Ambiente de Control'!$B$21:$K$123,10,0)</f>
        <v>Mantenimiento del control</v>
      </c>
      <c r="G19" s="81">
        <f>+VLOOKUP(A19,'Ambiente de Control'!$B$21:$O$123,13,0)</f>
        <v>61.896230000000003</v>
      </c>
      <c r="H19" s="82">
        <f t="shared" si="1"/>
        <v>24</v>
      </c>
      <c r="I19" t="str">
        <f t="shared" si="2"/>
        <v>Cuando en el análisis de los requerimientos en los diferenes componentes del MECI se cuente con aspectos evaluados en nivel 1 (presente) y 1 (funcionando); 2 (presente) y 1 (funcionando).</v>
      </c>
      <c r="J19" t="s">
        <v>315</v>
      </c>
      <c r="K19">
        <f>+IF(ISBLANK(VLOOKUP(A19,'Ambiente de Control'!$B$24:$F$123,5,0)),"",VLOOKUP(A19,'Ambiente de Control'!$B$24:$F$123,5,0))</f>
        <v>3</v>
      </c>
      <c r="L19">
        <f>+IF(ISBLANK(VLOOKUP(A19,'Ambiente de Control'!$B$24:$K$123,9,0)),"",VLOOKUP(A19,'Ambiente de Control'!$B$24:$K$123,9,0))</f>
        <v>3</v>
      </c>
      <c r="M19">
        <f t="shared" si="3"/>
        <v>1</v>
      </c>
      <c r="N19">
        <f t="shared" si="4"/>
        <v>0.97916666666666663</v>
      </c>
    </row>
    <row r="20" spans="1:14" ht="12.75" customHeight="1" x14ac:dyDescent="0.2">
      <c r="A20" t="s">
        <v>322</v>
      </c>
      <c r="B20" t="str">
        <f t="shared" si="0"/>
        <v>5</v>
      </c>
      <c r="C20" t="str">
        <f>+MID(VLOOKUP(A20,'Ambiente de Control'!$B$21:$C$123,2,0),4,LEN(VLOOKUP(A20,'Ambiente de Control'!$B$21:$C$123,2,0))-4)</f>
        <v xml:space="preserve"> Acorde con la estructura del Esquema de Líneas de Defensa se han definido estándares de reporte, periodicidad y responsables frente a diferentes temas críticos de la entidad</v>
      </c>
      <c r="D20" t="s">
        <v>296</v>
      </c>
      <c r="E20" t="str">
        <f>+VLOOKUP(A20,'Ambiente de Control'!$B$21:$D$123,3,0)</f>
        <v>Dimensión de Información y Comunicación
Dimensión de Control Interno
Líneas de Defensa</v>
      </c>
      <c r="F20" t="str">
        <f>+VLOOKUP(A20,'Ambiente de Control'!$B$21:$K$123,10,0)</f>
        <v>Mantenimiento del control</v>
      </c>
      <c r="G20" s="81">
        <f>+VLOOKUP(A20,'Ambiente de Control'!$B$21:$O$123,13,0)</f>
        <v>61.189599999999999</v>
      </c>
      <c r="H20" s="82">
        <f t="shared" si="1"/>
        <v>18</v>
      </c>
      <c r="I20" t="str">
        <f t="shared" si="2"/>
        <v>Cuando en el análisis de los requerimientos en los diferenes componentes del MECI se cuente con aspectos evaluados en nivel 1 (presente) y 1 (funcionando); 2 (presente) y 1 (funcionando).</v>
      </c>
      <c r="J20" t="s">
        <v>323</v>
      </c>
      <c r="K20">
        <f>+IF(ISBLANK(VLOOKUP(A20,'Ambiente de Control'!$B$24:$F$123,5,0)),"",VLOOKUP(A20,'Ambiente de Control'!$B$24:$F$123,5,0))</f>
        <v>3</v>
      </c>
      <c r="L20">
        <f>+IF(ISBLANK(VLOOKUP(A20,'Ambiente de Control'!$B$24:$K$123,9,0)),"",VLOOKUP(A20,'Ambiente de Control'!$B$24:$K$123,9,0))</f>
        <v>3</v>
      </c>
      <c r="M20">
        <f t="shared" si="3"/>
        <v>1</v>
      </c>
      <c r="N20">
        <f t="shared" si="4"/>
        <v>0.97916666666666663</v>
      </c>
    </row>
    <row r="21" spans="1:14" ht="12.75" customHeight="1" x14ac:dyDescent="0.2">
      <c r="A21" t="s">
        <v>324</v>
      </c>
      <c r="B21" t="str">
        <f t="shared" si="0"/>
        <v>5</v>
      </c>
      <c r="C21" t="str">
        <f>+MID(VLOOKUP(A21,'Ambiente de Control'!$B$21:$C$123,2,0),4,LEN(VLOOKUP(A21,'Ambiente de Control'!$B$21:$C$123,2,0))-4)</f>
        <v xml:space="preserve"> La Alta Dirección analiza la información asociada con la generación de reportes financieros</v>
      </c>
      <c r="D21" t="s">
        <v>296</v>
      </c>
      <c r="E21" t="str">
        <f>+VLOOKUP(A21,'Ambiente de Control'!$B$21:$D$123,3,0)</f>
        <v xml:space="preserve">
Dimensión de Control Interno
Línea de Estratégica</v>
      </c>
      <c r="F21" t="str">
        <f>+VLOOKUP(A21,'Ambiente de Control'!$B$21:$K$123,10,0)</f>
        <v>Mantenimiento del control</v>
      </c>
      <c r="G21" s="81">
        <f>+VLOOKUP(A21,'Ambiente de Control'!$B$21:$O$123,13,0)</f>
        <v>61.289650000000002</v>
      </c>
      <c r="H21" s="82">
        <f t="shared" si="1"/>
        <v>19</v>
      </c>
      <c r="I21" t="str">
        <f t="shared" si="2"/>
        <v>Cuando en el análisis de los requerimientos en los diferenes componentes del MECI se cuente con aspectos evaluados en nivel 1 (presente) y 1 (funcionando); 2 (presente) y 1 (funcionando).</v>
      </c>
      <c r="J21" t="s">
        <v>323</v>
      </c>
      <c r="K21">
        <f>+IF(ISBLANK(VLOOKUP(A21,'Ambiente de Control'!$B$24:$F$123,5,0)),"",VLOOKUP(A21,'Ambiente de Control'!$B$24:$F$123,5,0))</f>
        <v>3</v>
      </c>
      <c r="L21">
        <f>+IF(ISBLANK(VLOOKUP(A21,'Ambiente de Control'!$B$24:$K$123,9,0)),"",VLOOKUP(A21,'Ambiente de Control'!$B$24:$K$123,9,0))</f>
        <v>3</v>
      </c>
      <c r="M21">
        <f t="shared" si="3"/>
        <v>1</v>
      </c>
      <c r="N21">
        <f t="shared" si="4"/>
        <v>0.97916666666666663</v>
      </c>
    </row>
    <row r="22" spans="1:14" ht="12.75" customHeight="1" x14ac:dyDescent="0.2">
      <c r="A22" t="s">
        <v>325</v>
      </c>
      <c r="B22" t="str">
        <f t="shared" si="0"/>
        <v>5</v>
      </c>
      <c r="C22" t="str">
        <f>+MID(VLOOKUP(A22,'Ambiente de Control'!$B$21:$C$123,2,0),4,LEN(VLOOKUP(A22,'Ambiente de Control'!$B$21:$C$123,2,0))-4)</f>
        <v xml:space="preserve"> Teniendo en cuenta la información suministrada por la 2a y 3a línea de defensa se toman decisiones a tiempo para garantizar el cumplimiento de las metas y objetivos</v>
      </c>
      <c r="D22" t="s">
        <v>296</v>
      </c>
      <c r="E22" t="str">
        <f>+VLOOKUP(A22,'Ambiente de Control'!$B$21:$D$123,3,0)</f>
        <v>Dimensión de Control Interno
Líneas de Defensa</v>
      </c>
      <c r="F22" t="str">
        <f>+VLOOKUP(A22,'Ambiente de Control'!$B$21:$K$123,10,0)</f>
        <v>Mantenimiento del control</v>
      </c>
      <c r="G22" s="81">
        <f>+VLOOKUP(A22,'Ambiente de Control'!$B$21:$O$123,13,0)</f>
        <v>61.389629999999997</v>
      </c>
      <c r="H22" s="82">
        <f t="shared" si="1"/>
        <v>20</v>
      </c>
      <c r="I22" t="str">
        <f t="shared" si="2"/>
        <v>Cuando en el análisis de los requerimientos en los diferenes componentes del MECI se cuente con aspectos evaluados en nivel 1 (presente) y 1 (funcionando); 2 (presente) y 1 (funcionando).</v>
      </c>
      <c r="J22" t="s">
        <v>323</v>
      </c>
      <c r="K22">
        <f>+IF(ISBLANK(VLOOKUP(A22,'Ambiente de Control'!$B$24:$F$123,5,0)),"",VLOOKUP(A22,'Ambiente de Control'!$B$24:$F$123,5,0))</f>
        <v>3</v>
      </c>
      <c r="L22">
        <f>+IF(ISBLANK(VLOOKUP(A22,'Ambiente de Control'!$B$24:$K$123,9,0)),"",VLOOKUP(A22,'Ambiente de Control'!$B$24:$K$123,9,0))</f>
        <v>3</v>
      </c>
      <c r="M22">
        <f t="shared" si="3"/>
        <v>1</v>
      </c>
      <c r="N22">
        <f t="shared" si="4"/>
        <v>0.97916666666666663</v>
      </c>
    </row>
    <row r="23" spans="1:14" ht="12.75" customHeight="1" x14ac:dyDescent="0.2">
      <c r="A23" t="s">
        <v>326</v>
      </c>
      <c r="B23" t="str">
        <f t="shared" si="0"/>
        <v>5</v>
      </c>
      <c r="C23" t="str">
        <f>+MID(VLOOKUP(A23,'Ambiente de Control'!$B$21:$C$123,2,0),4,LEN(VLOOKUP(A23,'Ambiente de Control'!$B$21:$C$123,2,0))-4)</f>
        <v xml:space="preserve"> Se evalúa la estructura de control a partir de los cambios en procesos, procedimientos, u otras herramientas, a fin de garantizar su adecuada formulación y afectación frente a la gestión del riesgo</v>
      </c>
      <c r="D23" t="s">
        <v>296</v>
      </c>
      <c r="E23" t="str">
        <f>+VLOOKUP(A23,'Ambiente de Control'!$B$21:$D$123,3,0)</f>
        <v>Dimensión de Gestión con Valores para Resultado
Política de Fortalecimiento Organizacional y Simplificación de Procesos
Dimensión Control Interno
Líneas de Defensa</v>
      </c>
      <c r="F23" t="str">
        <f>+VLOOKUP(A23,'Ambiente de Control'!$B$21:$K$123,10,0)</f>
        <v>Mantenimiento del control</v>
      </c>
      <c r="G23" s="81">
        <f>+VLOOKUP(A23,'Ambiente de Control'!$B$21:$O$123,13,0)</f>
        <v>61.489629999999998</v>
      </c>
      <c r="H23" s="82">
        <f t="shared" si="1"/>
        <v>21</v>
      </c>
      <c r="I23" t="str">
        <f t="shared" si="2"/>
        <v>Cuando en el análisis de los requerimientos en los diferenes componentes del MECI se cuente con aspectos evaluados en nivel 1 (presente) y 1 (funcionando); 2 (presente) y 1 (funcionando).</v>
      </c>
      <c r="J23" t="s">
        <v>323</v>
      </c>
      <c r="K23">
        <f>+IF(ISBLANK(VLOOKUP(A23,'Ambiente de Control'!$B$24:$F$123,5,0)),"",VLOOKUP(A23,'Ambiente de Control'!$B$24:$F$123,5,0))</f>
        <v>3</v>
      </c>
      <c r="L23">
        <f>+IF(ISBLANK(VLOOKUP(A23,'Ambiente de Control'!$B$24:$K$123,9,0)),"",VLOOKUP(A23,'Ambiente de Control'!$B$24:$K$123,9,0))</f>
        <v>3</v>
      </c>
      <c r="M23">
        <f t="shared" si="3"/>
        <v>1</v>
      </c>
      <c r="N23">
        <f t="shared" si="4"/>
        <v>0.97916666666666663</v>
      </c>
    </row>
    <row r="24" spans="1:14" ht="12.75" customHeight="1" x14ac:dyDescent="0.2">
      <c r="A24" t="s">
        <v>327</v>
      </c>
      <c r="B24" t="str">
        <f t="shared" si="0"/>
        <v>5</v>
      </c>
      <c r="C24" t="str">
        <f>+MID(VLOOKUP(A24,'Ambiente de Control'!$B$21:$C$123,2,0),4,LEN(VLOOKUP(A24,'Ambiente de Control'!$B$21:$C$123,2,0))-4)</f>
        <v xml:space="preserve"> La entidad aprueba y hace seguimiento al Plan Anual de Auditoría presentado y ejecutado por parte de la Oficina de Control Interno</v>
      </c>
      <c r="D24" t="s">
        <v>296</v>
      </c>
      <c r="E24" t="str">
        <f>+VLOOKUP(A24,'Ambiente de Control'!$B$21:$D$123,3,0)</f>
        <v>Dimensión Control Interno
Línea Estratégica</v>
      </c>
      <c r="F24" t="str">
        <f>+VLOOKUP(A24,'Ambiente de Control'!$B$21:$K$123,10,0)</f>
        <v>Mantenimiento del control</v>
      </c>
      <c r="G24" s="81">
        <f>+VLOOKUP(A24,'Ambiente de Control'!$B$21:$O$123,13,0)</f>
        <v>61.589649999999999</v>
      </c>
      <c r="H24" s="82">
        <f t="shared" si="1"/>
        <v>22</v>
      </c>
      <c r="I24" t="str">
        <f t="shared" si="2"/>
        <v>Cuando en el análisis de los requerimientos en los diferenes componentes del MECI se cuente con aspectos evaluados en nivel 1 (presente) y 1 (funcionando); 2 (presente) y 1 (funcionando).</v>
      </c>
      <c r="J24" t="s">
        <v>323</v>
      </c>
      <c r="K24">
        <f>+IF(ISBLANK(VLOOKUP(A24,'Ambiente de Control'!$B$24:$F$123,5,0)),"",VLOOKUP(A24,'Ambiente de Control'!$B$24:$F$123,5,0))</f>
        <v>3</v>
      </c>
      <c r="L24">
        <f>+IF(ISBLANK(VLOOKUP(A24,'Ambiente de Control'!$B$24:$K$123,9,0)),"",VLOOKUP(A24,'Ambiente de Control'!$B$24:$K$123,9,0))</f>
        <v>3</v>
      </c>
      <c r="M24">
        <f t="shared" si="3"/>
        <v>1</v>
      </c>
      <c r="N24">
        <f t="shared" si="4"/>
        <v>0.97916666666666663</v>
      </c>
    </row>
    <row r="25" spans="1:14" ht="12.75" customHeight="1" x14ac:dyDescent="0.2">
      <c r="A25" t="s">
        <v>328</v>
      </c>
      <c r="B25" t="str">
        <f t="shared" si="0"/>
        <v>5</v>
      </c>
      <c r="C25" t="str">
        <f>+MID(VLOOKUP(A25,'Ambiente de Control'!$B$21:$C$123,2,0),4,LEN(VLOOKUP(A25,'Ambiente de Control'!$B$21:$C$123,2,0))-4)</f>
        <v xml:space="preserve"> La entidad analiza los informes presentados por la Oficina de Control Interno y evalúa su impacto en relación con la mejora institucional</v>
      </c>
      <c r="D25" t="s">
        <v>296</v>
      </c>
      <c r="E25" t="str">
        <f>+VLOOKUP(A25,'Ambiente de Control'!$B$21:$D$123,3,0)</f>
        <v>Dimensión Control Interno
Línea Estratégica</v>
      </c>
      <c r="F25" t="str">
        <f>+VLOOKUP(A25,'Ambiente de Control'!$B$21:$K$123,10,0)</f>
        <v>Mantenimiento del control</v>
      </c>
      <c r="G25" s="81">
        <f>+VLOOKUP(A25,'Ambiente de Control'!$B$21:$O$123,13,0)</f>
        <v>61.689653</v>
      </c>
      <c r="H25" s="82">
        <f t="shared" si="1"/>
        <v>23</v>
      </c>
      <c r="I25" t="str">
        <f t="shared" si="2"/>
        <v>Cuando en el análisis de los requerimientos en los diferenes componentes del MECI se cuente con aspectos evaluados en nivel 1 (presente) y 1 (funcionando); 2 (presente) y 1 (funcionando).</v>
      </c>
      <c r="J25" t="s">
        <v>323</v>
      </c>
      <c r="K25">
        <f>+IF(ISBLANK(VLOOKUP(A25,'Ambiente de Control'!$B$24:$F$123,5,0)),"",VLOOKUP(A25,'Ambiente de Control'!$B$24:$F$123,5,0))</f>
        <v>3</v>
      </c>
      <c r="L25">
        <f>+IF(ISBLANK(VLOOKUP(A25,'Ambiente de Control'!$B$24:$K$123,9,0)),"",VLOOKUP(A25,'Ambiente de Control'!$B$24:$K$123,9,0))</f>
        <v>3</v>
      </c>
      <c r="M25">
        <f t="shared" si="3"/>
        <v>1</v>
      </c>
      <c r="N25">
        <f t="shared" si="4"/>
        <v>0.97916666666666663</v>
      </c>
    </row>
    <row r="26" spans="1:14" ht="12.75" customHeight="1" x14ac:dyDescent="0.2">
      <c r="A26" t="s">
        <v>329</v>
      </c>
      <c r="B26" t="str">
        <f t="shared" si="0"/>
        <v>6</v>
      </c>
      <c r="C26" t="str">
        <f>+MID(VLOOKUP(A26,'Evaluación de riesgos'!$B$13:$C$62,2,0),4,LEN(VLOOKUP(A26,'Evaluación de riesgos'!$B$13:$C$62,2,0))-4)</f>
        <v xml:space="preserve">  La Entidad cuenta con mecanismos para vincular o relacionar el plan estratégico con los objetivos estratégicos y estos a su vez con los objetivos operativos</v>
      </c>
      <c r="D26" t="s">
        <v>282</v>
      </c>
      <c r="E26" t="str">
        <f>+VLOOKUP(A26,'Evaluación de riesgos'!$B$13:$K$62,3,0)</f>
        <v>Dimensión de Direccionamiento Estratégico y Planeación.
Política de Planeación Institucional</v>
      </c>
      <c r="F26" t="str">
        <f>+VLOOKUP(A26,'Evaluación de riesgos'!$B$13:$K$62,10,0)</f>
        <v>Mantenimiento del control</v>
      </c>
      <c r="G26" s="81">
        <f>+VLOOKUP(A26,'Evaluación de riesgos'!$B$13:$O$62,13,0)</f>
        <v>141.78960000000001</v>
      </c>
      <c r="H26" s="82">
        <f t="shared" si="1"/>
        <v>25</v>
      </c>
      <c r="I26" t="str">
        <f t="shared" si="2"/>
        <v>Cuando en el análisis de los requerimientos en los diferenes componentes del MECI se cuente con aspectos evaluados en nivel 1 (presente) y 1 (funcionando); 2 (presente) y 1 (funcionando).</v>
      </c>
      <c r="J26" t="s">
        <v>330</v>
      </c>
      <c r="K26">
        <f>+IF(ISBLANK(VLOOKUP(A26,'Evaluación de riesgos'!$B$16:$F$62,5,0)),"",VLOOKUP(A26,'Evaluación de riesgos'!$B$16:$F$62,5,0))</f>
        <v>3</v>
      </c>
      <c r="L26">
        <f>+IF(ISBLANK(VLOOKUP(A26,'Evaluación de riesgos'!$B$16:$J$62,9,9)),"",VLOOKUP(A26,'Evaluación de riesgos'!$B$16:$J$62,9,9))</f>
        <v>3</v>
      </c>
      <c r="M26">
        <f t="shared" si="3"/>
        <v>1</v>
      </c>
      <c r="N26">
        <f t="shared" si="4"/>
        <v>1</v>
      </c>
    </row>
    <row r="27" spans="1:14" ht="12.75" customHeight="1" x14ac:dyDescent="0.2">
      <c r="A27" t="s">
        <v>331</v>
      </c>
      <c r="B27" t="str">
        <f t="shared" si="0"/>
        <v>6</v>
      </c>
      <c r="C27" t="str">
        <f>+MID(VLOOKUP(A27,'Evaluación de riesgos'!$B$13:$C$62,2,0),4,LEN(VLOOKUP(A27,'Evaluación de riesgos'!$B$13:$C$62,2,0))-4)</f>
        <v xml:space="preserve"> Los objetivos de los procesos, programas o proyectos (según aplique) que están definidos, son específicos, medibles, alcanzables, relevantes, delimitados en el tiempo</v>
      </c>
      <c r="D27" t="s">
        <v>282</v>
      </c>
      <c r="E27" t="str">
        <f>+VLOOKUP(A27,'Evaluación de riesgos'!$B$13:$K$62,3,0)</f>
        <v>Dimensión de Gestión con Valores para Resultado
Política de Fortalecimiento Organizacional y Simplificación de Procesos</v>
      </c>
      <c r="F27" t="str">
        <f>+VLOOKUP(A27,'Evaluación de riesgos'!$B$13:$K$62,10,0)</f>
        <v>Mantenimiento del control</v>
      </c>
      <c r="G27" s="81">
        <f>+VLOOKUP(A27,'Evaluación de riesgos'!$B$13:$O$62,13,0)</f>
        <v>141.8896</v>
      </c>
      <c r="H27" s="82">
        <f t="shared" si="1"/>
        <v>26</v>
      </c>
      <c r="I27" t="str">
        <f t="shared" si="2"/>
        <v>Cuando en el análisis de los requerimientos en los diferenes componentes del MECI se cuente con aspectos evaluados en nivel 1 (presente) y 1 (funcionando); 2 (presente) y 1 (funcionando).</v>
      </c>
      <c r="J27" t="s">
        <v>330</v>
      </c>
      <c r="K27">
        <f>+IF(ISBLANK(VLOOKUP(A27,'Evaluación de riesgos'!$B$16:$F$62,5,0)),"",VLOOKUP(A27,'Evaluación de riesgos'!$B$16:$F$62,5,0))</f>
        <v>3</v>
      </c>
      <c r="L27">
        <f>+IF(ISBLANK(VLOOKUP(A27,'Evaluación de riesgos'!$B$16:$J$62,9,9)),"",VLOOKUP(A27,'Evaluación de riesgos'!$B$16:$J$62,9,9))</f>
        <v>3</v>
      </c>
      <c r="M27">
        <f t="shared" si="3"/>
        <v>1</v>
      </c>
      <c r="N27">
        <f t="shared" si="4"/>
        <v>1</v>
      </c>
    </row>
    <row r="28" spans="1:14" ht="12.75" customHeight="1" x14ac:dyDescent="0.2">
      <c r="A28" t="s">
        <v>332</v>
      </c>
      <c r="B28" t="str">
        <f t="shared" si="0"/>
        <v>6</v>
      </c>
      <c r="C28" t="str">
        <f>+MID(VLOOKUP(A28,'Evaluación de riesgos'!$B$13:$C$62,2,0),4,LEN(VLOOKUP(A28,'Evaluación de riesgos'!$B$13:$C$62,2,0))-4)</f>
        <v xml:space="preserve"> La Alta Dirección evalúa periódicamente los objetivos establecidos para asegurar que estos continúan siendo consistentes y apropiados para la Entidad</v>
      </c>
      <c r="D28" t="s">
        <v>282</v>
      </c>
      <c r="E28" t="str">
        <f>+VLOOKUP(A28,'Evaluación de riesgos'!$B$13:$K$62,3,0)</f>
        <v>Dimensión de Direccionamiento Estratégico y Planeación.
Política de Planeación Institucional
Dimensión Control Interno
Línea Estratégica</v>
      </c>
      <c r="F28" t="str">
        <f>+VLOOKUP(A28,'Evaluación de riesgos'!$B$13:$K$62,10,0)</f>
        <v>Mantenimiento del control</v>
      </c>
      <c r="G28" s="81">
        <f>+VLOOKUP(A28,'Evaluación de riesgos'!$B$13:$O$62,13,0)</f>
        <v>141.97540000000001</v>
      </c>
      <c r="H28" s="82">
        <f t="shared" si="1"/>
        <v>27</v>
      </c>
      <c r="I28" t="str">
        <f t="shared" si="2"/>
        <v>Cuando en el análisis de los requerimientos en los diferenes componentes del MECI se cuente con aspectos evaluados en nivel 1 (presente) y 1 (funcionando); 2 (presente) y 1 (funcionando).</v>
      </c>
      <c r="J28" t="s">
        <v>330</v>
      </c>
      <c r="K28">
        <f>+IF(ISBLANK(VLOOKUP(A28,'Evaluación de riesgos'!$B$16:$F$62,5,0)),"",VLOOKUP(A28,'Evaluación de riesgos'!$B$16:$F$62,5,0))</f>
        <v>3</v>
      </c>
      <c r="L28">
        <f>+IF(ISBLANK(VLOOKUP(A28,'Evaluación de riesgos'!$B$16:$J$62,9,9)),"",VLOOKUP(A28,'Evaluación de riesgos'!$B$16:$J$62,9,9))</f>
        <v>3</v>
      </c>
      <c r="M28">
        <f t="shared" si="3"/>
        <v>1</v>
      </c>
      <c r="N28">
        <f t="shared" si="4"/>
        <v>1</v>
      </c>
    </row>
    <row r="29" spans="1:14" ht="12.75" customHeight="1" x14ac:dyDescent="0.2">
      <c r="A29" t="s">
        <v>333</v>
      </c>
      <c r="B29" t="str">
        <f t="shared" si="0"/>
        <v>7</v>
      </c>
      <c r="C29" t="str">
        <f>+MID(VLOOKUP(A29,'Evaluación de riesgos'!$B$13:$C$62,2,0),4,LEN(VLOOKUP(A29,'Evaluación de riesgos'!$B$13:$C$62,2,0))-4)</f>
        <v xml:space="preserve"> Teniendo en cuenta la estructura de la política de Administración del Riesgo, su alcance define lineamientos para toda la entidad, incluyendo regionales, áreas tercerizadas u otras instancias que afectan la prestación del servicio</v>
      </c>
      <c r="D29" t="s">
        <v>282</v>
      </c>
      <c r="E29" t="str">
        <f>+VLOOKUP(A29,'Evaluación de riesgos'!$B$13:$K$62,3,0)</f>
        <v>Dimensión de Direccionamiento Estratégico y Planeación.
Política de Planeación Institucional</v>
      </c>
      <c r="F29" t="str">
        <f>+VLOOKUP(A29,'Evaluación de riesgos'!$B$13:$K$62,10,0)</f>
        <v>Mantenimiento del control</v>
      </c>
      <c r="G29" s="81">
        <f>+VLOOKUP(A29,'Evaluación de riesgos'!$B$13:$O$62,13,0)</f>
        <v>142.08959999999999</v>
      </c>
      <c r="H29" s="82">
        <f t="shared" si="1"/>
        <v>28</v>
      </c>
      <c r="I29" t="str">
        <f t="shared" si="2"/>
        <v>Cuando en el análisis de los requerimientos en los diferenes componentes del MECI se cuente con aspectos evaluados en nivel 1 (presente) y 1 (funcionando); 2 (presente) y 1 (funcionando).</v>
      </c>
      <c r="J29" t="s">
        <v>334</v>
      </c>
      <c r="K29">
        <f>+IF(ISBLANK(VLOOKUP(A29,'Evaluación de riesgos'!$B$16:$F$62,5,0)),"",VLOOKUP(A29,'Evaluación de riesgos'!$B$16:$F$62,5,0))</f>
        <v>3</v>
      </c>
      <c r="L29">
        <f>+IF(ISBLANK(VLOOKUP(A29,'Evaluación de riesgos'!$B$16:$J$62,9,9)),"",VLOOKUP(A29,'Evaluación de riesgos'!$B$16:$J$62,9,9))</f>
        <v>3</v>
      </c>
      <c r="M29">
        <f t="shared" si="3"/>
        <v>1</v>
      </c>
      <c r="N29">
        <f t="shared" si="4"/>
        <v>1</v>
      </c>
    </row>
    <row r="30" spans="1:14" ht="12.75" customHeight="1" x14ac:dyDescent="0.2">
      <c r="A30" t="s">
        <v>335</v>
      </c>
      <c r="B30" t="str">
        <f t="shared" si="0"/>
        <v>7</v>
      </c>
      <c r="C30" t="str">
        <f>+MID(VLOOKUP(A30,'Evaluación de riesgos'!$B$13:$C$62,2,0),4,LEN(VLOOKUP(A30,'Evaluación de riesgos'!$B$13:$C$62,2,0))-4)</f>
        <v xml:space="preserve"> La Oficina de Planeación, Gerencia de Riesgos (donde existan), como 2a línea de defensa, consolidan información clave frente a la gestión del riesgo</v>
      </c>
      <c r="D30" t="s">
        <v>282</v>
      </c>
      <c r="E30" t="str">
        <f>+VLOOKUP(A30,'Evaluación de riesgos'!$B$13:$K$62,3,0)</f>
        <v>Dimensión Control Interno 
Líneas de Defensa</v>
      </c>
      <c r="F30" t="str">
        <f>+VLOOKUP(A30,'Evaluación de riesgos'!$B$13:$K$62,10,0)</f>
        <v>Mantenimiento del control</v>
      </c>
      <c r="G30" s="81">
        <f>+VLOOKUP(A30,'Evaluación de riesgos'!$B$13:$O$62,13,0)</f>
        <v>142.1456</v>
      </c>
      <c r="H30" s="82">
        <f t="shared" si="1"/>
        <v>29</v>
      </c>
      <c r="I30" t="str">
        <f t="shared" si="2"/>
        <v>Cuando en el análisis de los requerimientos en los diferenes componentes del MECI se cuente con aspectos evaluados en nivel 1 (presente) y 1 (funcionando); 2 (presente) y 1 (funcionando).</v>
      </c>
      <c r="J30" t="s">
        <v>334</v>
      </c>
      <c r="K30">
        <f>+IF(ISBLANK(VLOOKUP(A30,'Evaluación de riesgos'!$B$16:$F$62,5,0)),"",VLOOKUP(A30,'Evaluación de riesgos'!$B$16:$F$62,5,0))</f>
        <v>3</v>
      </c>
      <c r="L30">
        <f>+IF(ISBLANK(VLOOKUP(A30,'Evaluación de riesgos'!$B$16:$J$62,9,9)),"",VLOOKUP(A30,'Evaluación de riesgos'!$B$16:$J$62,9,9))</f>
        <v>3</v>
      </c>
      <c r="M30">
        <f t="shared" si="3"/>
        <v>1</v>
      </c>
      <c r="N30">
        <f t="shared" si="4"/>
        <v>1</v>
      </c>
    </row>
    <row r="31" spans="1:14" ht="12.75" customHeight="1" x14ac:dyDescent="0.2">
      <c r="A31" t="s">
        <v>336</v>
      </c>
      <c r="B31" t="str">
        <f t="shared" si="0"/>
        <v>7</v>
      </c>
      <c r="C31" t="str">
        <f>+MID(VLOOKUP(A31,'Evaluación de riesgos'!$B$13:$C$62,2,0),4,LEN(VLOOKUP(A31,'Evaluación de riesgos'!$B$13:$C$62,2,0))-4)</f>
        <v xml:space="preserve"> A partir de la información consolidada y reportada por la 2a línea de defensa (7.2), la Alta Dirección analiza sus resultados y en especial considera si se han presentado materializaciones de riesgo</v>
      </c>
      <c r="D31" t="s">
        <v>282</v>
      </c>
      <c r="E31" t="str">
        <f>+VLOOKUP(A31,'Evaluación de riesgos'!$B$13:$K$62,3,0)</f>
        <v>Dimensión Control Interno 
Líneas de Defensa</v>
      </c>
      <c r="F31" t="str">
        <f>+VLOOKUP(A31,'Evaluación de riesgos'!$B$13:$K$62,10,0)</f>
        <v>Mantenimiento del control</v>
      </c>
      <c r="G31" s="81">
        <f>+VLOOKUP(A31,'Evaluación de riesgos'!$B$13:$O$62,13,0)</f>
        <v>142.23650000000001</v>
      </c>
      <c r="H31" s="82">
        <f t="shared" si="1"/>
        <v>30</v>
      </c>
      <c r="I31" t="str">
        <f t="shared" si="2"/>
        <v>Cuando en el análisis de los requerimientos en los diferenes componentes del MECI se cuente con aspectos evaluados en nivel 1 (presente) y 1 (funcionando); 2 (presente) y 1 (funcionando).</v>
      </c>
      <c r="J31" t="s">
        <v>334</v>
      </c>
      <c r="K31">
        <f>+IF(ISBLANK(VLOOKUP(A31,'Evaluación de riesgos'!$B$16:$F$62,5,0)),"",VLOOKUP(A31,'Evaluación de riesgos'!$B$16:$F$62,5,0))</f>
        <v>3</v>
      </c>
      <c r="L31">
        <f>+IF(ISBLANK(VLOOKUP(A31,'Evaluación de riesgos'!$B$16:$J$62,9,9)),"",VLOOKUP(A31,'Evaluación de riesgos'!$B$16:$J$62,9,9))</f>
        <v>3</v>
      </c>
      <c r="M31">
        <f t="shared" si="3"/>
        <v>1</v>
      </c>
      <c r="N31">
        <f t="shared" si="4"/>
        <v>1</v>
      </c>
    </row>
    <row r="32" spans="1:14" ht="12.75" customHeight="1" x14ac:dyDescent="0.2">
      <c r="A32" t="s">
        <v>337</v>
      </c>
      <c r="B32" t="str">
        <f t="shared" si="0"/>
        <v>7</v>
      </c>
      <c r="C32" t="str">
        <f>+MID(VLOOKUP(A32,'Evaluación de riesgos'!$B$13:$C$62,2,0),4,LEN(VLOOKUP(A32,'Evaluación de riesgos'!$B$13:$C$62,2,0))-4)</f>
        <v xml:space="preserve"> Cuando se detectan materializaciones de riesgo, se definen los cursos de acción en relación con la revisión y actualización del mapa de riesgos correspondiente</v>
      </c>
      <c r="D32" t="s">
        <v>282</v>
      </c>
      <c r="E32" t="str">
        <f>+VLOOKUP(A32,'Evaluación de riesgos'!$B$13:$K$62,3,0)</f>
        <v>Dimensión de Direccionamiento Estratégico y Planeación.
Política de Planeación Institucional
Dimensión Control Interno 
Líneas de Defensa</v>
      </c>
      <c r="F32" t="str">
        <f>+VLOOKUP(A32,'Evaluación de riesgos'!$B$13:$K$62,10,0)</f>
        <v>Mantenimiento del control</v>
      </c>
      <c r="G32" s="81">
        <f>+VLOOKUP(A32,'Evaluación de riesgos'!$B$13:$O$62,13,0)</f>
        <v>142.3896</v>
      </c>
      <c r="H32" s="82">
        <f t="shared" si="1"/>
        <v>31</v>
      </c>
      <c r="I32" t="str">
        <f t="shared" si="2"/>
        <v>Cuando en el análisis de los requerimientos en los diferenes componentes del MECI se cuente con aspectos evaluados en nivel 1 (presente) y 1 (funcionando); 2 (presente) y 1 (funcionando).</v>
      </c>
      <c r="J32" t="s">
        <v>334</v>
      </c>
      <c r="K32">
        <f>+IF(ISBLANK(VLOOKUP(A32,'Evaluación de riesgos'!$B$16:$F$62,5,0)),"",VLOOKUP(A32,'Evaluación de riesgos'!$B$16:$F$62,5,0))</f>
        <v>3</v>
      </c>
      <c r="L32">
        <f>+IF(ISBLANK(VLOOKUP(A32,'Evaluación de riesgos'!$B$16:$J$62,9,9)),"",VLOOKUP(A32,'Evaluación de riesgos'!$B$16:$J$62,9,9))</f>
        <v>3</v>
      </c>
      <c r="M32">
        <f t="shared" si="3"/>
        <v>1</v>
      </c>
      <c r="N32">
        <f t="shared" si="4"/>
        <v>1</v>
      </c>
    </row>
    <row r="33" spans="1:14" ht="12.75" customHeight="1" x14ac:dyDescent="0.2">
      <c r="A33" t="s">
        <v>338</v>
      </c>
      <c r="B33" t="str">
        <f t="shared" si="0"/>
        <v>7</v>
      </c>
      <c r="C33" t="str">
        <f>+MID(VLOOKUP(A33,'Evaluación de riesgos'!$B$13:$C$62,2,0),4,LEN(VLOOKUP(A33,'Evaluación de riesgos'!$B$13:$C$62,2,0))-4)</f>
        <v xml:space="preserve"> Se llevan a cabo seguimientos a las acciones definidas para resolver materializaciones de riesgo detectadas</v>
      </c>
      <c r="D33" t="s">
        <v>282</v>
      </c>
      <c r="E33" t="str">
        <f>+VLOOKUP(A33,'Evaluación de riesgos'!$B$13:$K$62,3,0)</f>
        <v>Dimensión de Evaluación de Resultados 
Política de Seguimiento y evaluación al Desempeño Institucional.
Dimensión Control Interno 
Líneas de Defensa</v>
      </c>
      <c r="F33" t="str">
        <f>+VLOOKUP(A33,'Evaluación de riesgos'!$B$13:$K$62,10,0)</f>
        <v>Mantenimiento del control</v>
      </c>
      <c r="G33" s="81">
        <f>+VLOOKUP(A33,'Evaluación de riesgos'!$B$13:$O$62,13,0)</f>
        <v>142.4563</v>
      </c>
      <c r="H33" s="82">
        <f t="shared" si="1"/>
        <v>32</v>
      </c>
      <c r="I33" t="str">
        <f t="shared" si="2"/>
        <v>Cuando en el análisis de los requerimientos en los diferenes componentes del MECI se cuente con aspectos evaluados en nivel 1 (presente) y 1 (funcionando); 2 (presente) y 1 (funcionando).</v>
      </c>
      <c r="J33" t="s">
        <v>334</v>
      </c>
      <c r="K33">
        <f>+IF(ISBLANK(VLOOKUP(A33,'Evaluación de riesgos'!$B$16:$F$62,5,0)),"",VLOOKUP(A33,'Evaluación de riesgos'!$B$16:$F$62,5,0))</f>
        <v>3</v>
      </c>
      <c r="L33">
        <f>+IF(ISBLANK(VLOOKUP(A33,'Evaluación de riesgos'!$B$16:$J$62,9,9)),"",VLOOKUP(A33,'Evaluación de riesgos'!$B$16:$J$62,9,9))</f>
        <v>3</v>
      </c>
      <c r="M33">
        <f t="shared" si="3"/>
        <v>1</v>
      </c>
      <c r="N33">
        <f t="shared" si="4"/>
        <v>1</v>
      </c>
    </row>
    <row r="34" spans="1:14" ht="12.75" customHeight="1" x14ac:dyDescent="0.2">
      <c r="A34" t="s">
        <v>339</v>
      </c>
      <c r="B34" t="str">
        <f t="shared" si="0"/>
        <v>8</v>
      </c>
      <c r="C34" t="str">
        <f>+MID(VLOOKUP(A34,'Evaluación de riesgos'!$B$13:$C$62,2,0),4,LEN(VLOOKUP(A34,'Evaluación de riesgos'!$B$13:$C$62,2,0))-4)</f>
        <v xml:space="preserve"> La Alta Dirección acorde con el análisis del entorno interno y externo, define los procesos, programas o proyectos (según aplique), susceptibles de posibles actos de corrupción</v>
      </c>
      <c r="D34" t="s">
        <v>282</v>
      </c>
      <c r="E34" t="str">
        <f>+VLOOKUP(A34,'Evaluación de riesgos'!$B$13:$K$62,3,0)</f>
        <v>Dimensión de Direccionamiento Estratégico y Planeación.
Política de Planeación Institucional</v>
      </c>
      <c r="F34" t="str">
        <f>+VLOOKUP(A34,'Evaluación de riesgos'!$B$13:$K$62,10,0)</f>
        <v>Mantenimiento del control</v>
      </c>
      <c r="G34" s="81">
        <f>+VLOOKUP(A34,'Evaluación de riesgos'!$B$13:$O$62,13,0)</f>
        <v>142.54579999999999</v>
      </c>
      <c r="H34" s="82">
        <f t="shared" si="1"/>
        <v>33</v>
      </c>
      <c r="I34" t="str">
        <f t="shared" si="2"/>
        <v>Cuando en el análisis de los requerimientos en los diferenes componentes del MECI se cuente con aspectos evaluados en nivel 1 (presente) y 1 (funcionando); 2 (presente) y 1 (funcionando).</v>
      </c>
      <c r="J34" t="s">
        <v>340</v>
      </c>
      <c r="K34">
        <f>+IF(ISBLANK(VLOOKUP(A34,'Evaluación de riesgos'!$B$16:$F$62,5,0)),"",VLOOKUP(A34,'Evaluación de riesgos'!$B$16:$F$62,5,0))</f>
        <v>3</v>
      </c>
      <c r="L34">
        <f>+IF(ISBLANK(VLOOKUP(A34,'Evaluación de riesgos'!$B$16:$J$62,9,9)),"",VLOOKUP(A34,'Evaluación de riesgos'!$B$16:$J$62,9,9))</f>
        <v>3</v>
      </c>
      <c r="M34">
        <f t="shared" si="3"/>
        <v>1</v>
      </c>
      <c r="N34">
        <f t="shared" si="4"/>
        <v>1</v>
      </c>
    </row>
    <row r="35" spans="1:14" ht="12.75" customHeight="1" x14ac:dyDescent="0.2">
      <c r="A35" t="s">
        <v>341</v>
      </c>
      <c r="B35" t="str">
        <f t="shared" si="0"/>
        <v>8</v>
      </c>
      <c r="C35" t="str">
        <f>+MID(VLOOKUP(A35,'Evaluación de riesgos'!$B$13:$C$62,2,0),4,LEN(VLOOKUP(A35,'Evaluación de riesgos'!$B$13:$C$62,2,0))-4)</f>
        <v xml:space="preserve"> La Alta Dirección monitorea los riesgos de corrupción con la periodicidad establecida en la Política de Administración del Riesgo</v>
      </c>
      <c r="D35" t="s">
        <v>282</v>
      </c>
      <c r="E35" t="str">
        <f>+VLOOKUP(A35,'Evaluación de riesgos'!$B$13:$K$62,3,0)</f>
        <v>Dimensión de Control Interno
Línea Estratégica</v>
      </c>
      <c r="F35" t="str">
        <f>+VLOOKUP(A35,'Evaluación de riesgos'!$B$13:$K$62,10,0)</f>
        <v>Mantenimiento del control</v>
      </c>
      <c r="G35" s="81">
        <f>+VLOOKUP(A35,'Evaluación de riesgos'!$B$13:$O$62,13,0)</f>
        <v>142.63210000000001</v>
      </c>
      <c r="H35" s="82">
        <f t="shared" si="1"/>
        <v>34</v>
      </c>
      <c r="I35" t="str">
        <f t="shared" si="2"/>
        <v>Cuando en el análisis de los requerimientos en los diferenes componentes del MECI se cuente con aspectos evaluados en nivel 1 (presente) y 1 (funcionando); 2 (presente) y 1 (funcionando).</v>
      </c>
      <c r="J35" t="s">
        <v>340</v>
      </c>
      <c r="K35">
        <f>+IF(ISBLANK(VLOOKUP(A35,'Evaluación de riesgos'!$B$16:$F$62,5,0)),"",VLOOKUP(A35,'Evaluación de riesgos'!$B$16:$F$62,5,0))</f>
        <v>3</v>
      </c>
      <c r="L35">
        <f>+IF(ISBLANK(VLOOKUP(A35,'Evaluación de riesgos'!$B$16:$J$62,9,9)),"",VLOOKUP(A35,'Evaluación de riesgos'!$B$16:$J$62,9,9))</f>
        <v>3</v>
      </c>
      <c r="M35">
        <f t="shared" si="3"/>
        <v>1</v>
      </c>
      <c r="N35">
        <f t="shared" si="4"/>
        <v>1</v>
      </c>
    </row>
    <row r="36" spans="1:14" ht="12.75" customHeight="1" x14ac:dyDescent="0.2">
      <c r="A36" t="s">
        <v>342</v>
      </c>
      <c r="B36" t="str">
        <f t="shared" si="0"/>
        <v>8</v>
      </c>
      <c r="C36" t="str">
        <f>+MID(VLOOKUP(A36,'Evaluación de riesgos'!$B$13:$C$62,2,0),4,LEN(VLOOKUP(A36,'Evaluación de riesgos'!$B$13:$C$62,2,0))-4)</f>
        <v xml:space="preserve"> Para el desarrollo de las actividades de control, la entidad considera la adecuada división de las funciones y que éstas se encuentren segregadas en diferentes personas para reducir el riesgo de acciones fraudulentas</v>
      </c>
      <c r="D36" t="s">
        <v>282</v>
      </c>
      <c r="E36" t="str">
        <f>+VLOOKUP(A36,'Evaluación de riesgos'!$B$13:$K$62,3,0)</f>
        <v>Dimensión de Control Interno
Líneas de Defensa</v>
      </c>
      <c r="F36" t="str">
        <f>+VLOOKUP(A36,'Evaluación de riesgos'!$B$13:$K$62,10,0)</f>
        <v>Mantenimiento del control</v>
      </c>
      <c r="G36" s="81">
        <f>+VLOOKUP(A36,'Evaluación de riesgos'!$B$13:$O$62,13,0)</f>
        <v>142.7456</v>
      </c>
      <c r="H36" s="82">
        <f t="shared" si="1"/>
        <v>35</v>
      </c>
      <c r="I36" t="str">
        <f t="shared" si="2"/>
        <v>Cuando en el análisis de los requerimientos en los diferenes componentes del MECI se cuente con aspectos evaluados en nivel 1 (presente) y 1 (funcionando); 2 (presente) y 1 (funcionando).</v>
      </c>
      <c r="J36" t="s">
        <v>340</v>
      </c>
      <c r="K36">
        <f>+IF(ISBLANK(VLOOKUP(A36,'Evaluación de riesgos'!$B$16:$F$62,5,0)),"",VLOOKUP(A36,'Evaluación de riesgos'!$B$16:$F$62,5,0))</f>
        <v>3</v>
      </c>
      <c r="L36">
        <f>+IF(ISBLANK(VLOOKUP(A36,'Evaluación de riesgos'!$B$16:$J$62,9,9)),"",VLOOKUP(A36,'Evaluación de riesgos'!$B$16:$J$62,9,9))</f>
        <v>3</v>
      </c>
      <c r="M36">
        <f t="shared" si="3"/>
        <v>1</v>
      </c>
      <c r="N36">
        <f t="shared" si="4"/>
        <v>1</v>
      </c>
    </row>
    <row r="37" spans="1:14" ht="12.75" customHeight="1" x14ac:dyDescent="0.2">
      <c r="A37" t="s">
        <v>343</v>
      </c>
      <c r="B37" t="str">
        <f t="shared" si="0"/>
        <v>8</v>
      </c>
      <c r="C37" t="str">
        <f>+MID(VLOOKUP(A37,'Evaluación de riesgos'!$B$13:$C$62,2,0),4,LEN(VLOOKUP(A37,'Evaluación de riesgos'!$B$13:$C$62,2,0))-4)</f>
        <v xml:space="preserve"> La Alta Dirección evalúa fallas en los controles (diseño y ejecución) para definir cursos de acción apropiados para su mejora</v>
      </c>
      <c r="D37" t="s">
        <v>282</v>
      </c>
      <c r="E37" t="str">
        <f>+VLOOKUP(A37,'Evaluación de riesgos'!$B$13:$K$62,3,0)</f>
        <v>Dimensión de Control Interno
Línea Estratégica</v>
      </c>
      <c r="F37" t="str">
        <f>+VLOOKUP(A37,'Evaluación de riesgos'!$B$13:$K$62,10,0)</f>
        <v>Mantenimiento del control</v>
      </c>
      <c r="G37" s="81">
        <f>+VLOOKUP(A37,'Evaluación de riesgos'!$B$13:$O$62,13,0)</f>
        <v>142.87450000000001</v>
      </c>
      <c r="H37" s="82">
        <f t="shared" si="1"/>
        <v>36</v>
      </c>
      <c r="I37" t="str">
        <f t="shared" si="2"/>
        <v>Cuando en el análisis de los requerimientos en los diferenes componentes del MECI se cuente con aspectos evaluados en nivel 1 (presente) y 1 (funcionando); 2 (presente) y 1 (funcionando).</v>
      </c>
      <c r="J37" t="s">
        <v>340</v>
      </c>
      <c r="K37">
        <f>+IF(ISBLANK(VLOOKUP(A37,'Evaluación de riesgos'!$B$16:$F$62,5,0)),"",VLOOKUP(A37,'Evaluación de riesgos'!$B$16:$F$62,5,0))</f>
        <v>3</v>
      </c>
      <c r="L37">
        <f>+IF(ISBLANK(VLOOKUP(A37,'Evaluación de riesgos'!$B$16:$J$62,9,9)),"",VLOOKUP(A37,'Evaluación de riesgos'!$B$16:$J$62,9,9))</f>
        <v>3</v>
      </c>
      <c r="M37">
        <f t="shared" si="3"/>
        <v>1</v>
      </c>
      <c r="N37">
        <f t="shared" si="4"/>
        <v>1</v>
      </c>
    </row>
    <row r="38" spans="1:14" ht="12.75" customHeight="1" x14ac:dyDescent="0.2">
      <c r="A38" t="s">
        <v>344</v>
      </c>
      <c r="B38" t="str">
        <f t="shared" si="0"/>
        <v>9</v>
      </c>
      <c r="C38" t="str">
        <f>+MID(VLOOKUP(A38,'Evaluación de riesgos'!$B$13:$C$62,2,0),4,LEN(VLOOKUP(A38,'Evaluación de riesgos'!$B$13:$C$62,2,0))-4)</f>
        <v xml:space="preserve"> Acorde con lo establecido en la política de Administración del Riesgo, se monitorean los factores internos y externos definidos para la entidad, a fin de establecer cambios en el entorno que determinen nuevos riesgos o ajustes a los existentes</v>
      </c>
      <c r="D38" t="s">
        <v>282</v>
      </c>
      <c r="E38" t="str">
        <f>+VLOOKUP(A38,'Evaluación de riesgos'!$B$13:$K$62,3,0)</f>
        <v>Dimensión de Direccionamiento Estratégico 
Política de Planeación Institucional</v>
      </c>
      <c r="F38" t="str">
        <f>+VLOOKUP(A38,'Evaluación de riesgos'!$B$13:$K$62,10,0)</f>
        <v>Mantenimiento del control</v>
      </c>
      <c r="G38" s="81">
        <f>+VLOOKUP(A38,'Evaluación de riesgos'!$B$13:$O$62,13,0)</f>
        <v>142.96350000000001</v>
      </c>
      <c r="H38" s="82">
        <f t="shared" si="1"/>
        <v>37</v>
      </c>
      <c r="I38" t="str">
        <f t="shared" si="2"/>
        <v>Cuando en el análisis de los requerimientos en los diferenes componentes del MECI se cuente con aspectos evaluados en nivel 1 (presente) y 1 (funcionando); 2 (presente) y 1 (funcionando).</v>
      </c>
      <c r="J38" t="s">
        <v>345</v>
      </c>
      <c r="K38">
        <f>+IF(ISBLANK(VLOOKUP(A38,'Evaluación de riesgos'!$B$16:$F$62,5,0)),"",VLOOKUP(A38,'Evaluación de riesgos'!$B$16:$F$62,5,0))</f>
        <v>3</v>
      </c>
      <c r="L38">
        <f>+IF(ISBLANK(VLOOKUP(A38,'Evaluación de riesgos'!$B$16:$J$62,9,9)),"",VLOOKUP(A38,'Evaluación de riesgos'!$B$16:$J$62,9,9))</f>
        <v>3</v>
      </c>
      <c r="M38">
        <f t="shared" si="3"/>
        <v>1</v>
      </c>
      <c r="N38">
        <f t="shared" si="4"/>
        <v>1</v>
      </c>
    </row>
    <row r="39" spans="1:14" ht="12.75" customHeight="1" x14ac:dyDescent="0.2">
      <c r="A39" t="s">
        <v>346</v>
      </c>
      <c r="B39" t="str">
        <f t="shared" si="0"/>
        <v>9</v>
      </c>
      <c r="C39" t="str">
        <f>+MID(VLOOKUP(A39,'Evaluación de riesgos'!$B$13:$C$62,2,0),4,LEN(VLOOKUP(A39,'Evaluación de riesgos'!$B$13:$C$62,2,0))-4)</f>
        <v xml:space="preserve"> La Alta Dirección analiza los riesgos asociados a actividades tercerizadas, regionales u otras figuras externas que afecten la prestación del servicio a los usuarios, basados en los informes de la segunda y tercera línea de defensa</v>
      </c>
      <c r="D39" t="s">
        <v>282</v>
      </c>
      <c r="E39" t="str">
        <f>+VLOOKUP(A39,'Evaluación de riesgos'!$B$13:$K$62,3,0)</f>
        <v>Dimensión de Control Interno
Líneas de Defensa</v>
      </c>
      <c r="F39" t="str">
        <f>+VLOOKUP(A39,'Evaluación de riesgos'!$B$13:$K$62,10,0)</f>
        <v>Mantenimiento del control</v>
      </c>
      <c r="G39" s="81">
        <f>+VLOOKUP(A39,'Evaluación de riesgos'!$B$13:$O$62,13,0)</f>
        <v>143.01249999999999</v>
      </c>
      <c r="H39" s="82">
        <f t="shared" si="1"/>
        <v>38</v>
      </c>
      <c r="I39" t="str">
        <f t="shared" si="2"/>
        <v>Cuando en el análisis de los requerimientos en los diferenes componentes del MECI se cuente con aspectos evaluados en nivel 1 (presente) y 1 (funcionando); 2 (presente) y 1 (funcionando).</v>
      </c>
      <c r="J39" t="s">
        <v>345</v>
      </c>
      <c r="K39">
        <f>+IF(ISBLANK(VLOOKUP(A39,'Evaluación de riesgos'!$B$16:$F$62,5,0)),"",VLOOKUP(A39,'Evaluación de riesgos'!$B$16:$F$62,5,0))</f>
        <v>3</v>
      </c>
      <c r="L39">
        <f>+IF(ISBLANK(VLOOKUP(A39,'Evaluación de riesgos'!$B$16:$J$62,9,9)),"",VLOOKUP(A39,'Evaluación de riesgos'!$B$16:$J$62,9,9))</f>
        <v>3</v>
      </c>
      <c r="M39">
        <f t="shared" si="3"/>
        <v>1</v>
      </c>
      <c r="N39">
        <f t="shared" si="4"/>
        <v>1</v>
      </c>
    </row>
    <row r="40" spans="1:14" ht="12.75" customHeight="1" x14ac:dyDescent="0.2">
      <c r="A40" t="s">
        <v>347</v>
      </c>
      <c r="B40" t="str">
        <f t="shared" si="0"/>
        <v>9</v>
      </c>
      <c r="C40" t="str">
        <f>+MID(VLOOKUP(A40,'Evaluación de riesgos'!$B$13:$C$62,2,0),4,LEN(VLOOKUP(A40,'Evaluación de riesgos'!$B$13:$C$62,2,0))-4)</f>
        <v xml:space="preserve"> La Alta Dirección monitorea los riesgos aceptados revisando que sus condiciones no hayan cambiado y definir su pertinencia para sostenerlos o ajustarlos</v>
      </c>
      <c r="D40" t="s">
        <v>282</v>
      </c>
      <c r="E40" t="str">
        <f>+VLOOKUP(A40,'Evaluación de riesgos'!$B$13:$K$62,3,0)</f>
        <v>Dimensión de Control Interno
Línea Estratégica</v>
      </c>
      <c r="F40" t="str">
        <f>+VLOOKUP(A40,'Evaluación de riesgos'!$B$13:$K$62,10,0)</f>
        <v>Mantenimiento del control</v>
      </c>
      <c r="G40" s="81">
        <f>+VLOOKUP(A40,'Evaluación de riesgos'!$B$13:$O$62,13,0)</f>
        <v>143.12360000000001</v>
      </c>
      <c r="H40" s="82">
        <f t="shared" si="1"/>
        <v>39</v>
      </c>
      <c r="I40" t="str">
        <f t="shared" si="2"/>
        <v>Cuando en el análisis de los requerimientos en los diferenes componentes del MECI se cuente con aspectos evaluados en nivel 1 (presente) y 1 (funcionando); 2 (presente) y 1 (funcionando).</v>
      </c>
      <c r="J40" t="s">
        <v>345</v>
      </c>
      <c r="K40">
        <f>+IF(ISBLANK(VLOOKUP(A40,'Evaluación de riesgos'!$B$16:$F$62,5,0)),"",VLOOKUP(A40,'Evaluación de riesgos'!$B$16:$F$62,5,0))</f>
        <v>3</v>
      </c>
      <c r="L40">
        <f>+IF(ISBLANK(VLOOKUP(A40,'Evaluación de riesgos'!$B$16:$J$62,9,9)),"",VLOOKUP(A40,'Evaluación de riesgos'!$B$16:$J$62,9,9))</f>
        <v>3</v>
      </c>
      <c r="M40">
        <f t="shared" si="3"/>
        <v>1</v>
      </c>
      <c r="N40">
        <f t="shared" si="4"/>
        <v>1</v>
      </c>
    </row>
    <row r="41" spans="1:14" ht="12.75" customHeight="1" x14ac:dyDescent="0.2">
      <c r="A41" t="s">
        <v>348</v>
      </c>
      <c r="B41" t="str">
        <f t="shared" si="0"/>
        <v>9</v>
      </c>
      <c r="C41" t="str">
        <f>+MID(VLOOKUP(A41,'Evaluación de riesgos'!$B$13:$C$62,2,0),4,LEN(VLOOKUP(A41,'Evaluación de riesgos'!$B$13:$C$62,2,0))-4)</f>
        <v xml:space="preserve"> La Alta Dirección evalúa fallas en los controles (diseño y ejecución) para definir cursos de acción apropiados para su mejora, basados en los informes de la segunda y tercera línea de defensa</v>
      </c>
      <c r="D41" t="s">
        <v>282</v>
      </c>
      <c r="E41" t="str">
        <f>+VLOOKUP(A41,'Evaluación de riesgos'!$B$13:$K$62,3,0)</f>
        <v>Dimensión de Control Interno
Líneas de Defensa</v>
      </c>
      <c r="F41" t="str">
        <f>+VLOOKUP(A41,'Evaluación de riesgos'!$B$13:$K$62,10,0)</f>
        <v>Mantenimiento del control</v>
      </c>
      <c r="G41" s="81">
        <f>+VLOOKUP(A41,'Evaluación de riesgos'!$B$13:$O$62,13,0)</f>
        <v>143.2456</v>
      </c>
      <c r="H41" s="82">
        <f t="shared" si="1"/>
        <v>40</v>
      </c>
      <c r="I41" t="str">
        <f t="shared" si="2"/>
        <v>Cuando en el análisis de los requerimientos en los diferenes componentes del MECI se cuente con aspectos evaluados en nivel 1 (presente) y 1 (funcionando); 2 (presente) y 1 (funcionando).</v>
      </c>
      <c r="J41" t="s">
        <v>345</v>
      </c>
      <c r="K41">
        <f>+IF(ISBLANK(VLOOKUP(A41,'Evaluación de riesgos'!$B$16:$F$62,5,0)),"",VLOOKUP(A41,'Evaluación de riesgos'!$B$16:$F$62,5,0))</f>
        <v>3</v>
      </c>
      <c r="L41">
        <f>+IF(ISBLANK(VLOOKUP(A41,'Evaluación de riesgos'!$B$16:$J$62,9,9)),"",VLOOKUP(A41,'Evaluación de riesgos'!$B$16:$J$62,9,9))</f>
        <v>3</v>
      </c>
      <c r="M41">
        <f t="shared" si="3"/>
        <v>1</v>
      </c>
      <c r="N41">
        <f t="shared" si="4"/>
        <v>1</v>
      </c>
    </row>
    <row r="42" spans="1:14" ht="12.75" customHeight="1" x14ac:dyDescent="0.2">
      <c r="A42" t="s">
        <v>349</v>
      </c>
      <c r="B42" t="str">
        <f t="shared" si="0"/>
        <v>9</v>
      </c>
      <c r="C42" t="str">
        <f>+MID(VLOOKUP(A42,'Evaluación de riesgos'!$B$13:$C$62,2,0),4,LEN(VLOOKUP(A42,'Evaluación de riesgos'!$B$13:$C$62,2,0))-4)</f>
        <v xml:space="preserve"> La entidad analiza el impacto sobre el control interno por cambios en los diferentes niveles organizacionales</v>
      </c>
      <c r="D42" t="s">
        <v>282</v>
      </c>
      <c r="E42" t="str">
        <f>+VLOOKUP(A42,'Evaluación de riesgos'!$B$13:$K$62,3,0)</f>
        <v>Dimensión de Direccionamiento Estratégico y Planeación
Política de Planeación Institucional
Dimensión de Control Interno
Línea Estratégica</v>
      </c>
      <c r="F42" t="str">
        <f>+VLOOKUP(A42,'Evaluación de riesgos'!$B$13:$K$62,10,0)</f>
        <v>Mantenimiento del control</v>
      </c>
      <c r="G42" s="81">
        <f>+VLOOKUP(A42,'Evaluación de riesgos'!$B$13:$O$62,13,0)</f>
        <v>143.36539999999999</v>
      </c>
      <c r="H42" s="82">
        <f t="shared" si="1"/>
        <v>41</v>
      </c>
      <c r="I42" t="str">
        <f t="shared" si="2"/>
        <v>Cuando en el análisis de los requerimientos en los diferenes componentes del MECI se cuente con aspectos evaluados en nivel 1 (presente) y 1 (funcionando); 2 (presente) y 1 (funcionando).</v>
      </c>
      <c r="J42" t="s">
        <v>345</v>
      </c>
      <c r="K42">
        <f>+IF(ISBLANK(VLOOKUP(A42,'Evaluación de riesgos'!$B$16:$F$62,5,0)),"",VLOOKUP(A42,'Evaluación de riesgos'!$B$16:$F$62,5,0))</f>
        <v>3</v>
      </c>
      <c r="L42">
        <f>+IF(ISBLANK(VLOOKUP(A42,'Evaluación de riesgos'!$B$16:$J$62,9,9)),"",VLOOKUP(A42,'Evaluación de riesgos'!$B$16:$J$62,9,9))</f>
        <v>3</v>
      </c>
      <c r="M42">
        <f t="shared" si="3"/>
        <v>1</v>
      </c>
      <c r="N42">
        <f t="shared" si="4"/>
        <v>1</v>
      </c>
    </row>
    <row r="43" spans="1:14" ht="12.75" customHeight="1" x14ac:dyDescent="0.2">
      <c r="A43" t="s">
        <v>350</v>
      </c>
      <c r="B43" t="str">
        <f t="shared" ref="B43:B82" si="5">+LEFT(A43,2)</f>
        <v>10</v>
      </c>
      <c r="C43" t="str">
        <f>+MID(VLOOKUP(A43,'Actividades de control'!$B$13:$C$118,2,0),5,LEN(VLOOKUP(A43,'Actividades de control'!$B$13:$C$118,2,0))-5)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t="s">
        <v>283</v>
      </c>
      <c r="E43" t="str">
        <f>+VLOOKUP(A43,'Actividades de control'!$B$18:$K$64,3,0)</f>
        <v>Dimensión de Control Interno
Líneas de Defensa</v>
      </c>
      <c r="F43" t="str">
        <f>+VLOOKUP(A43,'Actividades de control'!$B$18:$K$64,10,0)</f>
        <v>Mantenimiento del control</v>
      </c>
      <c r="G43">
        <f>+VLOOKUP(A43,'Actividades de control'!$B$13:$N$118,13,0)</f>
        <v>223.45689999999999</v>
      </c>
      <c r="H43" s="82">
        <f t="shared" si="1"/>
        <v>42</v>
      </c>
      <c r="I43" t="str">
        <f t="shared" si="2"/>
        <v>Cuando en el análisis de los requerimientos en los diferenes componentes del MECI se cuente con aspectos evaluados en nivel 1 (presente) y 1 (funcionando); 2 (presente) y 1 (funcionando).</v>
      </c>
      <c r="J43" t="s">
        <v>351</v>
      </c>
      <c r="K43">
        <f>+IF(ISBLANK(VLOOKUP(A43,'Actividades de control'!$B$21:$F$64,5,0)),"",VLOOKUP(A43,'Actividades de control'!$B$21:$F$64,5,0))</f>
        <v>3</v>
      </c>
      <c r="L43">
        <f>+IF(ISBLANK(VLOOKUP(A43,'Actividades de control'!$B$21:$J$64,9,0)),"",VLOOKUP(A43,'Actividades de control'!$B$21:$J$64,9,0))</f>
        <v>3</v>
      </c>
      <c r="M43">
        <f t="shared" si="3"/>
        <v>1</v>
      </c>
      <c r="N43">
        <f t="shared" si="4"/>
        <v>1</v>
      </c>
    </row>
    <row r="44" spans="1:14" ht="12.75" customHeight="1" x14ac:dyDescent="0.2">
      <c r="A44" t="s">
        <v>352</v>
      </c>
      <c r="B44" t="str">
        <f t="shared" si="5"/>
        <v>10</v>
      </c>
      <c r="C44" t="str">
        <f>+MID(VLOOKUP(A44,'Actividades de control'!$B$13:$C$118,2,0),5,LEN(VLOOKUP(A44,'Actividades de control'!$B$13:$C$118,2,0))-5)</f>
        <v xml:space="preserve"> Se han identificado y documentado las situaciones específicas en donde no es posible segregar adecuadamente las funciones (ej.: falta de personal, presupuesto), con el fin de definir actividades de control alternativas para cubrir los riesgos identificados.</v>
      </c>
      <c r="D44" t="s">
        <v>283</v>
      </c>
      <c r="E44" t="str">
        <f>+VLOOKUP(A44,'Actividades de control'!$B$18:$K$64,3,0)</f>
        <v>Dimensión de Control Interno
Líneas de Defensa</v>
      </c>
      <c r="F44" t="str">
        <f>+VLOOKUP(A44,'Actividades de control'!$B$18:$K$64,10,0)</f>
        <v>Mantenimiento del control</v>
      </c>
      <c r="G44">
        <f>+VLOOKUP(A44,'Actividades de control'!$B$13:$N$118,13,0)</f>
        <v>223.5478</v>
      </c>
      <c r="H44" s="82">
        <f t="shared" si="1"/>
        <v>43</v>
      </c>
      <c r="I44" t="str">
        <f t="shared" si="2"/>
        <v>Cuando en el análisis de los requerimientos en los diferenes componentes del MECI se cuente con aspectos evaluados en nivel 1 (presente) y 1 (funcionando); 2 (presente) y 1 (funcionando).</v>
      </c>
      <c r="J44" t="s">
        <v>351</v>
      </c>
      <c r="K44">
        <f>+IF(ISBLANK(VLOOKUP(A44,'Actividades de control'!$B$21:$F$64,5,0)),"",VLOOKUP(A44,'Actividades de control'!$B$21:$F$64,5,0))</f>
        <v>3</v>
      </c>
      <c r="L44">
        <f>+IF(ISBLANK(VLOOKUP(A44,'Actividades de control'!$B$21:$J$64,9,0)),"",VLOOKUP(A44,'Actividades de control'!$B$21:$J$64,9,0))</f>
        <v>3</v>
      </c>
      <c r="M44">
        <f t="shared" si="3"/>
        <v>1</v>
      </c>
      <c r="N44">
        <f t="shared" si="4"/>
        <v>1</v>
      </c>
    </row>
    <row r="45" spans="1:14" ht="12.75" customHeight="1" x14ac:dyDescent="0.2">
      <c r="A45" t="s">
        <v>353</v>
      </c>
      <c r="B45" t="str">
        <f t="shared" si="5"/>
        <v>10</v>
      </c>
      <c r="C45" t="str">
        <f>+MID(VLOOKUP(A45,'Actividades de control'!$B$13:$C$118,2,0),5,LEN(VLOOKUP(A45,'Actividades de control'!$B$13:$C$118,2,0))-5)</f>
        <v xml:space="preserve"> El diseño de otros  sistemas de gestión (bajo normas o estándares internacionales como la ISO), se integran de forma adecuada a la estructura de control de la entidad</v>
      </c>
      <c r="D45" t="s">
        <v>283</v>
      </c>
      <c r="E45" t="str">
        <f>+VLOOKUP(A45,'Actividades de control'!$B$18:$K$64,3,0)</f>
        <v xml:space="preserve">
Dimensión de Gestión con Valores para Resultados
Dimensión de Control Interno
Líneas de Defensa</v>
      </c>
      <c r="F45" t="str">
        <f>+VLOOKUP(A45,'Actividades de control'!$B$18:$K$64,10,0)</f>
        <v>Mantenimiento del control</v>
      </c>
      <c r="G45">
        <f>+VLOOKUP(A45,'Actividades de control'!$B$13:$N$118,13,0)</f>
        <v>223.64580000000001</v>
      </c>
      <c r="H45" s="82">
        <f t="shared" si="1"/>
        <v>44</v>
      </c>
      <c r="I45" t="str">
        <f t="shared" si="2"/>
        <v>Cuando en el análisis de los requerimientos en los diferenes componentes del MECI se cuente con aspectos evaluados en nivel 1 (presente) y 1 (funcionando); 2 (presente) y 1 (funcionando).</v>
      </c>
      <c r="J45" t="s">
        <v>351</v>
      </c>
      <c r="K45">
        <f>+IF(ISBLANK(VLOOKUP(A45,'Actividades de control'!$B$21:$F$64,5,0)),"",VLOOKUP(A45,'Actividades de control'!$B$21:$F$64,5,0))</f>
        <v>3</v>
      </c>
      <c r="L45">
        <f>+IF(ISBLANK(VLOOKUP(A45,'Actividades de control'!$B$21:$J$64,9,0)),"",VLOOKUP(A45,'Actividades de control'!$B$21:$J$64,9,0))</f>
        <v>3</v>
      </c>
      <c r="M45">
        <f t="shared" si="3"/>
        <v>1</v>
      </c>
      <c r="N45">
        <f t="shared" si="4"/>
        <v>1</v>
      </c>
    </row>
    <row r="46" spans="1:14" ht="12.75" customHeight="1" x14ac:dyDescent="0.2">
      <c r="A46" t="s">
        <v>354</v>
      </c>
      <c r="B46" t="str">
        <f t="shared" si="5"/>
        <v>11</v>
      </c>
      <c r="C46" t="str">
        <f>+MID(VLOOKUP(A46,'Actividades de control'!$B$13:$C$118,2,0),5,LEN(VLOOKUP(A46,'Actividades de control'!$B$13:$C$118,2,0))-5)</f>
        <v xml:space="preserve"> La entidad establece actividades de control relevantes sobre las infraestructuras tecnológicas; los procesos de gestión de la seguridad y sobre los procesos de adquisición, desarrollo y mantenimiento de tecnologías</v>
      </c>
      <c r="D46" t="s">
        <v>283</v>
      </c>
      <c r="E46" t="str">
        <f>+VLOOKUP(A46,'Actividades de control'!$B$18:$K$64,3,0)</f>
        <v xml:space="preserve">Dimensión de Gestión con Valores para el Resultado
Política de Gobierno Digital 
Política de Seguridad Digital
</v>
      </c>
      <c r="F46" t="str">
        <f>+VLOOKUP(A46,'Actividades de control'!$B$18:$K$64,10,0)</f>
        <v>Mantenimiento del control</v>
      </c>
      <c r="G46">
        <f>+VLOOKUP(A46,'Actividades de control'!$B$13:$N$118,13,0)</f>
        <v>223.78960000000001</v>
      </c>
      <c r="H46" s="82">
        <f t="shared" si="1"/>
        <v>45</v>
      </c>
      <c r="I46" t="str">
        <f t="shared" si="2"/>
        <v>Cuando en el análisis de los requerimientos en los diferenes componentes del MECI se cuente con aspectos evaluados en nivel 1 (presente) y 1 (funcionando); 2 (presente) y 1 (funcionando).</v>
      </c>
      <c r="J46" t="s">
        <v>355</v>
      </c>
      <c r="K46">
        <f>+IF(ISBLANK(VLOOKUP(A46,'Actividades de control'!$B$21:$F$64,5,0)),"",VLOOKUP(A46,'Actividades de control'!$B$21:$F$64,5,0))</f>
        <v>3</v>
      </c>
      <c r="L46">
        <f>+IF(ISBLANK(VLOOKUP(A46,'Actividades de control'!$B$21:$J$64,9,0)),"",VLOOKUP(A46,'Actividades de control'!$B$21:$J$64,9,0))</f>
        <v>3</v>
      </c>
      <c r="M46">
        <f t="shared" si="3"/>
        <v>1</v>
      </c>
      <c r="N46">
        <f t="shared" si="4"/>
        <v>1</v>
      </c>
    </row>
    <row r="47" spans="1:14" ht="12.75" customHeight="1" x14ac:dyDescent="0.2">
      <c r="A47" t="s">
        <v>356</v>
      </c>
      <c r="B47" t="str">
        <f t="shared" si="5"/>
        <v>11</v>
      </c>
      <c r="C47" t="str">
        <f>+MID(VLOOKUP(A47,'Actividades de control'!$B$13:$C$118,2,0),5,LEN(VLOOKUP(A47,'Actividades de control'!$B$13:$C$118,2,0))-5)</f>
        <v xml:space="preserve">  Para los proveedores de tecnología  selecciona y desarrolla actividades de control internas sobre las actividades realizadas por el proveedor de servicios</v>
      </c>
      <c r="D47" t="s">
        <v>283</v>
      </c>
      <c r="E47" t="str">
        <f>+VLOOKUP(A47,'Actividades de control'!$B$18:$K$64,3,0)</f>
        <v xml:space="preserve">Dimensión de Gestión con Valores para el Resultado
Política de Gobierno Digital 
Política de Seguridad Digital
</v>
      </c>
      <c r="F47" t="str">
        <f>+VLOOKUP(A47,'Actividades de control'!$B$18:$K$64,10,0)</f>
        <v>Mantenimiento del control</v>
      </c>
      <c r="G47">
        <f>+VLOOKUP(A47,'Actividades de control'!$B$13:$N$118,13,0)</f>
        <v>223.84559999999999</v>
      </c>
      <c r="H47" s="82">
        <f t="shared" si="1"/>
        <v>46</v>
      </c>
      <c r="I47" t="str">
        <f t="shared" si="2"/>
        <v>Cuando en el análisis de los requerimientos en los diferenes componentes del MECI se cuente con aspectos evaluados en nivel 1 (presente) y 1 (funcionando); 2 (presente) y 1 (funcionando).</v>
      </c>
      <c r="J47" t="s">
        <v>355</v>
      </c>
      <c r="K47">
        <f>+IF(ISBLANK(VLOOKUP(A47,'Actividades de control'!$B$21:$F$64,5,0)),"",VLOOKUP(A47,'Actividades de control'!$B$21:$F$64,5,0))</f>
        <v>3</v>
      </c>
      <c r="L47">
        <f>+IF(ISBLANK(VLOOKUP(A47,'Actividades de control'!$B$21:$J$64,9,0)),"",VLOOKUP(A47,'Actividades de control'!$B$21:$J$64,9,0))</f>
        <v>3</v>
      </c>
      <c r="M47">
        <f t="shared" si="3"/>
        <v>1</v>
      </c>
      <c r="N47">
        <f t="shared" si="4"/>
        <v>1</v>
      </c>
    </row>
    <row r="48" spans="1:14" ht="12.75" customHeight="1" x14ac:dyDescent="0.2">
      <c r="A48" t="s">
        <v>357</v>
      </c>
      <c r="B48" t="str">
        <f t="shared" si="5"/>
        <v>11</v>
      </c>
      <c r="C48" t="str">
        <f>+MID(VLOOKUP(A48,'Actividades de control'!$B$13:$C$118,2,0),5,LEN(VLOOKUP(A48,'Actividades de control'!$B$13:$C$118,2,0))-5)</f>
        <v xml:space="preserve"> Se cuenta con matrices de roles y usuarios siguiendo los principios de segregación de funciones.</v>
      </c>
      <c r="D48" t="s">
        <v>283</v>
      </c>
      <c r="E48" t="str">
        <f>+VLOOKUP(A48,'Actividades de control'!$B$18:$K$64,3,0)</f>
        <v xml:space="preserve">Dimensión de Gestión con Valores para el Resultado
Política de Fortalecimiento Organizacional y Simplificación de Procesos.
</v>
      </c>
      <c r="F48" t="str">
        <f>+VLOOKUP(A48,'Actividades de control'!$B$18:$K$64,10,0)</f>
        <v>Mantenimiento del control</v>
      </c>
      <c r="G48">
        <f>+VLOOKUP(A48,'Actividades de control'!$B$13:$N$118,13,0)</f>
        <v>223.96539999999999</v>
      </c>
      <c r="H48" s="82">
        <f t="shared" si="1"/>
        <v>47</v>
      </c>
      <c r="I48" t="str">
        <f t="shared" si="2"/>
        <v>Cuando en el análisis de los requerimientos en los diferenes componentes del MECI se cuente con aspectos evaluados en nivel 1 (presente) y 1 (funcionando); 2 (presente) y 1 (funcionando).</v>
      </c>
      <c r="J48" t="s">
        <v>355</v>
      </c>
      <c r="K48">
        <f>+IF(ISBLANK(VLOOKUP(A48,'Actividades de control'!$B$21:$F$64,5,0)),"",VLOOKUP(A48,'Actividades de control'!$B$21:$F$64,5,0))</f>
        <v>3</v>
      </c>
      <c r="L48">
        <f>+IF(ISBLANK(VLOOKUP(A48,'Actividades de control'!$B$21:$J$64,9,0)),"",VLOOKUP(A48,'Actividades de control'!$B$21:$J$64,9,0))</f>
        <v>3</v>
      </c>
      <c r="M48">
        <f t="shared" si="3"/>
        <v>1</v>
      </c>
      <c r="N48">
        <f t="shared" si="4"/>
        <v>1</v>
      </c>
    </row>
    <row r="49" spans="1:14" ht="12.75" customHeight="1" x14ac:dyDescent="0.2">
      <c r="A49" t="s">
        <v>358</v>
      </c>
      <c r="B49" t="str">
        <f t="shared" si="5"/>
        <v>11</v>
      </c>
      <c r="C49" t="str">
        <f>+MID(VLOOKUP(A49,'Actividades de control'!$B$13:$C$118,2,0),5,LEN(VLOOKUP(A49,'Actividades de control'!$B$13:$C$118,2,0))-5)</f>
        <v xml:space="preserve"> Se cuenta con información de la 3a línea de defensa, como evaluador independiente en relación con los controles implementados por el proveedor de servicios, para  asegurar que los riesgos relacionados se mitigan.</v>
      </c>
      <c r="D49" t="s">
        <v>283</v>
      </c>
      <c r="E49" t="str">
        <f>+VLOOKUP(A49,'Actividades de control'!$B$18:$K$64,3,0)</f>
        <v>Dimensión Control Interno
Tercera Línea de Defensa</v>
      </c>
      <c r="F49" t="str">
        <f>+VLOOKUP(A49,'Actividades de control'!$B$18:$K$64,10,0)</f>
        <v>Mantenimiento del control</v>
      </c>
      <c r="G49">
        <f>+VLOOKUP(A49,'Actividades de control'!$B$13:$N$118,13,0)</f>
        <v>224.01230000000001</v>
      </c>
      <c r="H49" s="82">
        <f t="shared" si="1"/>
        <v>48</v>
      </c>
      <c r="I49" t="str">
        <f t="shared" si="2"/>
        <v>Cuando en el análisis de los requerimientos en los diferenes componentes del MECI se cuente con aspectos evaluados en nivel 1 (presente) y 1 (funcionando); 2 (presente) y 1 (funcionando).</v>
      </c>
      <c r="J49" t="s">
        <v>355</v>
      </c>
      <c r="K49">
        <f>+IF(ISBLANK(VLOOKUP(A49,'Actividades de control'!$B$21:$F$64,5,0)),"",VLOOKUP(A49,'Actividades de control'!$B$21:$F$64,5,0))</f>
        <v>3</v>
      </c>
      <c r="L49">
        <f>+IF(ISBLANK(VLOOKUP(A49,'Actividades de control'!$B$21:$J$64,9,0)),"",VLOOKUP(A49,'Actividades de control'!$B$21:$J$64,9,0))</f>
        <v>3</v>
      </c>
      <c r="M49">
        <f t="shared" si="3"/>
        <v>1</v>
      </c>
      <c r="N49">
        <f t="shared" si="4"/>
        <v>1</v>
      </c>
    </row>
    <row r="50" spans="1:14" ht="12.75" customHeight="1" x14ac:dyDescent="0.2">
      <c r="A50" t="s">
        <v>359</v>
      </c>
      <c r="B50" t="str">
        <f t="shared" si="5"/>
        <v>12</v>
      </c>
      <c r="C50" t="str">
        <f>+MID(VLOOKUP(A50,'Actividades de control'!$B$13:$C$118,2,0),5,LEN(VLOOKUP(A50,'Actividades de control'!$B$13:$C$118,2,0))-5)</f>
        <v xml:space="preserve"> Se evalúa la actualización de procesos, procedimientos, políticas de operación, instructivos, manuales u otras herramientas para garantizar la aplicación adecuada de las principales actividades de control.
</v>
      </c>
      <c r="D50" t="s">
        <v>283</v>
      </c>
      <c r="E50" t="str">
        <f>+VLOOKUP(A50,'Actividades de control'!$B$18:$K$64,3,0)</f>
        <v>Dimensión de Gestión con Valores para el Resultado
Política de Fortalecimiento Organizacional y Simplificación de Procesos.</v>
      </c>
      <c r="F50" t="str">
        <f>+VLOOKUP(A50,'Actividades de control'!$B$18:$K$64,10,0)</f>
        <v>Mantenimiento del control</v>
      </c>
      <c r="G50">
        <f>+VLOOKUP(A50,'Actividades de control'!$B$13:$N$118,13,0)</f>
        <v>224.12360000000001</v>
      </c>
      <c r="H50" s="82">
        <f t="shared" si="1"/>
        <v>49</v>
      </c>
      <c r="I50" t="str">
        <f t="shared" si="2"/>
        <v>Cuando en el análisis de los requerimientos en los diferenes componentes del MECI se cuente con aspectos evaluados en nivel 1 (presente) y 1 (funcionando); 2 (presente) y 1 (funcionando).</v>
      </c>
      <c r="J50" t="s">
        <v>360</v>
      </c>
      <c r="K50">
        <f>+IF(ISBLANK(VLOOKUP(A50,'Actividades de control'!$B$21:$F$64,5,0)),"",VLOOKUP(A50,'Actividades de control'!$B$21:$F$64,5,0))</f>
        <v>3</v>
      </c>
      <c r="L50">
        <f>+IF(ISBLANK(VLOOKUP(A50,'Actividades de control'!$B$21:$J$64,9,0)),"",VLOOKUP(A50,'Actividades de control'!$B$21:$J$64,9,0))</f>
        <v>3</v>
      </c>
      <c r="M50">
        <f t="shared" si="3"/>
        <v>1</v>
      </c>
      <c r="N50">
        <f t="shared" si="4"/>
        <v>1</v>
      </c>
    </row>
    <row r="51" spans="1:14" ht="12.75" customHeight="1" x14ac:dyDescent="0.2">
      <c r="A51" t="s">
        <v>361</v>
      </c>
      <c r="B51" t="str">
        <f t="shared" si="5"/>
        <v>12</v>
      </c>
      <c r="C51" t="str">
        <f>+MID(VLOOKUP(A51,'Actividades de control'!$B$13:$C$118,2,0),6,LEN(VLOOKUP(A51,'Actividades de control'!$B$13:$C$118,2,0))-6)</f>
        <v xml:space="preserve"> El diseño de controles se evalúa frente a la gestión del riesgo</v>
      </c>
      <c r="D51" t="s">
        <v>283</v>
      </c>
      <c r="E51" t="str">
        <f>+VLOOKUP(A51,'Actividades de control'!$B$18:$K$64,3,0)</f>
        <v xml:space="preserve">Todas las Dimensiones de MIPG 
</v>
      </c>
      <c r="F51" t="str">
        <f>+VLOOKUP(A51,'Actividades de control'!$B$18:$K$64,10,0)</f>
        <v>Mantenimiento del control</v>
      </c>
      <c r="G51" s="88">
        <f>+VLOOKUP(A51,'Actividades de control'!$B$13:$N$118,13,0)</f>
        <v>224.23650000000001</v>
      </c>
      <c r="H51" s="82">
        <f t="shared" si="1"/>
        <v>50</v>
      </c>
      <c r="I51" t="str">
        <f t="shared" si="2"/>
        <v>Cuando en el análisis de los requerimientos en los diferenes componentes del MECI se cuente con aspectos evaluados en nivel 1 (presente) y 1 (funcionando); 2 (presente) y 1 (funcionando).</v>
      </c>
      <c r="J51" t="s">
        <v>360</v>
      </c>
      <c r="K51">
        <f>+IF(ISBLANK(VLOOKUP(A51,'Actividades de control'!$B$21:$F$64,5,0)),"",VLOOKUP(A51,'Actividades de control'!$B$21:$F$64,5,0))</f>
        <v>3</v>
      </c>
      <c r="L51">
        <f>+IF(ISBLANK(VLOOKUP(A51,'Actividades de control'!$B$21:$J$64,9,0)),"",VLOOKUP(A51,'Actividades de control'!$B$21:$J$64,9,0))</f>
        <v>3</v>
      </c>
      <c r="M51">
        <f t="shared" si="3"/>
        <v>1</v>
      </c>
      <c r="N51">
        <f t="shared" si="4"/>
        <v>1</v>
      </c>
    </row>
    <row r="52" spans="1:14" ht="12.75" customHeight="1" x14ac:dyDescent="0.2">
      <c r="A52" t="s">
        <v>362</v>
      </c>
      <c r="B52" t="str">
        <f t="shared" si="5"/>
        <v>12</v>
      </c>
      <c r="C52" t="str">
        <f>+MID(VLOOKUP(A52,'Actividades de control'!$B$13:$C$118,2,0),6,LEN(VLOOKUP(A52,'Actividades de control'!$B$13:$C$118,2,0))-6)</f>
        <v xml:space="preserve"> Monitoreo a los riesgos acorde con la política de administración de riesgo establecida para la entidad.</v>
      </c>
      <c r="D52" t="s">
        <v>283</v>
      </c>
      <c r="E52" t="str">
        <f>+VLOOKUP(A52,'Actividades de control'!$B$18:$K$64,3,0)</f>
        <v>Dimensión de Direccionamiento Estratégico y Planeación
Política de Planeación Institucional.</v>
      </c>
      <c r="F52" t="str">
        <f>+VLOOKUP(A52,'Actividades de control'!$B$18:$K$64,10,0)</f>
        <v>Mantenimiento del control</v>
      </c>
      <c r="G52" s="88">
        <f>+VLOOKUP(A52,'Actividades de control'!$B$13:$N$118,13,0)</f>
        <v>224.23656</v>
      </c>
      <c r="H52" s="82">
        <f t="shared" si="1"/>
        <v>51</v>
      </c>
      <c r="I52" t="str">
        <f t="shared" si="2"/>
        <v>Cuando en el análisis de los requerimientos en los diferenes componentes del MECI se cuente con aspectos evaluados en nivel 1 (presente) y 1 (funcionando); 2 (presente) y 1 (funcionando).</v>
      </c>
      <c r="J52" t="s">
        <v>360</v>
      </c>
      <c r="K52">
        <f>+IF(ISBLANK(VLOOKUP(A52,'Actividades de control'!$B$21:$F$64,5,0)),"",VLOOKUP(A52,'Actividades de control'!$B$21:$F$64,5,0))</f>
        <v>3</v>
      </c>
      <c r="L52">
        <f>+IF(ISBLANK(VLOOKUP(A52,'Actividades de control'!$B$21:$J$64,9,0)),"",VLOOKUP(A52,'Actividades de control'!$B$21:$J$64,9,0))</f>
        <v>3</v>
      </c>
      <c r="M52">
        <f t="shared" si="3"/>
        <v>1</v>
      </c>
      <c r="N52">
        <f t="shared" si="4"/>
        <v>1</v>
      </c>
    </row>
    <row r="53" spans="1:14" ht="12.75" customHeight="1" x14ac:dyDescent="0.2">
      <c r="A53" t="s">
        <v>363</v>
      </c>
      <c r="B53" t="str">
        <f t="shared" si="5"/>
        <v>12</v>
      </c>
      <c r="C53" t="str">
        <f>+MID(VLOOKUP(A53,'Actividades de control'!$B$13:$C$118,2,0),6,LEN(VLOOKUP(A53,'Actividades de control'!$B$13:$C$118,2,0))-6)</f>
        <v>Verificación de que los responsables estén ejecutando los controles tal como han sido diseñados</v>
      </c>
      <c r="D53" t="s">
        <v>283</v>
      </c>
      <c r="E53" t="str">
        <f>+VLOOKUP(A53,'Actividades de control'!$B$18:$K$64,3,0)</f>
        <v>Dimensión Control Interno
Segunda Línea de Defensa</v>
      </c>
      <c r="F53" t="str">
        <f>+VLOOKUP(A53,'Actividades de control'!$B$18:$K$64,10,0)</f>
        <v>Mantenimiento del control</v>
      </c>
      <c r="G53" s="88">
        <f>+VLOOKUP(A53,'Actividades de control'!$B$13:$N$118,13,0)</f>
        <v>224.23656800000001</v>
      </c>
      <c r="H53" s="82">
        <f t="shared" si="1"/>
        <v>52</v>
      </c>
      <c r="I53" t="str">
        <f t="shared" si="2"/>
        <v>Cuando en el análisis de los requerimientos en los diferenes componentes del MECI se cuente con aspectos evaluados en nivel 1 (presente) y 1 (funcionando); 2 (presente) y 1 (funcionando).</v>
      </c>
      <c r="J53" t="s">
        <v>360</v>
      </c>
      <c r="K53">
        <f>+IF(ISBLANK(VLOOKUP(A53,'Actividades de control'!$B$21:$F$64,5,0)),"",VLOOKUP(A53,'Actividades de control'!$B$21:$F$64,5,0))</f>
        <v>3</v>
      </c>
      <c r="L53">
        <f>+IF(ISBLANK(VLOOKUP(A53,'Actividades de control'!$B$21:$J$64,9,0)),"",VLOOKUP(A53,'Actividades de control'!$B$21:$J$64,9,0))</f>
        <v>3</v>
      </c>
      <c r="M53">
        <f t="shared" si="3"/>
        <v>1</v>
      </c>
      <c r="N53">
        <f t="shared" si="4"/>
        <v>1</v>
      </c>
    </row>
    <row r="54" spans="1:14" ht="12.75" customHeight="1" x14ac:dyDescent="0.2">
      <c r="A54" t="s">
        <v>364</v>
      </c>
      <c r="B54" t="str">
        <f t="shared" si="5"/>
        <v>12</v>
      </c>
      <c r="C54" t="str">
        <f>+MID(VLOOKUP(A54,'Actividades de control'!$B$13:$C$118,2,0),6,LEN(VLOOKUP(A54,'Actividades de control'!$B$13:$C$118,2,0))-6)</f>
        <v xml:space="preserve"> Se evalúa la adecuación de los controles a las especificidades de cada proceso, considerando cambios en regulaciones, estructuras internas u otros aspectos que determinen cambios en su diseño</v>
      </c>
      <c r="D54" t="s">
        <v>283</v>
      </c>
      <c r="E54" t="str">
        <f>+VLOOKUP(A54,'Actividades de control'!$B$18:$K$64,3,0)</f>
        <v>Dimensión Control Interno
 Líneas de Defensa</v>
      </c>
      <c r="F54" t="str">
        <f>+VLOOKUP(A54,'Actividades de control'!$B$18:$K$64,10,0)</f>
        <v>Mantenimiento del control</v>
      </c>
      <c r="G54">
        <f>+VLOOKUP(A54,'Actividades de control'!$B$13:$N$118,13,0)</f>
        <v>224.3569</v>
      </c>
      <c r="H54" s="82">
        <f t="shared" si="1"/>
        <v>53</v>
      </c>
      <c r="I54" t="str">
        <f t="shared" si="2"/>
        <v>Cuando en el análisis de los requerimientos en los diferenes componentes del MECI se cuente con aspectos evaluados en nivel 1 (presente) y 1 (funcionando); 2 (presente) y 1 (funcionando).</v>
      </c>
      <c r="J54" t="s">
        <v>360</v>
      </c>
      <c r="K54">
        <f>+IF(ISBLANK(VLOOKUP(A54,'Actividades de control'!$B$21:$F$64,5,0)),"",VLOOKUP(A54,'Actividades de control'!$B$21:$F$64,5,0))</f>
        <v>3</v>
      </c>
      <c r="L54">
        <f>+IF(ISBLANK(VLOOKUP(A54,'Actividades de control'!$B$21:$J$64,9,0)),"",VLOOKUP(A54,'Actividades de control'!$B$21:$J$64,9,0))</f>
        <v>3</v>
      </c>
      <c r="M54">
        <f t="shared" si="3"/>
        <v>1</v>
      </c>
      <c r="N54">
        <f t="shared" si="4"/>
        <v>1</v>
      </c>
    </row>
    <row r="55" spans="1:14" ht="12.75" customHeight="1" x14ac:dyDescent="0.2">
      <c r="A55" t="s">
        <v>365</v>
      </c>
      <c r="B55" t="str">
        <f t="shared" si="5"/>
        <v>13</v>
      </c>
      <c r="C55" t="str">
        <f>+MID(VLOOKUP(A55,'Info y Comunicación'!$B$13:$C$105,2,0),6,LEN(VLOOKUP(A55,'Info y Comunicación'!$B$13:$C$105,2,0))-6)</f>
        <v>La entidad ha diseñado sistemas de información para capturar y procesar datos y transformarlos en información para alcanzar los requerimientos de información definidos</v>
      </c>
      <c r="D55" t="s">
        <v>366</v>
      </c>
      <c r="E55" t="str">
        <f>+VLOOKUP(A55,'Info y Comunicación'!$B$15:$K$83,3,0)</f>
        <v xml:space="preserve">Dimensión de Información y comunicación 
</v>
      </c>
      <c r="F55" t="str">
        <f>+VLOOKUP(A55,'Info y Comunicación'!$B$15:$K$83,10,0)</f>
        <v>Mantenimiento del control</v>
      </c>
      <c r="G55">
        <f>+VLOOKUP(A55,'Info y Comunicación'!$B$13:$N$105,13,0)</f>
        <v>304.45690000000002</v>
      </c>
      <c r="H55" s="82">
        <f t="shared" si="1"/>
        <v>54</v>
      </c>
      <c r="I55" t="str">
        <f t="shared" si="2"/>
        <v>Cuando en el análisis de los requerimientos en los diferenes componentes del MECI se cuente con aspectos evaluados en nivel 1 (presente) y 1 (funcionando); 2 (presente) y 1 (funcionando).</v>
      </c>
      <c r="J55" t="s">
        <v>367</v>
      </c>
      <c r="K55">
        <f>+IF(ISBLANK(VLOOKUP(A55,'Info y Comunicación'!$B$19:$F$83,5,0)),"",VLOOKUP(A55,'Info y Comunicación'!$B$19:$F$83,5,0))</f>
        <v>3</v>
      </c>
      <c r="L55">
        <f>+IF(ISBLANK(VLOOKUP(A55,'Info y Comunicación'!$B$19:$J$83,9,0)),"",VLOOKUP(A55,'Info y Comunicación'!$B$19:$J$83,9,0))</f>
        <v>3</v>
      </c>
      <c r="M55">
        <f t="shared" si="3"/>
        <v>1</v>
      </c>
      <c r="N55">
        <f t="shared" si="4"/>
        <v>1</v>
      </c>
    </row>
    <row r="56" spans="1:14" ht="12.75" customHeight="1" x14ac:dyDescent="0.2">
      <c r="A56" t="s">
        <v>368</v>
      </c>
      <c r="B56" t="str">
        <f t="shared" si="5"/>
        <v>13</v>
      </c>
      <c r="C56" t="str">
        <f>+MID(VLOOKUP(A56,'Info y Comunicación'!$B$13:$C$105,2,0),6,LEN(VLOOKUP(A56,'Info y Comunicación'!$B$13:$C$105,2,0))-6)</f>
        <v xml:space="preserve"> La entidad cuenta con el inventario de información relevante (interno/externa) y cuenta con un mecanismo que permita su actualización</v>
      </c>
      <c r="D56" t="s">
        <v>366</v>
      </c>
      <c r="E56" t="str">
        <f>+VLOOKUP(A56,'Info y Comunicación'!$B$15:$K$83,3,0)</f>
        <v>Dimensión de Información y comunicación 
Política de Transparencia y Acceso a la Información Publica</v>
      </c>
      <c r="F56" t="str">
        <f>+VLOOKUP(A56,'Info y Comunicación'!$B$15:$K$83,10,0)</f>
        <v>Mantenimiento del control</v>
      </c>
      <c r="G56">
        <f>+VLOOKUP(A56,'Info y Comunicación'!$B$13:$N$105,13,0)</f>
        <v>304.56319999999999</v>
      </c>
      <c r="H56" s="82">
        <f t="shared" si="1"/>
        <v>55</v>
      </c>
      <c r="I56" t="str">
        <f t="shared" si="2"/>
        <v>Cuando en el análisis de los requerimientos en los diferenes componentes del MECI se cuente con aspectos evaluados en nivel 1 (presente) y 1 (funcionando); 2 (presente) y 1 (funcionando).</v>
      </c>
      <c r="J56" t="s">
        <v>367</v>
      </c>
      <c r="K56">
        <f>+IF(ISBLANK(VLOOKUP(A56,'Info y Comunicación'!$B$19:$F$83,5,0)),"",VLOOKUP(A56,'Info y Comunicación'!$B$19:$F$83,5,0))</f>
        <v>3</v>
      </c>
      <c r="L56">
        <f>+IF(ISBLANK(VLOOKUP(A56,'Info y Comunicación'!$B$19:$J$83,9,0)),"",VLOOKUP(A56,'Info y Comunicación'!$B$19:$J$83,9,0))</f>
        <v>3</v>
      </c>
      <c r="M56">
        <f t="shared" si="3"/>
        <v>1</v>
      </c>
      <c r="N56">
        <f t="shared" si="4"/>
        <v>1</v>
      </c>
    </row>
    <row r="57" spans="1:14" ht="12.75" customHeight="1" x14ac:dyDescent="0.2">
      <c r="A57" t="s">
        <v>369</v>
      </c>
      <c r="B57" t="str">
        <f t="shared" si="5"/>
        <v>13</v>
      </c>
      <c r="C57" t="str">
        <f>+MID(VLOOKUP(A57,'Info y Comunicación'!$B$13:$C$105,2,0),6,LEN(VLOOKUP(A57,'Info y Comunicación'!$B$13:$C$105,2,0))-6)</f>
        <v>La entidad considera un ámbito amplio de fuentes de datos (internas y externas), para la captura y procesamiento posterior de información clave para la consecución de metas y objetivos</v>
      </c>
      <c r="D57" t="s">
        <v>366</v>
      </c>
      <c r="E57" t="str">
        <f>+VLOOKUP(A57,'Info y Comunicación'!$B$15:$K$83,3,0)</f>
        <v>Dimensión de Información y comunicación 
Política de Transparencia y Acceso a la Información Publica</v>
      </c>
      <c r="F57" t="str">
        <f>+VLOOKUP(A57,'Info y Comunicación'!$B$15:$K$83,10,0)</f>
        <v>Mantenimiento del control</v>
      </c>
      <c r="G57">
        <f>+VLOOKUP(A57,'Info y Comunicación'!$B$13:$N$105,13,0)</f>
        <v>304.63209999999998</v>
      </c>
      <c r="H57" s="82">
        <f t="shared" si="1"/>
        <v>56</v>
      </c>
      <c r="I57" t="str">
        <f t="shared" si="2"/>
        <v>Cuando en el análisis de los requerimientos en los diferenes componentes del MECI se cuente con aspectos evaluados en nivel 1 (presente) y 1 (funcionando); 2 (presente) y 1 (funcionando).</v>
      </c>
      <c r="J57" t="s">
        <v>367</v>
      </c>
      <c r="K57">
        <f>+IF(ISBLANK(VLOOKUP(A57,'Info y Comunicación'!$B$19:$F$83,5,0)),"",VLOOKUP(A57,'Info y Comunicación'!$B$19:$F$83,5,0))</f>
        <v>3</v>
      </c>
      <c r="L57">
        <f>+IF(ISBLANK(VLOOKUP(A57,'Info y Comunicación'!$B$19:$J$83,9,0)),"",VLOOKUP(A57,'Info y Comunicación'!$B$19:$J$83,9,0))</f>
        <v>3</v>
      </c>
      <c r="M57">
        <f t="shared" si="3"/>
        <v>1</v>
      </c>
      <c r="N57">
        <f t="shared" si="4"/>
        <v>1</v>
      </c>
    </row>
    <row r="58" spans="1:14" ht="12.75" customHeight="1" x14ac:dyDescent="0.2">
      <c r="A58" t="s">
        <v>370</v>
      </c>
      <c r="B58" t="str">
        <f t="shared" si="5"/>
        <v>13</v>
      </c>
      <c r="C58" t="str">
        <f>+MID(VLOOKUP(A58,'Info y Comunicación'!$B$13:$C$105,2,0),6,LEN(VLOOKUP(A58,'Info y Comunicación'!$B$13:$C$105,2,0))-6)</f>
        <v>La entidad ha desarrollado e implementado actividades de control sobre la integridad, confidencialidad y disponibilidad de los datos e información definidos como relevantes</v>
      </c>
      <c r="D58" t="s">
        <v>366</v>
      </c>
      <c r="E58" t="str">
        <f>+VLOOKUP(A58,'Info y Comunicación'!$B$15:$K$83,3,0)</f>
        <v>Dimensión de Información y comunicación 
Política de Transparencia y Acceso a la Información Publica</v>
      </c>
      <c r="F58" t="str">
        <f>+VLOOKUP(A58,'Info y Comunicación'!$B$15:$K$83,10,0)</f>
        <v>Mantenimiento del control</v>
      </c>
      <c r="G58">
        <f>+VLOOKUP(A58,'Info y Comunicación'!$B$13:$N$105,13,0)</f>
        <v>304.78960000000001</v>
      </c>
      <c r="H58" s="82">
        <f t="shared" si="1"/>
        <v>57</v>
      </c>
      <c r="I58" t="str">
        <f t="shared" si="2"/>
        <v>Cuando en el análisis de los requerimientos en los diferenes componentes del MECI se cuente con aspectos evaluados en nivel 1 (presente) y 1 (funcionando); 2 (presente) y 1 (funcionando).</v>
      </c>
      <c r="J58" t="s">
        <v>367</v>
      </c>
      <c r="K58">
        <f>+IF(ISBLANK(VLOOKUP(A58,'Info y Comunicación'!$B$19:$F$83,5,0)),"",VLOOKUP(A58,'Info y Comunicación'!$B$19:$F$83,5,0))</f>
        <v>3</v>
      </c>
      <c r="L58" t="str">
        <f>+IF(ISBLANK(VLOOKUP(A58,'Info y Comunicación'!$B$19:$J$83,9,0)),"",VLOOKUP(A58,'Info y Comunicación'!$B$19:$J$83,9,0))</f>
        <v>3.0</v>
      </c>
      <c r="M58">
        <f t="shared" si="3"/>
        <v>1</v>
      </c>
      <c r="N58">
        <f t="shared" si="4"/>
        <v>1</v>
      </c>
    </row>
    <row r="59" spans="1:14" ht="12.75" customHeight="1" x14ac:dyDescent="0.2">
      <c r="A59" t="s">
        <v>371</v>
      </c>
      <c r="B59" t="str">
        <f t="shared" si="5"/>
        <v>14</v>
      </c>
      <c r="C59" t="str">
        <f>+MID(VLOOKUP(A59,'Info y Comunicación'!$B$13:$C$105,2,0),6,LEN(VLOOKUP(A59,'Info y Comunicación'!$B$13:$C$105,2,0))-6)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t="s">
        <v>366</v>
      </c>
      <c r="E59" t="str">
        <f>+VLOOKUP(A59,'Info y Comunicación'!$B$15:$K$83,3,0)</f>
        <v xml:space="preserve">Dimensión de Información y comunicación
</v>
      </c>
      <c r="F59" t="str">
        <f>+VLOOKUP(A59,'Info y Comunicación'!$B$15:$K$83,10,0)</f>
        <v>Mantenimiento del control</v>
      </c>
      <c r="G59">
        <f>+VLOOKUP(A59,'Info y Comunicación'!$B$13:$N$105,13,0)</f>
        <v>304.8965</v>
      </c>
      <c r="H59" s="82">
        <f t="shared" si="1"/>
        <v>58</v>
      </c>
      <c r="I59" t="str">
        <f t="shared" si="2"/>
        <v>Cuando en el análisis de los requerimientos en los diferenes componentes del MECI se cuente con aspectos evaluados en nivel 1 (presente) y 1 (funcionando); 2 (presente) y 1 (funcionando).</v>
      </c>
      <c r="J59" t="s">
        <v>372</v>
      </c>
      <c r="K59">
        <f>+IF(ISBLANK(VLOOKUP(A59,'Info y Comunicación'!$B$19:$F$83,5,0)),"",VLOOKUP(A59,'Info y Comunicación'!$B$19:$F$83,5,0))</f>
        <v>3</v>
      </c>
      <c r="L59">
        <f>+IF(ISBLANK(VLOOKUP(A59,'Info y Comunicación'!$B$19:$J$83,9,0)),"",VLOOKUP(A59,'Info y Comunicación'!$B$19:$J$83,9,0))</f>
        <v>3</v>
      </c>
      <c r="M59">
        <f t="shared" si="3"/>
        <v>1</v>
      </c>
      <c r="N59">
        <f t="shared" si="4"/>
        <v>1</v>
      </c>
    </row>
    <row r="60" spans="1:14" ht="12.75" customHeight="1" x14ac:dyDescent="0.2">
      <c r="A60" t="s">
        <v>373</v>
      </c>
      <c r="B60" t="str">
        <f t="shared" si="5"/>
        <v>14</v>
      </c>
      <c r="C60" t="str">
        <f>+MID(VLOOKUP(A60,'Info y Comunicación'!$B$13:$C$105,2,0),6,LEN(VLOOKUP(A60,'Info y Comunicación'!$B$13:$C$105,2,0))-6)</f>
        <v>La entidad cuenta con políticas de operación relacionadas con la administración de la información (niveles de autoridad y responsabilidad</v>
      </c>
      <c r="D60" t="s">
        <v>366</v>
      </c>
      <c r="E60" t="str">
        <f>+VLOOKUP(A60,'Info y Comunicación'!$B$15:$K$83,3,0)</f>
        <v xml:space="preserve">Dimensión de Información y comunicación
</v>
      </c>
      <c r="F60" t="str">
        <f>+VLOOKUP(A60,'Info y Comunicación'!$B$15:$K$83,10,0)</f>
        <v>Mantenimiento del control</v>
      </c>
      <c r="G60">
        <f>+VLOOKUP(A60,'Info y Comunicación'!$B$13:$N$105,13,0)</f>
        <v>304.98540000000003</v>
      </c>
      <c r="H60" s="82">
        <f t="shared" si="1"/>
        <v>59</v>
      </c>
      <c r="I60" t="str">
        <f t="shared" si="2"/>
        <v>Cuando en el análisis de los requerimientos en los diferenes componentes del MECI se cuente con aspectos evaluados en nivel 1 (presente) y 1 (funcionando); 2 (presente) y 1 (funcionando).</v>
      </c>
      <c r="J60" t="s">
        <v>372</v>
      </c>
      <c r="K60">
        <f>+IF(ISBLANK(VLOOKUP(A60,'Info y Comunicación'!$B$19:$F$83,5,0)),"",VLOOKUP(A60,'Info y Comunicación'!$B$19:$F$83,5,0))</f>
        <v>3</v>
      </c>
      <c r="L60">
        <f>+IF(ISBLANK(VLOOKUP(A60,'Info y Comunicación'!$B$19:$J$83,9,0)),"",VLOOKUP(A60,'Info y Comunicación'!$B$19:$J$83,9,0))</f>
        <v>3</v>
      </c>
      <c r="M60">
        <f t="shared" si="3"/>
        <v>1</v>
      </c>
      <c r="N60">
        <f t="shared" si="4"/>
        <v>1</v>
      </c>
    </row>
    <row r="61" spans="1:14" ht="12.75" customHeight="1" x14ac:dyDescent="0.2">
      <c r="A61" t="s">
        <v>374</v>
      </c>
      <c r="B61" t="str">
        <f t="shared" si="5"/>
        <v>14</v>
      </c>
      <c r="C61" t="str">
        <f>+MID(VLOOKUP(A61,'Info y Comunicación'!$B$13:$C$105,2,0),6,LEN(VLOOKUP(A61,'Info y Comunicación'!$B$13:$C$105,2,0))-6)</f>
        <v>La entidad cuenta con canales de información internos para la denuncia anónima o confidencial de posibles situaciones irregulares y se cuenta con mecanismos específicos para su manejo, de manera tal que generen la confianza para utilizarlos</v>
      </c>
      <c r="D61" t="s">
        <v>366</v>
      </c>
      <c r="E61" t="str">
        <f>+VLOOKUP(A61,'Info y Comunicación'!$B$15:$K$83,3,0)</f>
        <v xml:space="preserve">Dimensión de Información y comunicación
</v>
      </c>
      <c r="F61" t="str">
        <f>+VLOOKUP(A61,'Info y Comunicación'!$B$15:$K$83,10,0)</f>
        <v>Mantenimiento del control</v>
      </c>
      <c r="G61">
        <f>+VLOOKUP(A61,'Info y Comunicación'!$B$13:$N$105,13,0)</f>
        <v>305.01229999999998</v>
      </c>
      <c r="H61" s="82">
        <f t="shared" si="1"/>
        <v>60</v>
      </c>
      <c r="I61" t="str">
        <f t="shared" si="2"/>
        <v>Cuando en el análisis de los requerimientos en los diferenes componentes del MECI se cuente con aspectos evaluados en nivel 1 (presente) y 1 (funcionando); 2 (presente) y 1 (funcionando).</v>
      </c>
      <c r="J61" t="s">
        <v>372</v>
      </c>
      <c r="K61">
        <f>+IF(ISBLANK(VLOOKUP(A61,'Info y Comunicación'!$B$19:$F$83,5,0)),"",VLOOKUP(A61,'Info y Comunicación'!$B$19:$F$83,5,0))</f>
        <v>3</v>
      </c>
      <c r="L61">
        <f>+IF(ISBLANK(VLOOKUP(A61,'Info y Comunicación'!$B$19:$J$83,9,0)),"",VLOOKUP(A61,'Info y Comunicación'!$B$19:$J$83,9,0))</f>
        <v>3</v>
      </c>
      <c r="M61">
        <f t="shared" si="3"/>
        <v>1</v>
      </c>
      <c r="N61">
        <f t="shared" si="4"/>
        <v>1</v>
      </c>
    </row>
    <row r="62" spans="1:14" ht="12.75" customHeight="1" x14ac:dyDescent="0.2">
      <c r="A62" t="s">
        <v>375</v>
      </c>
      <c r="B62" t="str">
        <f t="shared" si="5"/>
        <v>14</v>
      </c>
      <c r="C62" t="str">
        <f>+MID(VLOOKUP(A62,'Info y Comunicación'!$B$13:$C$105,2,0),6,LEN(VLOOKUP(A62,'Info y Comunicación'!$B$13:$C$105,2,0))-6)</f>
        <v>La entidad establece e implementa políticas y procedimientos para facilitar una comunicación interna efectiva</v>
      </c>
      <c r="D62" t="s">
        <v>366</v>
      </c>
      <c r="E62" t="str">
        <f>+VLOOKUP(A62,'Info y Comunicación'!$B$15:$K$83,3,0)</f>
        <v xml:space="preserve">Dimensión de Información y comunicación
</v>
      </c>
      <c r="F62" t="str">
        <f>+VLOOKUP(A62,'Info y Comunicación'!$B$15:$K$83,10,0)</f>
        <v>Mantenimiento del control</v>
      </c>
      <c r="G62">
        <f>+VLOOKUP(A62,'Info y Comunicación'!$B$13:$N$105,13,0)</f>
        <v>305.12360000000001</v>
      </c>
      <c r="H62" s="82">
        <f t="shared" si="1"/>
        <v>61</v>
      </c>
      <c r="I62" t="str">
        <f t="shared" si="2"/>
        <v>Cuando en el análisis de los requerimientos en los diferenes componentes del MECI se cuente con aspectos evaluados en nivel 1 (presente) y 1 (funcionando); 2 (presente) y 1 (funcionando).</v>
      </c>
      <c r="J62" t="s">
        <v>372</v>
      </c>
      <c r="K62">
        <f>+IF(ISBLANK(VLOOKUP(A62,'Info y Comunicación'!$B$19:$F$83,5,0)),"",VLOOKUP(A62,'Info y Comunicación'!$B$19:$F$83,5,0))</f>
        <v>3</v>
      </c>
      <c r="L62">
        <f>+IF(ISBLANK(VLOOKUP(A62,'Info y Comunicación'!$B$19:$J$83,9,0)),"",VLOOKUP(A62,'Info y Comunicación'!$B$19:$J$83,9,0))</f>
        <v>3</v>
      </c>
      <c r="M62">
        <f t="shared" si="3"/>
        <v>1</v>
      </c>
      <c r="N62">
        <f t="shared" si="4"/>
        <v>1</v>
      </c>
    </row>
    <row r="63" spans="1:14" ht="12.75" customHeight="1" x14ac:dyDescent="0.2">
      <c r="A63" t="s">
        <v>376</v>
      </c>
      <c r="B63" t="str">
        <f t="shared" si="5"/>
        <v>15</v>
      </c>
      <c r="C63" t="str">
        <f>+MID(VLOOKUP(A63,'Info y Comunicación'!$B$13:$C$105,2,0),6,LEN(VLOOKUP(A63,'Info y Comunicación'!$B$13:$C$105,2,0))-6)</f>
        <v>La entidad desarrolla e implementa controles que facilitan la comunicación externa, la cual incluye  políticas y procedimientos. 
Incluye contratistas y proveedores de servicios tercerizados (cuando aplique).</v>
      </c>
      <c r="D63" t="s">
        <v>366</v>
      </c>
      <c r="E63" t="str">
        <f>+VLOOKUP(A63,'Info y Comunicación'!$B$15:$K$83,3,0)</f>
        <v xml:space="preserve">
Dimensión de Información y Comunicación
Dimensión de Control Interno
Primera Línea de Defensa</v>
      </c>
      <c r="F63" t="str">
        <f>+VLOOKUP(A63,'Info y Comunicación'!$B$15:$K$83,10,0)</f>
        <v>Mantenimiento del control</v>
      </c>
      <c r="G63">
        <f>+VLOOKUP(A63,'Info y Comunicación'!$B$13:$N$105,13,0)</f>
        <v>305.23689999999999</v>
      </c>
      <c r="H63" s="82">
        <f t="shared" si="1"/>
        <v>62</v>
      </c>
      <c r="I63" t="str">
        <f t="shared" si="2"/>
        <v>Cuando en el análisis de los requerimientos en los diferenes componentes del MECI se cuente con aspectos evaluados en nivel 1 (presente) y 1 (funcionando); 2 (presente) y 1 (funcionando).</v>
      </c>
      <c r="J63" t="s">
        <v>377</v>
      </c>
      <c r="K63">
        <f>+IF(ISBLANK(VLOOKUP(A63,'Info y Comunicación'!$B$19:$F$83,5,0)),"",VLOOKUP(A63,'Info y Comunicación'!$B$19:$F$83,5,0))</f>
        <v>3</v>
      </c>
      <c r="L63">
        <f>+IF(ISBLANK(VLOOKUP(A63,'Info y Comunicación'!$B$19:$J$83,9,0)),"",VLOOKUP(A63,'Info y Comunicación'!$B$19:$J$83,9,0))</f>
        <v>3</v>
      </c>
      <c r="M63">
        <f t="shared" si="3"/>
        <v>1</v>
      </c>
      <c r="N63">
        <f t="shared" si="4"/>
        <v>1</v>
      </c>
    </row>
    <row r="64" spans="1:14" ht="12.75" customHeight="1" x14ac:dyDescent="0.2">
      <c r="A64" t="s">
        <v>378</v>
      </c>
      <c r="B64" t="str">
        <f t="shared" si="5"/>
        <v>15</v>
      </c>
      <c r="C64" t="str">
        <f>+MID(VLOOKUP(A64,'Info y Comunicación'!$B$13:$C$105,2,0),6,LEN(VLOOKUP(A64,'Info y Comunicación'!$B$13:$C$105,2,0))-6)</f>
        <v>La entidad cuenta con canales externos definidos de comunicación, asociados con el tipo de información a divulgar, y éstos son reconocidos a todo nivel de la organización.</v>
      </c>
      <c r="D64" t="s">
        <v>366</v>
      </c>
      <c r="E64" t="str">
        <f>+VLOOKUP(A64,'Info y Comunicación'!$B$15:$K$83,3,0)</f>
        <v xml:space="preserve">Dimensión de Información y Comunicación
Política de Transparencia, acceso a la información pública y lucha
contra la corrupción </v>
      </c>
      <c r="F64" t="str">
        <f>+VLOOKUP(A64,'Info y Comunicación'!$B$15:$K$83,10,0)</f>
        <v>Mantenimiento del control</v>
      </c>
      <c r="G64">
        <f>+VLOOKUP(A64,'Info y Comunicación'!$B$13:$N$105,13,0)</f>
        <v>305.36540000000002</v>
      </c>
      <c r="H64" s="82">
        <f t="shared" si="1"/>
        <v>63</v>
      </c>
      <c r="I64" t="str">
        <f t="shared" si="2"/>
        <v>Cuando en el análisis de los requerimientos en los diferenes componentes del MECI se cuente con aspectos evaluados en nivel 1 (presente) y 1 (funcionando); 2 (presente) y 1 (funcionando).</v>
      </c>
      <c r="J64" t="s">
        <v>377</v>
      </c>
      <c r="K64">
        <f>+IF(ISBLANK(VLOOKUP(A64,'Info y Comunicación'!$B$19:$F$83,5,0)),"",VLOOKUP(A64,'Info y Comunicación'!$B$19:$F$83,5,0))</f>
        <v>3</v>
      </c>
      <c r="L64">
        <f>+IF(ISBLANK(VLOOKUP(A64,'Info y Comunicación'!$B$19:$J$83,9,0)),"",VLOOKUP(A64,'Info y Comunicación'!$B$19:$J$83,9,0))</f>
        <v>3</v>
      </c>
      <c r="M64">
        <f t="shared" si="3"/>
        <v>1</v>
      </c>
      <c r="N64">
        <f t="shared" si="4"/>
        <v>1</v>
      </c>
    </row>
    <row r="65" spans="1:14" ht="12.75" customHeight="1" x14ac:dyDescent="0.2">
      <c r="A65" t="s">
        <v>379</v>
      </c>
      <c r="B65" t="str">
        <f t="shared" si="5"/>
        <v>15</v>
      </c>
      <c r="C65" t="str">
        <f>+MID(VLOOKUP(A65,'Info y Comunicación'!$B$13:$C$105,2,0),6,LEN(VLOOKUP(A65,'Info y Comunicación'!$B$13:$C$105,2,0))-6)</f>
        <v>La entidad cuenta con procesos o procedimiento para el manejo de la información entrante (quién la recibe, quién la clasifica, quién la analiza), y a la respuesta requerida (quién la canaliza y la responde)</v>
      </c>
      <c r="D65" t="s">
        <v>366</v>
      </c>
      <c r="E65" t="str">
        <f>+VLOOKUP(A65,'Info y Comunicación'!$B$15:$K$83,3,0)</f>
        <v xml:space="preserve">Dimensión de Información y Comunicación
Política de Gestión Documental
Política de Transparencia, acceso a la información pública y lucha
contra la corrupción </v>
      </c>
      <c r="F65" t="str">
        <f>+VLOOKUP(A65,'Info y Comunicación'!$B$15:$K$83,10,0)</f>
        <v>Mantenimiento del control</v>
      </c>
      <c r="G65">
        <f>+VLOOKUP(A65,'Info y Comunicación'!$B$13:$N$105,13,0)</f>
        <v>305.4563</v>
      </c>
      <c r="H65" s="82">
        <f t="shared" si="1"/>
        <v>64</v>
      </c>
      <c r="I65" t="str">
        <f t="shared" si="2"/>
        <v>Cuando en el análisis de los requerimientos en los diferenes componentes del MECI se cuente con aspectos evaluados en nivel 1 (presente) y 1 (funcionando); 2 (presente) y 1 (funcionando).</v>
      </c>
      <c r="J65" t="s">
        <v>377</v>
      </c>
      <c r="K65">
        <f>+IF(ISBLANK(VLOOKUP(A65,'Info y Comunicación'!$B$19:$F$83,5,0)),"",VLOOKUP(A65,'Info y Comunicación'!$B$19:$F$83,5,0))</f>
        <v>3</v>
      </c>
      <c r="L65">
        <f>+IF(ISBLANK(VLOOKUP(A65,'Info y Comunicación'!$B$19:$J$83,9,0)),"",VLOOKUP(A65,'Info y Comunicación'!$B$19:$J$83,9,0))</f>
        <v>3</v>
      </c>
      <c r="M65">
        <f t="shared" si="3"/>
        <v>1</v>
      </c>
      <c r="N65">
        <f t="shared" si="4"/>
        <v>1</v>
      </c>
    </row>
    <row r="66" spans="1:14" ht="12.75" customHeight="1" x14ac:dyDescent="0.2">
      <c r="A66" t="s">
        <v>380</v>
      </c>
      <c r="B66" t="str">
        <f t="shared" si="5"/>
        <v>15</v>
      </c>
      <c r="C66" t="str">
        <f>+MID(VLOOKUP(A66,'Info y Comunicación'!$B$13:$C$105,2,0),6,LEN(VLOOKUP(A66,'Info y Comunicación'!$B$13:$C$105,2,0))-6)</f>
        <v>La entidad cuenta con procesos o procedimientos encaminados a evaluar periódicamente la efectividad de los canales de comunicación con partes externas, así como sus contenidos, de tal forma que se puedan mejorar.</v>
      </c>
      <c r="D66" t="s">
        <v>366</v>
      </c>
      <c r="E66" t="str">
        <f>+VLOOKUP(A66,'Info y Comunicación'!$B$15:$K$83,3,0)</f>
        <v>Dimensión de Información y Comunicación
Política de Control Interno
Líneas de Defensa</v>
      </c>
      <c r="F66" t="str">
        <f>+VLOOKUP(A66,'Info y Comunicación'!$B$15:$K$83,10,0)</f>
        <v>Mantenimiento del control</v>
      </c>
      <c r="G66">
        <f>+VLOOKUP(A66,'Info y Comunicación'!$B$13:$N$105,13,0)</f>
        <v>305.56319999999999</v>
      </c>
      <c r="H66" s="82">
        <f t="shared" si="1"/>
        <v>65</v>
      </c>
      <c r="I66" t="str">
        <f t="shared" si="2"/>
        <v>Cuando en el análisis de los requerimientos en los diferenes componentes del MECI se cuente con aspectos evaluados en nivel 1 (presente) y 1 (funcionando); 2 (presente) y 1 (funcionando).</v>
      </c>
      <c r="J66" t="s">
        <v>377</v>
      </c>
      <c r="K66">
        <f>+IF(ISBLANK(VLOOKUP(A66,'Info y Comunicación'!$B$19:$F$83,5,0)),"",VLOOKUP(A66,'Info y Comunicación'!$B$19:$F$83,5,0))</f>
        <v>3</v>
      </c>
      <c r="L66">
        <f>+IF(ISBLANK(VLOOKUP(A66,'Info y Comunicación'!$B$19:$J$83,9,0)),"",VLOOKUP(A66,'Info y Comunicación'!$B$19:$J$83,9,0))</f>
        <v>3</v>
      </c>
      <c r="M66">
        <f t="shared" si="3"/>
        <v>1</v>
      </c>
      <c r="N66">
        <f t="shared" si="4"/>
        <v>1</v>
      </c>
    </row>
    <row r="67" spans="1:14" ht="12.75" customHeight="1" x14ac:dyDescent="0.2">
      <c r="A67" t="s">
        <v>381</v>
      </c>
      <c r="B67" t="str">
        <f t="shared" si="5"/>
        <v>15</v>
      </c>
      <c r="C67" t="str">
        <f>+MID(VLOOKUP(A67,'Info y Comunicación'!$B$13:$C$105,2,0),6,LEN(VLOOKUP(A67,'Info y Comunicación'!$B$13:$C$105,2,0))-6)</f>
        <v>La entidad analiza periódicamente su caracterización de usuarios o grupos de valor, a fin de actualizarla cuando sea pertinente</v>
      </c>
      <c r="D67" t="s">
        <v>366</v>
      </c>
      <c r="E67" t="str">
        <f>+VLOOKUP(A67,'Info y Comunicación'!$B$15:$K$83,3,0)</f>
        <v>Dimensión de Direccionamiento Estratégico y Planeación
Política de Planeación Institucional</v>
      </c>
      <c r="F67" t="str">
        <f>+VLOOKUP(A67,'Info y Comunicación'!$B$15:$K$83,10,0)</f>
        <v>Mantenimiento del control</v>
      </c>
      <c r="G67">
        <f>+VLOOKUP(A67,'Info y Comunicación'!$B$13:$N$105,13,0)</f>
        <v>305.63209999999998</v>
      </c>
      <c r="H67" s="82">
        <f t="shared" si="1"/>
        <v>66</v>
      </c>
      <c r="I67" t="str">
        <f t="shared" si="2"/>
        <v>Cuando en el análisis de los requerimientos en los diferenes componentes del MECI se cuente con aspectos evaluados en nivel 1 (presente) y 1 (funcionando); 2 (presente) y 1 (funcionando).</v>
      </c>
      <c r="J67" t="s">
        <v>377</v>
      </c>
      <c r="K67">
        <f>+IF(ISBLANK(VLOOKUP(A67,'Info y Comunicación'!$B$19:$F$83,5,0)),"",VLOOKUP(A67,'Info y Comunicación'!$B$19:$F$83,5,0))</f>
        <v>3</v>
      </c>
      <c r="L67">
        <f>+IF(ISBLANK(VLOOKUP(A67,'Info y Comunicación'!$B$19:$J$83,9,0)),"",VLOOKUP(A67,'Info y Comunicación'!$B$19:$J$83,9,0))</f>
        <v>3</v>
      </c>
      <c r="M67">
        <f t="shared" si="3"/>
        <v>1</v>
      </c>
      <c r="N67">
        <f t="shared" si="4"/>
        <v>1</v>
      </c>
    </row>
    <row r="68" spans="1:14" ht="12.75" customHeight="1" x14ac:dyDescent="0.2">
      <c r="A68" t="s">
        <v>382</v>
      </c>
      <c r="B68" t="str">
        <f t="shared" si="5"/>
        <v>15</v>
      </c>
      <c r="C68" t="str">
        <f>+MID(VLOOKUP(A68,'Info y Comunicación'!$B$13:$C$105,2,0),6,LEN(VLOOKUP(A68,'Info y Comunicación'!$B$13:$C$105,2,0))-6)</f>
        <v>La entidad analiza periódicamente los resultados frente a la evaluación de percepción por parte de los usuarios o grupos de valor para la incorporación de las mejoras correspondientes</v>
      </c>
      <c r="D68" t="s">
        <v>366</v>
      </c>
      <c r="E68" t="str">
        <f>+VLOOKUP(A68,'Info y Comunicación'!$B$15:$K$83,3,0)</f>
        <v>Dimensión de Direccionamiento Estratégico y Planeación
Política de Planeación Institucional</v>
      </c>
      <c r="F68" t="str">
        <f>+VLOOKUP(A68,'Info y Comunicación'!$B$15:$K$83,10,0)</f>
        <v>Mantenimiento del control</v>
      </c>
      <c r="G68">
        <f>+VLOOKUP(A68,'Info y Comunicación'!$B$13:$N$105,13,0)</f>
        <v>305.78960000000001</v>
      </c>
      <c r="H68" s="82">
        <f t="shared" si="1"/>
        <v>67</v>
      </c>
      <c r="I68" t="str">
        <f t="shared" si="2"/>
        <v>Cuando en el análisis de los requerimientos en los diferenes componentes del MECI se cuente con aspectos evaluados en nivel 1 (presente) y 1 (funcionando); 2 (presente) y 1 (funcionando).</v>
      </c>
      <c r="J68" t="s">
        <v>377</v>
      </c>
      <c r="K68">
        <f>+IF(ISBLANK(VLOOKUP(A68,'Info y Comunicación'!$B$19:$F$83,5,0)),"",VLOOKUP(A68,'Info y Comunicación'!$B$19:$F$83,5,0))</f>
        <v>3</v>
      </c>
      <c r="L68">
        <f>+IF(ISBLANK(VLOOKUP(A68,'Info y Comunicación'!$B$19:$J$83,9,0)),"",VLOOKUP(A68,'Info y Comunicación'!$B$19:$J$83,9,0))</f>
        <v>3</v>
      </c>
      <c r="M68">
        <f t="shared" si="3"/>
        <v>1</v>
      </c>
      <c r="N68">
        <f t="shared" si="4"/>
        <v>1</v>
      </c>
    </row>
    <row r="69" spans="1:14" ht="12.75" customHeight="1" x14ac:dyDescent="0.2">
      <c r="A69" t="s">
        <v>383</v>
      </c>
      <c r="B69" t="str">
        <f t="shared" si="5"/>
        <v>16</v>
      </c>
      <c r="C69" t="str">
        <f>+MID(VLOOKUP(A69,'Actividades de Monitoreo'!$B$13:$C$90,2,0),6,LEN(VLOOKUP(A69,'Actividades de Monitoreo'!$B$13:$C$90,2,0))-6)</f>
        <v>El comité Institucional de Coordinación de Control Interno aprueba anualmente el Plan Anual de Auditoría presentado por parte del Jefe de Control Interno o quien haga sus veces y hace el correspondiente seguimiento a sus ejecución</v>
      </c>
      <c r="D69" t="s">
        <v>384</v>
      </c>
      <c r="E69" t="str">
        <f>+VLOOKUP(A69,'Actividades de Monitoreo'!$B$17:$K$48,3,0)</f>
        <v>Dimensión de Control Interno
Líneas Estratégica</v>
      </c>
      <c r="F69" t="str">
        <f>+VLOOKUP(A69,'Actividades de Monitoreo'!$B$17:$K$48,10,0)</f>
        <v>Mantenimiento del control</v>
      </c>
      <c r="G69" s="89">
        <f>+VLOOKUP(A69,'Actividades de Monitoreo'!$B$13:$N$90,13,0)</f>
        <v>385.87450000000001</v>
      </c>
      <c r="H69" s="82">
        <f t="shared" si="1"/>
        <v>69</v>
      </c>
      <c r="I69" t="str">
        <f t="shared" si="2"/>
        <v>Cuando en el análisis de los requerimientos en los diferenes componentes del MECI se cuente con aspectos evaluados en nivel 1 (presente) y 1 (funcionando); 2 (presente) y 1 (funcionando).</v>
      </c>
      <c r="J69" t="s">
        <v>385</v>
      </c>
      <c r="K69">
        <f>+IF(ISBLANK(VLOOKUP(A69,'Actividades de Monitoreo'!$B$20:$F$48,5,0)),"",VLOOKUP(A69,'Actividades de Monitoreo'!$B$20:$F$48,5,0))</f>
        <v>3</v>
      </c>
      <c r="L69">
        <f>+IF(ISBLANK(VLOOKUP(A69,'Actividades de Monitoreo'!$B$20:$J$48,9,0)),"",VLOOKUP(A69,'Actividades de Monitoreo'!$B$20:$J$48,9,0))</f>
        <v>3</v>
      </c>
      <c r="M69">
        <f t="shared" si="3"/>
        <v>1</v>
      </c>
      <c r="N69">
        <f t="shared" si="4"/>
        <v>0.9642857142857143</v>
      </c>
    </row>
    <row r="70" spans="1:14" ht="12.75" customHeight="1" x14ac:dyDescent="0.2">
      <c r="A70" t="s">
        <v>386</v>
      </c>
      <c r="B70" t="str">
        <f t="shared" si="5"/>
        <v>16</v>
      </c>
      <c r="C70" t="str">
        <f>+MID(VLOOKUP(A70,'Actividades de Monitoreo'!$B$13:$C$90,2,0),6,LEN(VLOOKUP(A70,'Actividades de Monitoreo'!$B$13:$C$90,2,0))-6)</f>
        <v xml:space="preserve"> La Alta Dirección periódicamente evalúa los resultados de las evaluaciones (continuas e independientes)  para concluir acerca de la efectividad del Sistema de Control Intern</v>
      </c>
      <c r="D70" t="s">
        <v>384</v>
      </c>
      <c r="E70" t="str">
        <f>+VLOOKUP(A70,'Actividades de Monitoreo'!$B$17:$K$48,3,0)</f>
        <v>Dimensión de Control Interno
Líneas Estratégica</v>
      </c>
      <c r="F70" t="str">
        <f>+VLOOKUP(A70,'Actividades de Monitoreo'!$B$17:$K$48,10,0)</f>
        <v>Mantenimiento del control</v>
      </c>
      <c r="G70" s="89">
        <f>+VLOOKUP(A70,'Actividades de Monitoreo'!$B$13:$N$90,13,0)</f>
        <v>385.96539999999999</v>
      </c>
      <c r="H70" s="82">
        <f t="shared" si="1"/>
        <v>70</v>
      </c>
      <c r="I70" t="str">
        <f t="shared" si="2"/>
        <v>Cuando en el análisis de los requerimientos en los diferenes componentes del MECI se cuente con aspectos evaluados en nivel 1 (presente) y 1 (funcionando); 2 (presente) y 1 (funcionando).</v>
      </c>
      <c r="J70" t="s">
        <v>385</v>
      </c>
      <c r="K70">
        <f>+IF(ISBLANK(VLOOKUP(A70,'Actividades de Monitoreo'!$B$20:$F$48,5,0)),"",VLOOKUP(A70,'Actividades de Monitoreo'!$B$20:$F$48,5,0))</f>
        <v>3</v>
      </c>
      <c r="L70">
        <f>+IF(ISBLANK(VLOOKUP(A70,'Actividades de Monitoreo'!$B$20:$J$48,9,0)),"",VLOOKUP(A70,'Actividades de Monitoreo'!$B$20:$J$48,9,0))</f>
        <v>3</v>
      </c>
      <c r="M70">
        <f t="shared" si="3"/>
        <v>1</v>
      </c>
      <c r="N70">
        <f t="shared" si="4"/>
        <v>0.9642857142857143</v>
      </c>
    </row>
    <row r="71" spans="1:14" ht="12.75" customHeight="1" x14ac:dyDescent="0.2">
      <c r="A71" t="s">
        <v>387</v>
      </c>
      <c r="B71" t="str">
        <f t="shared" si="5"/>
        <v>16</v>
      </c>
      <c r="C71" t="str">
        <f>+MID(VLOOKUP(A71,'Actividades de Monitoreo'!$B$13:$C$90,2,0),6,LEN(VLOOKUP(A71,'Actividades de Monitoreo'!$B$13:$C$90,2,0))-6)</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t="s">
        <v>384</v>
      </c>
      <c r="E71" t="str">
        <f>+VLOOKUP(A71,'Actividades de Monitoreo'!$B$17:$K$48,3,0)</f>
        <v>Dimensión de Control Interno
Tercera Línea de Defensa</v>
      </c>
      <c r="F71" t="str">
        <f>+VLOOKUP(A71,'Actividades de Monitoreo'!$B$17:$K$48,10,0)</f>
        <v>Mantenimiento del control</v>
      </c>
      <c r="G71" s="89">
        <f>+VLOOKUP(A71,'Actividades de Monitoreo'!$B$13:$N$90,13,0)</f>
        <v>386.01229999999998</v>
      </c>
      <c r="H71" s="82">
        <f t="shared" si="1"/>
        <v>71</v>
      </c>
      <c r="I71" t="str">
        <f t="shared" si="2"/>
        <v>Cuando en el análisis de los requerimientos en los diferenes componentes del MECI se cuente con aspectos evaluados en nivel 1 (presente) y 1 (funcionando); 2 (presente) y 1 (funcionando).</v>
      </c>
      <c r="J71" t="s">
        <v>385</v>
      </c>
      <c r="K71">
        <f>+IF(ISBLANK(VLOOKUP(A71,'Actividades de Monitoreo'!$B$20:$F$48,5,0)),"",VLOOKUP(A71,'Actividades de Monitoreo'!$B$20:$F$48,5,0))</f>
        <v>3</v>
      </c>
      <c r="L71">
        <f>+IF(ISBLANK(VLOOKUP(A71,'Actividades de Monitoreo'!$B$20:$J$48,9,0)),"",VLOOKUP(A71,'Actividades de Monitoreo'!$B$20:$J$48,9,0))</f>
        <v>3</v>
      </c>
      <c r="M71">
        <f t="shared" si="3"/>
        <v>1</v>
      </c>
      <c r="N71">
        <f t="shared" si="4"/>
        <v>0.9642857142857143</v>
      </c>
    </row>
    <row r="72" spans="1:14" ht="12.75" customHeight="1" x14ac:dyDescent="0.2">
      <c r="A72" t="s">
        <v>388</v>
      </c>
      <c r="B72" t="str">
        <f t="shared" si="5"/>
        <v>16</v>
      </c>
      <c r="C72" t="str">
        <f>+MID(VLOOKUP(A72,'Actividades de Monitoreo'!$B$13:$C$90,2,0),6,LEN(VLOOKUP(A72,'Actividades de Monitoreo'!$B$13:$C$90,2,0))-6)</f>
        <v>Acorde con el Esquema de Líneas de Defensa se han implementado procedimientos de monitoreo continuo como parte de las actividades de la 2a línea de defensa, a fin de contar con información clave para la toma de decisiones</v>
      </c>
      <c r="D72" t="s">
        <v>384</v>
      </c>
      <c r="E72" t="str">
        <f>+VLOOKUP(A72,'Actividades de Monitoreo'!$B$17:$K$48,3,0)</f>
        <v>Dimensión de Control Interno
Segunda Línea de Defensa</v>
      </c>
      <c r="F72" t="str">
        <f>+VLOOKUP(A72,'Actividades de Monitoreo'!$B$17:$K$48,10,0)</f>
        <v>Mantenimiento del control</v>
      </c>
      <c r="G72" s="89">
        <f>+VLOOKUP(A72,'Actividades de Monitoreo'!$B$13:$N$90,13,0)</f>
        <v>386.12360000000001</v>
      </c>
      <c r="H72" s="82">
        <f t="shared" si="1"/>
        <v>72</v>
      </c>
      <c r="I72" t="str">
        <f t="shared" si="2"/>
        <v>Cuando en el análisis de los requerimientos en los diferenes componentes del MECI se cuente con aspectos evaluados en nivel 1 (presente) y 1 (funcionando); 2 (presente) y 1 (funcionando).</v>
      </c>
      <c r="J72" t="s">
        <v>385</v>
      </c>
      <c r="K72">
        <f>+IF(ISBLANK(VLOOKUP(A72,'Actividades de Monitoreo'!$B$20:$F$48,5,0)),"",VLOOKUP(A72,'Actividades de Monitoreo'!$B$20:$F$48,5,0))</f>
        <v>3</v>
      </c>
      <c r="L72">
        <f>+IF(ISBLANK(VLOOKUP(A72,'Actividades de Monitoreo'!$B$20:$J$48,9,0)),"",VLOOKUP(A72,'Actividades de Monitoreo'!$B$20:$J$48,9,0))</f>
        <v>3</v>
      </c>
      <c r="M72">
        <f t="shared" si="3"/>
        <v>1</v>
      </c>
      <c r="N72">
        <f t="shared" si="4"/>
        <v>0.9642857142857143</v>
      </c>
    </row>
    <row r="73" spans="1:14" ht="12.75" customHeight="1" x14ac:dyDescent="0.2">
      <c r="A73" t="s">
        <v>389</v>
      </c>
      <c r="B73" t="str">
        <f t="shared" si="5"/>
        <v>16</v>
      </c>
      <c r="C73" t="str">
        <f>+MID(VLOOKUP(A73,'Actividades de Monitoreo'!$B$13:$C$90,2,0),6,LEN(VLOOKUP(A73,'Actividades de Monitoreo'!$B$13:$C$90,2,0))-6)</f>
        <v>Frente a las evaluaciones independientes la entidad considera evaluaciones externas de organismos de control, de vigilancia, certificadores, ONG´s u otros que permitan tener una mirada independiente de las operaciones</v>
      </c>
      <c r="D73" t="s">
        <v>384</v>
      </c>
      <c r="E73" t="str">
        <f>+VLOOKUP(A73,'Actividades de Monitoreo'!$B$17:$K$48,3,0)</f>
        <v>Dimensión de Control Interno
Líneas de Defensa</v>
      </c>
      <c r="F73" t="str">
        <f>+VLOOKUP(A73,'Actividades de Monitoreo'!$B$17:$K$48,10,0)</f>
        <v>Mantenimiento del control</v>
      </c>
      <c r="G73" s="89">
        <f>+VLOOKUP(A73,'Actividades de Monitoreo'!$B$13:$N$90,13,0)</f>
        <v>386.21359999999999</v>
      </c>
      <c r="H73" s="82">
        <f t="shared" si="1"/>
        <v>73</v>
      </c>
      <c r="I73" t="str">
        <f t="shared" si="2"/>
        <v>Cuando en el análisis de los requerimientos en los diferenes componentes del MECI se cuente con aspectos evaluados en nivel 1 (presente) y 1 (funcionando); 2 (presente) y 1 (funcionando).</v>
      </c>
      <c r="J73" t="s">
        <v>385</v>
      </c>
      <c r="K73">
        <f>+IF(ISBLANK(VLOOKUP(A73,'Actividades de Monitoreo'!$B$20:$F$48,5,0)),"",VLOOKUP(A73,'Actividades de Monitoreo'!$B$20:$F$48,5,0))</f>
        <v>3</v>
      </c>
      <c r="L73">
        <f>+IF(ISBLANK(VLOOKUP(A73,'Actividades de Monitoreo'!$B$20:$J$48,9,0)),"",VLOOKUP(A73,'Actividades de Monitoreo'!$B$20:$J$48,9,0))</f>
        <v>3</v>
      </c>
      <c r="M73">
        <f t="shared" si="3"/>
        <v>1</v>
      </c>
      <c r="N73">
        <f t="shared" si="4"/>
        <v>0.9642857142857143</v>
      </c>
    </row>
    <row r="74" spans="1:14" ht="12.75" customHeight="1" x14ac:dyDescent="0.2">
      <c r="A74" t="s">
        <v>390</v>
      </c>
      <c r="B74" t="str">
        <f t="shared" si="5"/>
        <v>17</v>
      </c>
      <c r="C74" t="str">
        <f>+MID(VLOOKUP(A74,'Actividades de Monitoreo'!$B$13:$C$90,2,0),6,LEN(VLOOKUP(A74,'Actividades de Monitoreo'!$B$13:$C$90,2,0))-6)</f>
        <v>A partir de la información de las evaluaciones independientes, se evalúan para determinar su efecto en el Sistema de Control Interno de la entidad y su impacto en el logro de los objetivos, a fin de determinar cursos de acción para su mejora</v>
      </c>
      <c r="D74" t="s">
        <v>384</v>
      </c>
      <c r="E74" t="str">
        <f>+VLOOKUP(A74,'Actividades de Monitoreo'!$B$17:$K$48,3,0)</f>
        <v>Dimensión de Control Interno
Líneas de Defensa</v>
      </c>
      <c r="F74" t="str">
        <f>+VLOOKUP(A74,'Actividades de Monitoreo'!$B$17:$K$48,10,0)</f>
        <v>Mantenimiento del control</v>
      </c>
      <c r="G74" s="89">
        <f>+VLOOKUP(A74,'Actividades de Monitoreo'!$B$13:$N$90,13,0)</f>
        <v>386.32580000000002</v>
      </c>
      <c r="H74" s="82">
        <f t="shared" si="1"/>
        <v>74</v>
      </c>
      <c r="I74" t="str">
        <f t="shared" si="2"/>
        <v>Cuando en el análisis de los requerimientos en los diferenes componentes del MECI se cuente con aspectos evaluados en nivel 1 (presente) y 1 (funcionando); 2 (presente) y 1 (funcionando).</v>
      </c>
      <c r="J74" t="s">
        <v>391</v>
      </c>
      <c r="K74">
        <f>+IF(ISBLANK(VLOOKUP(A74,'Actividades de Monitoreo'!$B$20:$F$48,5,0)),"",VLOOKUP(A74,'Actividades de Monitoreo'!$B$20:$F$48,5,0))</f>
        <v>3</v>
      </c>
      <c r="L74">
        <f>+IF(ISBLANK(VLOOKUP(A74,'Actividades de Monitoreo'!$B$20:$J$48,9,0)),"",VLOOKUP(A74,'Actividades de Monitoreo'!$B$20:$J$48,9,0))</f>
        <v>3</v>
      </c>
      <c r="M74">
        <f t="shared" si="3"/>
        <v>1</v>
      </c>
      <c r="N74">
        <f t="shared" si="4"/>
        <v>0.9642857142857143</v>
      </c>
    </row>
    <row r="75" spans="1:14" ht="12.75" customHeight="1" x14ac:dyDescent="0.2">
      <c r="A75" t="s">
        <v>392</v>
      </c>
      <c r="B75" t="str">
        <f t="shared" si="5"/>
        <v>17</v>
      </c>
      <c r="C75" t="str">
        <f>+MID(VLOOKUP(A75,'Actividades de Monitoreo'!$B$13:$C$90,2,0),6,LEN(VLOOKUP(A75,'Actividades de Monitoreo'!$B$13:$C$90,2,0))-6)</f>
        <v>Los informes recibidos de entes externos (organismos de control, auditores externos, entidades de vigilancia entre otros) se consolidan y se concluye sobre el impacto en el Sistema de Control Interno, a fin de determinar los cursos de acción</v>
      </c>
      <c r="D75" t="s">
        <v>384</v>
      </c>
      <c r="E75" t="str">
        <f>+VLOOKUP(A75,'Actividades de Monitoreo'!$B$17:$K$48,3,0)</f>
        <v>Dimensión de Control Interno
Líneas de Defensa</v>
      </c>
      <c r="F75" t="str">
        <f>+VLOOKUP(A75,'Actividades de Monitoreo'!$B$17:$K$48,10,0)</f>
        <v>Mantenimiento del control</v>
      </c>
      <c r="G75" s="89">
        <f>+VLOOKUP(A75,'Actividades de Monitoreo'!$B$13:$N$90,13,0)</f>
        <v>386.45690000000002</v>
      </c>
      <c r="H75" s="82">
        <f t="shared" si="1"/>
        <v>75</v>
      </c>
      <c r="I75" t="str">
        <f t="shared" si="2"/>
        <v>Cuando en el análisis de los requerimientos en los diferenes componentes del MECI se cuente con aspectos evaluados en nivel 1 (presente) y 1 (funcionando); 2 (presente) y 1 (funcionando).</v>
      </c>
      <c r="J75" t="s">
        <v>391</v>
      </c>
      <c r="K75">
        <f>+IF(ISBLANK(VLOOKUP(A75,'Actividades de Monitoreo'!$B$20:$F$48,5,0)),"",VLOOKUP(A75,'Actividades de Monitoreo'!$B$20:$F$48,5,0))</f>
        <v>3</v>
      </c>
      <c r="L75">
        <f>+IF(ISBLANK(VLOOKUP(A75,'Actividades de Monitoreo'!$B$20:$J$48,9,0)),"",VLOOKUP(A75,'Actividades de Monitoreo'!$B$20:$J$48,9,0))</f>
        <v>3</v>
      </c>
      <c r="M75">
        <f t="shared" si="3"/>
        <v>1</v>
      </c>
      <c r="N75">
        <f t="shared" si="4"/>
        <v>0.9642857142857143</v>
      </c>
    </row>
    <row r="76" spans="1:14" ht="12.75" customHeight="1" x14ac:dyDescent="0.2">
      <c r="A76" t="s">
        <v>393</v>
      </c>
      <c r="B76" t="str">
        <f t="shared" si="5"/>
        <v>17</v>
      </c>
      <c r="C76" t="str">
        <f>+MID(VLOOKUP(A76,'Actividades de Monitoreo'!$B$13:$C$90,2,0),6,LEN(VLOOKUP(A76,'Actividades de Monitoreo'!$B$13:$C$90,2,0))-6)</f>
        <v>La entidad cuenta con políticas donde se establezca a quién reportar las deficiencias de control interno como resultado del monitoreo continuo</v>
      </c>
      <c r="D76" t="s">
        <v>384</v>
      </c>
      <c r="E76" t="str">
        <f>+VLOOKUP(A76,'Actividades de Monitoreo'!$B$17:$K$48,3,0)</f>
        <v>Dimensión de Control Interno
Líneas de Defensa</v>
      </c>
      <c r="F76" t="str">
        <f>+VLOOKUP(A76,'Actividades de Monitoreo'!$B$17:$K$48,10,0)</f>
        <v>Mantenimiento del control</v>
      </c>
      <c r="G76" s="89">
        <f>+VLOOKUP(A76,'Actividades de Monitoreo'!$B$13:$N$90,13,0)</f>
        <v>386.56319999999999</v>
      </c>
      <c r="H76" s="82">
        <f t="shared" si="1"/>
        <v>76</v>
      </c>
      <c r="I76" t="str">
        <f t="shared" si="2"/>
        <v>Cuando en el análisis de los requerimientos en los diferenes componentes del MECI se cuente con aspectos evaluados en nivel 1 (presente) y 1 (funcionando); 2 (presente) y 1 (funcionando).</v>
      </c>
      <c r="J76" t="s">
        <v>391</v>
      </c>
      <c r="K76">
        <f>+IF(ISBLANK(VLOOKUP(A76,'Actividades de Monitoreo'!$B$20:$F$48,5,0)),"",VLOOKUP(A76,'Actividades de Monitoreo'!$B$20:$F$48,5,0))</f>
        <v>3</v>
      </c>
      <c r="L76">
        <f>+IF(ISBLANK(VLOOKUP(A76,'Actividades de Monitoreo'!$B$20:$J$48,9,0)),"",VLOOKUP(A76,'Actividades de Monitoreo'!$B$20:$J$48,9,0))</f>
        <v>3</v>
      </c>
      <c r="M76">
        <f t="shared" si="3"/>
        <v>1</v>
      </c>
      <c r="N76">
        <f t="shared" si="4"/>
        <v>0.9642857142857143</v>
      </c>
    </row>
    <row r="77" spans="1:14" ht="12.75" customHeight="1" x14ac:dyDescent="0.2">
      <c r="A77" t="s">
        <v>394</v>
      </c>
      <c r="B77" t="str">
        <f t="shared" si="5"/>
        <v>17</v>
      </c>
      <c r="C77" t="str">
        <f>+MID(VLOOKUP(A77,'Actividades de Monitoreo'!$B$13:$C$90,2,0),6,LEN(VLOOKUP(A77,'Actividades de Monitoreo'!$B$13:$C$90,2,0))-6)</f>
        <v>La Alta Dirección hace seguimiento a las acciones correctivas relacionadas con las deficiencias comunicadas sobre el Sistema de Control Interno y si se han cumplido en el tiempo establecido</v>
      </c>
      <c r="D77" t="s">
        <v>384</v>
      </c>
      <c r="E77" t="str">
        <f>+VLOOKUP(A77,'Actividades de Monitoreo'!$B$17:$K$48,3,0)</f>
        <v>Dimensión de Control Interno
Líneas de Defensa</v>
      </c>
      <c r="F77" t="str">
        <f>+VLOOKUP(A77,'Actividades de Monitoreo'!$B$17:$K$48,10,0)</f>
        <v>Mantenimiento del control</v>
      </c>
      <c r="G77" s="89">
        <f>+VLOOKUP(A77,'Actividades de Monitoreo'!$B$13:$N$90,13,0)</f>
        <v>386.78539999999998</v>
      </c>
      <c r="H77" s="82">
        <f t="shared" si="1"/>
        <v>77</v>
      </c>
      <c r="I77" t="str">
        <f t="shared" si="2"/>
        <v>Cuando en el análisis de los requerimientos en los diferenes componentes del MECI se cuente con aspectos evaluados en nivel 1 (presente) y 1 (funcionando); 2 (presente) y 1 (funcionando).</v>
      </c>
      <c r="J77" t="s">
        <v>391</v>
      </c>
      <c r="K77">
        <f>+IF(ISBLANK(VLOOKUP(A77,'Actividades de Monitoreo'!$B$20:$F$48,5,0)),"",VLOOKUP(A77,'Actividades de Monitoreo'!$B$20:$F$48,5,0))</f>
        <v>3</v>
      </c>
      <c r="L77">
        <f>+IF(ISBLANK(VLOOKUP(A77,'Actividades de Monitoreo'!$B$20:$J$48,9,0)),"",VLOOKUP(A77,'Actividades de Monitoreo'!$B$20:$J$48,9,0))</f>
        <v>3</v>
      </c>
      <c r="M77">
        <f t="shared" si="3"/>
        <v>1</v>
      </c>
      <c r="N77">
        <f t="shared" si="4"/>
        <v>0.9642857142857143</v>
      </c>
    </row>
    <row r="78" spans="1:14" ht="12.75" customHeight="1" x14ac:dyDescent="0.2">
      <c r="A78" t="s">
        <v>395</v>
      </c>
      <c r="B78" t="str">
        <f t="shared" si="5"/>
        <v>17</v>
      </c>
      <c r="C78" t="str">
        <f>+MID(VLOOKUP(A78,'Actividades de Monitoreo'!$B$13:$C$90,2,0),6,LEN(VLOOKUP(A78,'Actividades de Monitoreo'!$B$13:$C$90,2,0))-6)</f>
        <v>Los procesos y/o servicios tercerizados, son evaluados acorde con su nivel de riesgos</v>
      </c>
      <c r="D78" t="s">
        <v>384</v>
      </c>
      <c r="E78" t="str">
        <f>+VLOOKUP(A78,'Actividades de Monitoreo'!$B$17:$K$48,3,0)</f>
        <v>Dimensión de Control Interno
Líneas de Defensa</v>
      </c>
      <c r="F78" t="str">
        <f>+VLOOKUP(A78,'Actividades de Monitoreo'!$B$17:$K$48,10,0)</f>
        <v>Mantenimiento del control</v>
      </c>
      <c r="G78" s="89">
        <f>+VLOOKUP(A78,'Actividades de Monitoreo'!$B$13:$N$90,13,0)</f>
        <v>386.87450000000001</v>
      </c>
      <c r="H78" s="82">
        <f t="shared" si="1"/>
        <v>78</v>
      </c>
      <c r="I78" t="str">
        <f t="shared" si="2"/>
        <v>Cuando en el análisis de los requerimientos en los diferenes componentes del MECI se cuente con aspectos evaluados en nivel 1 (presente) y 1 (funcionando); 2 (presente) y 1 (funcionando).</v>
      </c>
      <c r="J78" t="s">
        <v>391</v>
      </c>
      <c r="K78">
        <f>+IF(ISBLANK(VLOOKUP(A78,'Actividades de Monitoreo'!$B$20:$F$48,5,0)),"",VLOOKUP(A78,'Actividades de Monitoreo'!$B$20:$F$48,5,0))</f>
        <v>3</v>
      </c>
      <c r="L78">
        <f>+IF(ISBLANK(VLOOKUP(A78,'Actividades de Monitoreo'!$B$20:$J$48,9,0)),"",VLOOKUP(A78,'Actividades de Monitoreo'!$B$20:$J$48,9,0))</f>
        <v>3</v>
      </c>
      <c r="M78">
        <f t="shared" si="3"/>
        <v>1</v>
      </c>
      <c r="N78">
        <f t="shared" si="4"/>
        <v>0.9642857142857143</v>
      </c>
    </row>
    <row r="79" spans="1:14" ht="12.75" customHeight="1" x14ac:dyDescent="0.2">
      <c r="A79" t="s">
        <v>396</v>
      </c>
      <c r="B79" t="str">
        <f t="shared" si="5"/>
        <v>17</v>
      </c>
      <c r="C79" t="str">
        <f>+MID(VLOOKUP(A79,'Actividades de Monitoreo'!$B$13:$C$90,2,0),6,LEN(VLOOKUP(A79,'Actividades de Monitoreo'!$B$13:$C$90,2,0))-6)</f>
        <v>Se evalúa la información suministrada por los usuarios (Sistema PQRD), así como de otras partes interesadas para la mejora del  Sistema de Control Interno de la Entidad</v>
      </c>
      <c r="D79" t="s">
        <v>384</v>
      </c>
      <c r="E79" t="str">
        <f>+VLOOKUP(A79,'Actividades de Monitoreo'!$B$17:$K$48,3,0)</f>
        <v xml:space="preserve">
Dimensión de Información y Comunicación 
Dimensión de Control Interno
Líneas de Defensa</v>
      </c>
      <c r="F79" t="str">
        <f>+VLOOKUP(A79,'Actividades de Monitoreo'!$B$17:$K$48,10,0)</f>
        <v>Deficiencia de control (diseño o ejecución)</v>
      </c>
      <c r="G79" s="89">
        <f>+VLOOKUP(A79,'Actividades de Monitoreo'!$B$13:$N$90,13,0)</f>
        <v>346.98739999999998</v>
      </c>
      <c r="H79" s="82">
        <f t="shared" si="1"/>
        <v>68</v>
      </c>
      <c r="I79" t="str">
        <f t="shared" si="2"/>
        <v>Cuando en el análisis de los requerimientos en los diferenes componentes del MECI se cuente con aspectos evaluados en nivel 2 (presente) y 2 (funcionando); 3 (presente) y 1 (funcionando); 3 (presente) y 2 (funcionando).</v>
      </c>
      <c r="J79" t="s">
        <v>391</v>
      </c>
      <c r="K79">
        <f>+IF(ISBLANK(VLOOKUP(A79,'Actividades de Monitoreo'!$B$20:$F$48,5,0)),"",VLOOKUP(A79,'Actividades de Monitoreo'!$B$20:$F$48,5,0))</f>
        <v>3</v>
      </c>
      <c r="L79">
        <f>+IF(ISBLANK(VLOOKUP(A79,'Actividades de Monitoreo'!$B$20:$J$48,9,0)),"",VLOOKUP(A79,'Actividades de Monitoreo'!$B$20:$J$48,9,0))</f>
        <v>2</v>
      </c>
      <c r="M79">
        <f t="shared" si="3"/>
        <v>0.5</v>
      </c>
      <c r="N79">
        <f t="shared" si="4"/>
        <v>0.9642857142857143</v>
      </c>
    </row>
    <row r="80" spans="1:14" ht="12.75" customHeight="1" x14ac:dyDescent="0.2">
      <c r="A80" t="s">
        <v>397</v>
      </c>
      <c r="B80" t="str">
        <f t="shared" si="5"/>
        <v>17</v>
      </c>
      <c r="C80" t="str">
        <f>+MID(VLOOKUP(A80,'Actividades de Monitoreo'!$B$13:$C$90,2,0),6,LEN(VLOOKUP(A80,'Actividades de Monitoreo'!$B$13:$C$90,2,0))-6)</f>
        <v>Verificación del avance y cumplimiento de las acciones incluidas en los planes de mejoramiento producto de las autoevaluaciones. (2ª Línea).</v>
      </c>
      <c r="D80" t="s">
        <v>384</v>
      </c>
      <c r="E80" t="str">
        <f>+VLOOKUP(A80,'Actividades de Monitoreo'!$B$17:$K$48,3,0)</f>
        <v xml:space="preserve">
Dimensión de Control Interno
Líneas de Defensa</v>
      </c>
      <c r="F80" t="str">
        <f>+VLOOKUP(A80,'Actividades de Monitoreo'!$B$17:$K$48,10,0)</f>
        <v>Mantenimiento del control</v>
      </c>
      <c r="G80" s="89">
        <f>+VLOOKUP(A80,'Actividades de Monitoreo'!$B$13:$N$90,13,0)</f>
        <v>386.98745000000002</v>
      </c>
      <c r="H80" s="82">
        <f t="shared" si="1"/>
        <v>79</v>
      </c>
      <c r="I80" t="str">
        <f t="shared" si="2"/>
        <v>Cuando en el análisis de los requerimientos en los diferenes componentes del MECI se cuente con aspectos evaluados en nivel 1 (presente) y 1 (funcionando); 2 (presente) y 1 (funcionando).</v>
      </c>
      <c r="J80" t="s">
        <v>391</v>
      </c>
      <c r="K80">
        <f>+IF(ISBLANK(VLOOKUP(A80,'Actividades de Monitoreo'!$B$20:$F$48,5,0)),"",VLOOKUP(A80,'Actividades de Monitoreo'!$B$20:$F$48,5,0))</f>
        <v>3</v>
      </c>
      <c r="L80">
        <f>+IF(ISBLANK(VLOOKUP(A80,'Actividades de Monitoreo'!$B$20:$J$48,9,0)),"",VLOOKUP(A80,'Actividades de Monitoreo'!$B$20:$J$48,9,0))</f>
        <v>3</v>
      </c>
      <c r="M80">
        <f t="shared" si="3"/>
        <v>1</v>
      </c>
      <c r="N80">
        <f t="shared" si="4"/>
        <v>0.9642857142857143</v>
      </c>
    </row>
    <row r="81" spans="1:14" ht="12.75" customHeight="1" x14ac:dyDescent="0.2">
      <c r="A81" t="s">
        <v>398</v>
      </c>
      <c r="B81" t="str">
        <f t="shared" si="5"/>
        <v>17</v>
      </c>
      <c r="C81" t="str">
        <f>+MID(VLOOKUP(A81,'Actividades de Monitoreo'!$B$13:$C$90,2,0),6,LEN(VLOOKUP(A81,'Actividades de Monitoreo'!$B$13:$C$90,2,0))-6)</f>
        <v>Evaluación de la efectividad de las acciones incluidas en los Planes de mejoramiento producto de las auditorías internas y de entes externos. (3ª Línea</v>
      </c>
      <c r="D81" t="s">
        <v>384</v>
      </c>
      <c r="E81" t="str">
        <f>+VLOOKUP(A81,'Actividades de Monitoreo'!$B$17:$K$48,3,0)</f>
        <v xml:space="preserve">
Dimensión de Control Interno
Líneas de Defensa</v>
      </c>
      <c r="F81" t="str">
        <f>+VLOOKUP(A81,'Actividades de Monitoreo'!$B$17:$K$48,10,0)</f>
        <v>Mantenimiento del control</v>
      </c>
      <c r="G81" s="89">
        <f>+VLOOKUP(A81,'Actividades de Monitoreo'!$B$13:$N$90,13,0)</f>
        <v>386.98745600000001</v>
      </c>
      <c r="H81" s="82">
        <f t="shared" si="1"/>
        <v>80</v>
      </c>
      <c r="I81" t="str">
        <f t="shared" si="2"/>
        <v>Cuando en el análisis de los requerimientos en los diferenes componentes del MECI se cuente con aspectos evaluados en nivel 1 (presente) y 1 (funcionando); 2 (presente) y 1 (funcionando).</v>
      </c>
      <c r="J81" t="s">
        <v>391</v>
      </c>
      <c r="K81">
        <f>+IF(ISBLANK(VLOOKUP(A81,'Actividades de Monitoreo'!$B$20:$F$48,5,0)),"",VLOOKUP(A81,'Actividades de Monitoreo'!$B$20:$F$48,5,0))</f>
        <v>3</v>
      </c>
      <c r="L81">
        <f>+IF(ISBLANK(VLOOKUP(A81,'Actividades de Monitoreo'!$B$20:$J$48,9,0)),"",VLOOKUP(A81,'Actividades de Monitoreo'!$B$20:$J$48,9,0))</f>
        <v>3</v>
      </c>
      <c r="M81">
        <f t="shared" si="3"/>
        <v>1</v>
      </c>
      <c r="N81">
        <f t="shared" si="4"/>
        <v>0.9642857142857143</v>
      </c>
    </row>
    <row r="82" spans="1:14" ht="12.75" customHeight="1" x14ac:dyDescent="0.2">
      <c r="A82" t="s">
        <v>399</v>
      </c>
      <c r="B82" t="str">
        <f t="shared" si="5"/>
        <v>17</v>
      </c>
      <c r="C82" t="str">
        <f>+MID(VLOOKUP(A82,'Actividades de Monitoreo'!$B$13:$C$90,2,0),6,LEN(VLOOKUP(A82,'Actividades de Monitoreo'!$B$13:$C$90,2,0))-6)</f>
        <v>Las deficiencias de control interno son reportadas a los responsables de nivel jerárquico superior, para tomar la acciones correspondientes</v>
      </c>
      <c r="D82" t="s">
        <v>384</v>
      </c>
      <c r="E82" t="str">
        <f>+VLOOKUP(A82,'Actividades de Monitoreo'!$B$17:$K$48,3,0)</f>
        <v xml:space="preserve">
Dimensión de Control Interno
Líneas de Defensa</v>
      </c>
      <c r="F82" t="str">
        <f>+VLOOKUP(A82,'Actividades de Monitoreo'!$B$17:$K$48,10,0)</f>
        <v>Mantenimiento del control</v>
      </c>
      <c r="G82" s="89">
        <f>+VLOOKUP(A82,'Actividades de Monitoreo'!$B$13:$N$90,13,0)</f>
        <v>387.01229999999998</v>
      </c>
      <c r="H82" s="82">
        <f t="shared" si="1"/>
        <v>81</v>
      </c>
      <c r="I82" t="str">
        <f t="shared" si="2"/>
        <v>Cuando en el análisis de los requerimientos en los diferenes componentes del MECI se cuente con aspectos evaluados en nivel 1 (presente) y 1 (funcionando); 2 (presente) y 1 (funcionando).</v>
      </c>
      <c r="J82" t="s">
        <v>391</v>
      </c>
      <c r="K82">
        <f>+IF(ISBLANK(VLOOKUP(A82,'Actividades de Monitoreo'!$B$20:$F$48,5,0)),"",VLOOKUP(A82,'Actividades de Monitoreo'!$B$20:$F$48,5,0))</f>
        <v>3</v>
      </c>
      <c r="L82">
        <f>+IF(ISBLANK(VLOOKUP(A82,'Actividades de Monitoreo'!$B$20:$J$48,9,0)),"",VLOOKUP(A82,'Actividades de Monitoreo'!$B$20:$J$48,9,0))</f>
        <v>3</v>
      </c>
      <c r="M82">
        <f t="shared" si="3"/>
        <v>1</v>
      </c>
      <c r="N82">
        <f t="shared" si="4"/>
        <v>0.9642857142857143</v>
      </c>
    </row>
    <row r="83" spans="1:14" ht="12.75" customHeight="1" x14ac:dyDescent="0.2"/>
    <row r="84" spans="1:14" ht="12.75" customHeight="1" x14ac:dyDescent="0.2"/>
    <row r="85" spans="1:14" ht="12.75" customHeight="1" x14ac:dyDescent="0.2"/>
    <row r="86" spans="1:14" ht="12.75" customHeight="1" x14ac:dyDescent="0.2"/>
    <row r="87" spans="1:14" ht="12.75" customHeight="1" x14ac:dyDescent="0.2"/>
    <row r="88" spans="1:14" ht="12.75" customHeight="1" x14ac:dyDescent="0.2"/>
    <row r="89" spans="1:14" ht="12.75" customHeight="1" x14ac:dyDescent="0.2"/>
    <row r="90" spans="1:14" ht="12.75" customHeight="1" x14ac:dyDescent="0.2"/>
    <row r="91" spans="1:14" ht="12.75" customHeight="1" x14ac:dyDescent="0.2"/>
    <row r="92" spans="1:14" ht="12.75" customHeight="1" x14ac:dyDescent="0.2"/>
    <row r="93" spans="1:14" ht="12.75" customHeight="1" x14ac:dyDescent="0.2"/>
    <row r="94" spans="1:14" ht="12.75" customHeight="1" x14ac:dyDescent="0.2"/>
    <row r="95" spans="1:14" ht="12.75" customHeight="1" x14ac:dyDescent="0.2"/>
    <row r="96" spans="1:14"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vt:lpstr>
      <vt:lpstr>Definiciones</vt:lpstr>
      <vt:lpstr>Ambiente de Control</vt:lpstr>
      <vt:lpstr>Evaluación de riesgos</vt:lpstr>
      <vt:lpstr>Actividades de control</vt:lpstr>
      <vt:lpstr>Info y Comunicación</vt:lpstr>
      <vt:lpstr>Actividades de Monitoreo</vt:lpstr>
      <vt:lpstr>Conclusiones</vt:lpstr>
      <vt:lpstr>Analisis de Resultados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Gomez</dc:creator>
  <cp:lastModifiedBy>Eleana Marcela Paez Urrego</cp:lastModifiedBy>
  <dcterms:created xsi:type="dcterms:W3CDTF">2010-10-04T16:34:45Z</dcterms:created>
  <dcterms:modified xsi:type="dcterms:W3CDTF">2024-07-31T22:26:42Z</dcterms:modified>
</cp:coreProperties>
</file>