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435" firstSheet="1" activeTab="1"/>
  </bookViews>
  <sheets>
    <sheet name="Guia " sheetId="3" state="hidden" r:id="rId1"/>
    <sheet name="Mapa de Riesgos IDPC 2019 " sheetId="1" r:id="rId2"/>
    <sheet name="listas" sheetId="2" state="hidden" r:id="rId3"/>
  </sheets>
  <externalReferences>
    <externalReference r:id="rId4"/>
  </externalReferences>
  <definedNames>
    <definedName name="_xlnm._FilterDatabase" localSheetId="1" hidden="1">'Mapa de Riesgos IDPC 2019 '!$A$5:$AL$23</definedName>
    <definedName name="_xlnm.Print_Area" localSheetId="0">'Guia '!$A$1:$G$83</definedName>
    <definedName name="_xlnm.Print_Area" localSheetId="1">'Mapa de Riesgos IDPC 2019 '!$A$1:$AL$23</definedName>
  </definedNames>
  <calcPr calcId="152511"/>
</workbook>
</file>

<file path=xl/calcChain.xml><?xml version="1.0" encoding="utf-8"?>
<calcChain xmlns="http://schemas.openxmlformats.org/spreadsheetml/2006/main">
  <c r="S14" i="1" l="1"/>
  <c r="K14" i="1"/>
  <c r="L14" i="1" s="1"/>
  <c r="J14" i="1"/>
  <c r="H14" i="1"/>
  <c r="T14" i="1" l="1"/>
  <c r="U14" i="1"/>
  <c r="S11" i="1"/>
  <c r="K11" i="1"/>
  <c r="L11" i="1" s="1"/>
  <c r="J11" i="1"/>
  <c r="H11" i="1"/>
  <c r="V14" i="1" l="1"/>
  <c r="W14" i="1" s="1"/>
  <c r="T11" i="1"/>
  <c r="U11" i="1"/>
  <c r="S18" i="1"/>
  <c r="K18" i="1"/>
  <c r="L18" i="1" s="1"/>
  <c r="J18" i="1"/>
  <c r="H18" i="1"/>
  <c r="V11" i="1" l="1"/>
  <c r="W11" i="1" s="1"/>
  <c r="T18" i="1"/>
  <c r="U18" i="1"/>
  <c r="V18" i="1" l="1"/>
  <c r="W18" i="1" s="1"/>
  <c r="S16" i="1" l="1"/>
  <c r="K16" i="1"/>
  <c r="L16" i="1" s="1"/>
  <c r="J16" i="1"/>
  <c r="H16" i="1"/>
  <c r="T16" i="1" l="1"/>
  <c r="U16" i="1"/>
  <c r="V16" i="1" l="1"/>
  <c r="W16" i="1" s="1"/>
  <c r="S12" i="1"/>
  <c r="U12" i="1" s="1"/>
  <c r="K12" i="1"/>
  <c r="L12" i="1" s="1"/>
  <c r="J12" i="1"/>
  <c r="H12" i="1"/>
  <c r="T12" i="1" l="1"/>
  <c r="V12" i="1" s="1"/>
  <c r="W12" i="1" l="1"/>
  <c r="U7" i="1" l="1"/>
  <c r="U8" i="1"/>
  <c r="S9" i="1"/>
  <c r="T9" i="1" s="1"/>
  <c r="U9" i="1" l="1"/>
  <c r="K9" i="1" l="1"/>
  <c r="J9" i="1"/>
  <c r="H9" i="1"/>
  <c r="L9" i="1" l="1"/>
  <c r="V9" i="1"/>
  <c r="S6" i="1"/>
  <c r="T6" i="1" s="1"/>
  <c r="K6" i="1"/>
  <c r="L6" i="1" s="1"/>
  <c r="J6" i="1"/>
  <c r="H6" i="1"/>
  <c r="W9" i="1" l="1"/>
  <c r="U6" i="1"/>
  <c r="V6" i="1" s="1"/>
  <c r="W6" i="1" l="1"/>
</calcChain>
</file>

<file path=xl/comments1.xml><?xml version="1.0" encoding="utf-8"?>
<comments xmlns="http://schemas.openxmlformats.org/spreadsheetml/2006/main">
  <authors>
    <author>Cristian steph Velasqez Alejo</author>
  </authors>
  <commentList>
    <comment ref="E5" authorId="0">
      <text>
        <r>
          <rPr>
            <b/>
            <sz val="9"/>
            <color indexed="81"/>
            <rFont val="Tahoma"/>
            <family val="2"/>
          </rPr>
          <t>Como se manifestó en la entidad</t>
        </r>
      </text>
    </comment>
  </commentList>
</comments>
</file>

<file path=xl/sharedStrings.xml><?xml version="1.0" encoding="utf-8"?>
<sst xmlns="http://schemas.openxmlformats.org/spreadsheetml/2006/main" count="505" uniqueCount="306">
  <si>
    <t xml:space="preserve">Mapa de Riesgos de Corrupción </t>
  </si>
  <si>
    <t>I. Identificación del riesgo</t>
  </si>
  <si>
    <t>4. Plan de Manejo</t>
  </si>
  <si>
    <t>Seguimiento 1 con corte a 30 de abril</t>
  </si>
  <si>
    <t>Seguimiento 2 con corte a 31 de agosto</t>
  </si>
  <si>
    <t>Seguimiento 3 con corte a 31 de diciembre</t>
  </si>
  <si>
    <t>Ámbito de Gestión</t>
  </si>
  <si>
    <t>Sub - ámbito de gestión</t>
  </si>
  <si>
    <t>Causa</t>
  </si>
  <si>
    <t>Riesgo</t>
  </si>
  <si>
    <t>Consecuencia</t>
  </si>
  <si>
    <t>valor Impacto</t>
  </si>
  <si>
    <t>Impacto</t>
  </si>
  <si>
    <t>valor Probabilidad</t>
  </si>
  <si>
    <t>Probabilidad</t>
  </si>
  <si>
    <t>Zona de Riesgo inherente</t>
  </si>
  <si>
    <t xml:space="preserve">Controles Existentes </t>
  </si>
  <si>
    <t>Responsable</t>
  </si>
  <si>
    <t>Zona de Riesgo Residual</t>
  </si>
  <si>
    <t>Acciones</t>
  </si>
  <si>
    <t>Proceso</t>
  </si>
  <si>
    <t>Recursos</t>
  </si>
  <si>
    <t>Meta de la acción</t>
  </si>
  <si>
    <t>Indicador de la acción</t>
  </si>
  <si>
    <t>Fuente de verificación</t>
  </si>
  <si>
    <t xml:space="preserve">Descripción Cualitativa </t>
  </si>
  <si>
    <t xml:space="preserve">Resultado del indicador </t>
  </si>
  <si>
    <t>IMPACTO</t>
  </si>
  <si>
    <t>SI</t>
  </si>
  <si>
    <t>RARO</t>
  </si>
  <si>
    <t>INSIGNIFICANTE</t>
  </si>
  <si>
    <t>NO</t>
  </si>
  <si>
    <t>IMPROBABLE</t>
  </si>
  <si>
    <t>MENOR</t>
  </si>
  <si>
    <t>MODERADO</t>
  </si>
  <si>
    <t>PROBABLE</t>
  </si>
  <si>
    <t>MAYOR</t>
  </si>
  <si>
    <t>CASI CERTEZA</t>
  </si>
  <si>
    <t>CATASTROFICO</t>
  </si>
  <si>
    <t xml:space="preserve">Evaluacion </t>
  </si>
  <si>
    <t>BAJO</t>
  </si>
  <si>
    <t>ALTO</t>
  </si>
  <si>
    <t>EXTREMO</t>
  </si>
  <si>
    <t>Ámbito de
Gestión</t>
  </si>
  <si>
    <t>VISIBILIDAD</t>
  </si>
  <si>
    <t>Gobierno Electrónico - Publicidad de la información</t>
  </si>
  <si>
    <t>INSTITUCIONALIDAD</t>
  </si>
  <si>
    <t>Rendición de cuentas</t>
  </si>
  <si>
    <t>CONTROL Y SANCIÓN</t>
  </si>
  <si>
    <t>Espacios de diálogo con OSC y ciudadanía en general</t>
  </si>
  <si>
    <t>TEMAS ANTICORRUPCIÓN</t>
  </si>
  <si>
    <t>Sistema de atención al ciudadano</t>
  </si>
  <si>
    <t>Gestión Contractual</t>
  </si>
  <si>
    <t>Gestión documental</t>
  </si>
  <si>
    <t>Gestión del recurso humano</t>
  </si>
  <si>
    <t>PRESTACIÓN DE BIENES Y SERVICIOS</t>
  </si>
  <si>
    <t>Control interno</t>
  </si>
  <si>
    <t>Control institucional</t>
  </si>
  <si>
    <t>Control político</t>
  </si>
  <si>
    <t>Control social</t>
  </si>
  <si>
    <t>Ambiente de denuncia</t>
  </si>
  <si>
    <t>Clima ético</t>
  </si>
  <si>
    <t>Capacidad de investigar (Investigación, procedimientos o trato)</t>
  </si>
  <si>
    <t>Riesgos asociados a la visibilidad de la gestión</t>
  </si>
  <si>
    <t>RIESGO</t>
  </si>
  <si>
    <t>¿CÓMO SE MANIFIESTA?</t>
  </si>
  <si>
    <t>Bajo nivel de publicidad de la
información.</t>
  </si>
  <si>
    <t>En la inexistencia de procesos, procedimientos y acciones concretas de publicidad de la información, las decisiones de la administración y la forma mediante la cual se toman dichas decisiones.</t>
  </si>
  <si>
    <t>Rendición de cuentas a la ciudadanía de
baja calidad y deficiente.</t>
  </si>
  <si>
    <t>Inexistencia o inadecuada gestión del proceso de rendición de cuentas al interior de la entidad. Espacios limitados de interlocución con los ciudadanos y baja calidad de la información suministrada por diversos medios.</t>
  </si>
  <si>
    <t>Ausencia o debilidad de canales de
comunicación</t>
  </si>
  <si>
    <t>Inexistencia o debilidad en canales de entrega y acceso a la información por parte de la ciudadanía o de los mismos servidores públicos de la entidad.</t>
  </si>
  <si>
    <t>iesgos asociados a la institucionalidad:</t>
  </si>
  <si>
    <t>Concentración de poder</t>
  </si>
  <si>
    <t>Centralización de la administración, la toma de decisiones, la vigilancia y el control de un proceso, procedimiento o una entidad, en un solo lugar o en una sola persona.</t>
  </si>
  <si>
    <t>Extralimitación de funciones</t>
  </si>
  <si>
    <t>Cuando un organismo o funcionario que está investido de un poder legal, y que tiene una órbita específica, va más allá de las funciones y fines que le otorga ese poder. Si bien es un delito independiente, que no solo se asocia a hechos de corrupción, en el ámbito institucionalidad es funcional a la corrupción.</t>
  </si>
  <si>
    <t>Ausencia o debilidad de procesos y procedimientos para la gestión administrativa y misional</t>
  </si>
  <si>
    <t>Amiguismo y clientelismo</t>
  </si>
  <si>
    <t>En el intercambio extraoficial de favores, en el cual un individuo con poder político se beneficia a sí mismo o un tercero a cambio de apoyo electoral.</t>
  </si>
  <si>
    <t>Ausencia o debilidad de medidas y/o políticas de conflictos de interés</t>
  </si>
  <si>
    <t>En aquellas situaciones de orden moral y económico que puedan impedirle a un servidor público actuar en forma objetiva e independiente, ya sea porque le resulte particularmente conveniente, le sea personalmente beneficioso o porque sus familiares en los grados indicados en la ley, se vean igualmente beneficiados.</t>
  </si>
  <si>
    <t>Riesgos asociados al control y sanción</t>
  </si>
  <si>
    <t>Inexistencia de canales de denuncia
interna y externa</t>
  </si>
  <si>
    <t>Inexistencia o debilidad en los espacios, procesos y procedimientos para la comunicación de hechos o riesgos de corrupción de manera segura y confiable, por parte de los ciudadanos o por los servidores públicos al interior de la
entidad.</t>
  </si>
  <si>
    <t>Bajos estándares éticos</t>
  </si>
  <si>
    <t>La baja capacidad de los servidores públicos de identificarse con unos principios de acción definidos por la comunidad. En este sentido, no se limita al cumplimiento de estos principios, sino a la posibilidad de emitir un juicio sobre estos.</t>
  </si>
  <si>
    <t>Baja cultura del control social</t>
  </si>
  <si>
    <t>En el bajo apoyo a los proceso de control social realizados por los ciudadanos, la no entrega de información para la realización de sus ejercicios. Así mismo, se manifiesta en la resistencia por parte de la administración a considerar espacios de diálogo para conocer los resultados del control social.</t>
  </si>
  <si>
    <t>Baja cultura del control institucional</t>
  </si>
  <si>
    <t>En el rechazo o resistencia a los proceso de auditoría y control interno, así como en la no entrega oportuna de la información a los entes de control.</t>
  </si>
  <si>
    <t>Riesgos asociados a Delitos:</t>
  </si>
  <si>
    <t>Peculado</t>
  </si>
  <si>
    <t>Apropiación ilegal, en beneficio propio o de un tercero, de los bienes del estado.</t>
  </si>
  <si>
    <t>Tráfico de influencias</t>
  </si>
  <si>
    <t>Consiste en utilizar la influencia personal para recibir, dar o prometer, para sí mismo o para un tercero, beneficios, favores o tratamiento preferencial.</t>
  </si>
  <si>
    <t>Cohecho</t>
  </si>
  <si>
    <t>Soborno (dar, ofrecer) Es un delito de doble vía.</t>
  </si>
  <si>
    <t>Concusión</t>
  </si>
  <si>
    <t>Cuando un servidor público abusa de su cargo o funciones para inducir a otra persona a dar o prometer dinero o cualquier otra utilidad indebida.</t>
  </si>
  <si>
    <t>Enriquecimiento ilícito</t>
  </si>
  <si>
    <t>Se da cuando, por razón del cargo o funciones, se obtiene un incremento patrimonial no justificado.</t>
  </si>
  <si>
    <t>Prevaricato</t>
  </si>
  <si>
    <t>Es la toma de decisiones (Resolución, dictamen o concepto) contrarias a la ley.</t>
  </si>
  <si>
    <t>Concierto para delinquir</t>
  </si>
  <si>
    <t>Participación de varias personas para cometer un delito.</t>
  </si>
  <si>
    <t>Interés indebido en la celebración de
contratos</t>
  </si>
  <si>
    <t>Cuando se actúa de manera interesada o amañada en cualquier clase de contrato o acto administrativo.</t>
  </si>
  <si>
    <t>Abuso de autoridad por omisión de denuncia</t>
  </si>
  <si>
    <t>Cuando teniendo conocimiento de una conducta, no se informa a las autoridades.</t>
  </si>
  <si>
    <t>Utilización indebida de información oficial
privilegiada</t>
  </si>
  <si>
    <t>Aprovechamiento de datos confidenciales para beneficio propio.</t>
  </si>
  <si>
    <t>Malversación de recursos</t>
  </si>
  <si>
    <t>Desviar recursos públicos a objetivos distintos a los consignados en el presupuesto. (Peculado por aplicación oficial diferente)</t>
  </si>
  <si>
    <t>Detrimento patrimonial</t>
  </si>
  <si>
    <t>Se entiende como la lesión del patrimonio público, representada en el menoscabo, disminución, perjuicio, detrimento, pérdida, uso indebido o deterioro de los bienes o recursos públicos, o a los intereses patrimoniales del Estado.</t>
  </si>
  <si>
    <t xml:space="preserve"> PROBABILIDAD</t>
  </si>
  <si>
    <t>NIVEL</t>
  </si>
  <si>
    <t>DESCRIPTOR</t>
  </si>
  <si>
    <t>DESCRIPCION</t>
  </si>
  <si>
    <t>FRECUENCIA</t>
  </si>
  <si>
    <t>Raro</t>
  </si>
  <si>
    <t>El evento puede ocurrir solo en circunstancias excepcionales.</t>
  </si>
  <si>
    <t>No se ha presentado en los últimos 5 años.</t>
  </si>
  <si>
    <t>Improbable</t>
  </si>
  <si>
    <t>El evento puede ocurrir en algún momento.</t>
  </si>
  <si>
    <t>Al menos una vez en los últimos 5 años.</t>
  </si>
  <si>
    <t>Posible</t>
  </si>
  <si>
    <t>El evento podría ocurrir en algún momento.</t>
  </si>
  <si>
    <t>Al menos una vez en los últimos 2 años.</t>
  </si>
  <si>
    <t>Probable</t>
  </si>
  <si>
    <t>El evento probablemente ocurrirá en la mayoría de las circunstancias.</t>
  </si>
  <si>
    <t>Al menos una vez en el último año.</t>
  </si>
  <si>
    <t>Casi seguro</t>
  </si>
  <si>
    <t>Se espera que el evento ocurra en la mayoría de las circunstancias.</t>
  </si>
  <si>
    <t>Mas de una vez al año.</t>
  </si>
  <si>
    <t>Guía para la Administración del Riesgo. Departamento Administrativo de la Función Pública (DAFP), Página 28.</t>
  </si>
  <si>
    <t xml:space="preserve"> DE IMPACTO:</t>
  </si>
  <si>
    <t>Insignificante</t>
  </si>
  <si>
    <t>Si el hecho llegara a presentarse, tendría consecuencias o efectos mínimos sobre la entidad.</t>
  </si>
  <si>
    <t>Menor</t>
  </si>
  <si>
    <t>Si el hecho llegara a presentarse, tendría bajo impacto o efecto sobre la entidad.</t>
  </si>
  <si>
    <t>Moderado</t>
  </si>
  <si>
    <t>Si el hecho llegara a presentarse, tendría medianas consecuencias o efectos sobre la entidad.</t>
  </si>
  <si>
    <t>Mayor</t>
  </si>
  <si>
    <t>Si el hecho llegara a presentarse, tendría altas consecuencias o efectos sobre le entidad.</t>
  </si>
  <si>
    <t>Si el hecho llegara a presentarse, tendría desastrosas consecuencias o efectos sobre la entidad.</t>
  </si>
  <si>
    <t>Impacto y Probabilidad</t>
  </si>
  <si>
    <t>verde</t>
  </si>
  <si>
    <t>amarillo claro</t>
  </si>
  <si>
    <t>amarillo Oscuro</t>
  </si>
  <si>
    <t>rojo</t>
  </si>
  <si>
    <t xml:space="preserve">Inaceptable (Catastrófico)
</t>
  </si>
  <si>
    <t xml:space="preserve">Tenga en cuenta la siguiente información par la construcción del mapa de riesgos de corrupción: </t>
  </si>
  <si>
    <t>2. Evaluación del Riesgo inherente</t>
  </si>
  <si>
    <t>3. Evaluación del Riesgo Residual</t>
  </si>
  <si>
    <t>humano tecnológico</t>
  </si>
  <si>
    <t xml:space="preserve">Listas de asistencia </t>
  </si>
  <si>
    <t xml:space="preserve">listados enviados de acuerdo el numero de convocatorias </t>
  </si>
  <si>
    <t>Divulgación del Patrimonio Cultural</t>
  </si>
  <si>
    <t>Comité Directivo
Comité de Contratación</t>
  </si>
  <si>
    <t>Realizar conversatorios en Contratación IDPC</t>
  </si>
  <si>
    <t>Realizar conversatorio en temas Supervisión</t>
  </si>
  <si>
    <t>Humano</t>
  </si>
  <si>
    <t xml:space="preserve">Descripción del Riesgo </t>
  </si>
  <si>
    <t>Gestión del talento Humano</t>
  </si>
  <si>
    <t xml:space="preserve">Actualizar y completar la documentación de los procedimientos </t>
  </si>
  <si>
    <t xml:space="preserve">Listados de asistencia </t>
  </si>
  <si>
    <t>Está Documentado</t>
  </si>
  <si>
    <t>Se aplica</t>
  </si>
  <si>
    <t>Es Efectivo</t>
  </si>
  <si>
    <t>Disminuye probabilidad y/o impacto</t>
  </si>
  <si>
    <t xml:space="preserve">Fecha inicio  ejecución </t>
  </si>
  <si>
    <t xml:space="preserve"> Fecha fin ejecución</t>
  </si>
  <si>
    <t>Humano 
Tecnológico</t>
  </si>
  <si>
    <t>Humano Tecnológico</t>
  </si>
  <si>
    <t xml:space="preserve">Planillas de préstamo y consulta y correos de solicitudes </t>
  </si>
  <si>
    <t>Gestión Documental</t>
  </si>
  <si>
    <t>Correo electrónico</t>
  </si>
  <si>
    <t>Proceso de Protección del patrimonio</t>
  </si>
  <si>
    <t xml:space="preserve">Documentación del proceso actualizada y divulgada a los que intervienen en los procedimientos </t>
  </si>
  <si>
    <t>28 de febrero del 2019</t>
  </si>
  <si>
    <t>Ausencia o debilidad en los  canales de
comunicación</t>
  </si>
  <si>
    <t>si</t>
  </si>
  <si>
    <t>31 de marzo del 2019</t>
  </si>
  <si>
    <t xml:space="preserve">4 seguimientos al año </t>
  </si>
  <si>
    <t>Seguimiento trimestrales  a la actualización de los inventarios documentales de las dependencias que hacen parte del  IDPC</t>
  </si>
  <si>
    <t xml:space="preserve">4 seguimientos </t>
  </si>
  <si>
    <t xml:space="preserve">Uso  indebido de la información que administra el  proceso de Gestión del talento humano para favorecer un interés particular </t>
  </si>
  <si>
    <t>01 de enero 2019</t>
  </si>
  <si>
    <t xml:space="preserve">Manipulación de documentación para favorecer la contratación de un tercero 
Adjudicación sesgada de contratos
Colusión de los proveedores para la presentación de ofertas
Mal uso de modalidades de selección. </t>
  </si>
  <si>
    <t>Ausencia o debilidad en el cumplimiento de los lineamientos dados  por el proceso de Gestión contractual los cuales se han definido  en la documentación del proceso  
Tráfico de influencias, contratación de amigos
Abuso de poder al direccionar los criterios a en los apoyos a la contratación</t>
  </si>
  <si>
    <t>Adquisición de bienes y servicios que no satisfagan las necesidades reales de la entidad o  con sobrecostos.
Pérdida de imagen institucional.
Sanciones disciplinarias, administrativas y penales.</t>
  </si>
  <si>
    <t>Revisión y actualización del manual de contratación</t>
  </si>
  <si>
    <t xml:space="preserve">revisión y actualización de los procedimientos y/o guías </t>
  </si>
  <si>
    <t xml:space="preserve"> 01 enero  2019</t>
  </si>
  <si>
    <t>30 de febrero del 2019</t>
  </si>
  <si>
    <t>01 de febrero del 2019</t>
  </si>
  <si>
    <t>30 de agosto del 2019</t>
  </si>
  <si>
    <t xml:space="preserve">Documentación del proceso revisada y actualizada </t>
  </si>
  <si>
    <t>Ausencia o debilidad de lineamientos para que se realice  supervisión e interventoría de los contratos.
Inobservancia de las obligaciones de supervisión.
Perdida o inexistencia de los informes de ejecución por parte del supervisor</t>
  </si>
  <si>
    <t>Debilidad en la supervisión e interventoría de contratos con  el fin de favorecer a un tercero</t>
  </si>
  <si>
    <t>Inadecuada aplicación de la normatividad vigente, manual de contratación y procedimientos asociados
No llevar los debidos ejercicios de supervisión o interventoría 
Omitir las irregularidades encontradas  en el reporte del Supervisor.</t>
  </si>
  <si>
    <t xml:space="preserve">3 Conversatorios en Contratación </t>
  </si>
  <si>
    <t xml:space="preserve">1 Conversatorio en supervisión e interventoría </t>
  </si>
  <si>
    <t>Pérdida de imagen institucional.
Sanciones disciplinarias, administrativas y penales.</t>
  </si>
  <si>
    <t xml:space="preserve">
Irregularidades en las visitas de control urbano y/o manipulación de los conceptos técnicos a cambio de dádivas </t>
  </si>
  <si>
    <t xml:space="preserve">Ofreciendo dinero a cambio de favorecer las solicitudes presentadas por el ciudadano
Aprobación de solicitudes de intervención (anteproyectos, reparaciones locativas, intervenciones en espacio publico, etc.) que no cumplen con todos los requisitos exigidos por la entidad
</t>
  </si>
  <si>
    <t>Bajos estándares éticos
Debilidad en la implementación de procesos y procedimientos para la gestión</t>
  </si>
  <si>
    <t>Manipulación en el registro de los bienes.
Desactualización de los inventarios físicos.</t>
  </si>
  <si>
    <t>Afectación de los estados contables.
Sanciones disciplinarias, administrativas y legales.
Pérdida de imagen institucional</t>
  </si>
  <si>
    <t>Entradas y salidas de pedidos, objetos o  materiales para favorecer a un tercero 
Favorecer el recibo de elementos sin mirar las especificaciones del contrato</t>
  </si>
  <si>
    <t xml:space="preserve">Subdirección de Gestión Corporativa </t>
  </si>
  <si>
    <t>Incorrecta verificación, asignación o administración de los  activos fijos y elementos de consumo</t>
  </si>
  <si>
    <t xml:space="preserve">un cronograma de las actividades de revisión del almacén aprobado que incluya actividades de revisión de inventarios, programación del comité de inventarios, conciliaciones contables y resultado de los arqueos </t>
  </si>
  <si>
    <t>Establecer un cronograma de actividades del área de almacén enfocadas al control y manejo de los  activos fijos y elementos de consumo</t>
  </si>
  <si>
    <t xml:space="preserve">1 cronograma </t>
  </si>
  <si>
    <t>30 diciembre del 2019</t>
  </si>
  <si>
    <t>No de entradas en el periodo al almacén con el registro de verificación de las características técnicas /No de entradas en el periodo al almacén</t>
  </si>
  <si>
    <t xml:space="preserve">100% de entradas al almacén verificadas </t>
  </si>
  <si>
    <t>Gestión del Talento Humano</t>
  </si>
  <si>
    <t>30 de abril del 2019</t>
  </si>
  <si>
    <t>30 de diciembre del 2019</t>
  </si>
  <si>
    <t>actualización de 3 procedimientos (vinculación, permanencia y retiro)</t>
  </si>
  <si>
    <t xml:space="preserve">
Divulgar  el código de integridad  y la política de conflicto de intereses  a todos los servidores vinculados al IDPC</t>
  </si>
  <si>
    <t>Gestión del Talento Humano  y grupo de transparencia y atención a la ciudadanía</t>
  </si>
  <si>
    <t>01 de abril del 2019</t>
  </si>
  <si>
    <t>80% de funcionarios que recibieron la divulgación del código de integridad  y la política de conflicto de intereses</t>
  </si>
  <si>
    <t>Actualización de la documentación del proceso donde se den lo lineamientos para la vinculación y administración de personal.</t>
  </si>
  <si>
    <t>MAPA DE RIESGOS DE CORRUPCIÓN  INSTITUTO DISTRITAL DE PATRIMONIO CULTURAL   2019</t>
  </si>
  <si>
    <t>Manipulación indebida de expedientes radicados y almacenados en el archivo central y de gestión de las diferentes dependencias del IDPC  o manipulación de los  sistema de información. 
Ocultar la información considerada pública para los ciudadanos</t>
  </si>
  <si>
    <t>•Planillas de registro de consulta de préstamos y consulta de expedientes.
• Aplicación del índice de información reservada y clasificada.</t>
  </si>
  <si>
    <t xml:space="preserve">Inventarios  Documentales realizados </t>
  </si>
  <si>
    <t xml:space="preserve">Falta de lineamientos para el archivo de la documentación.
Mala manipulación de la información
No claridad o cumplimiento de los lineamientos definidos para las consultas de los archivos  </t>
  </si>
  <si>
    <t>seguimiento y control trimestral  de la aplicación del procedimiento vigente para el préstamo y consulta de expedientes BIC</t>
  </si>
  <si>
    <t>30 de diciembre 2019</t>
  </si>
  <si>
    <t xml:space="preserve">Documentos relacionados con el seguimiento la gestión actualizados  </t>
  </si>
  <si>
    <t xml:space="preserve">
Desconocimiento del estatuto de auditoría interna  y código de ética del auditor
Ausencia o debilidad de procesos y procedimientos para la gestión</t>
  </si>
  <si>
    <t xml:space="preserve">Seguimiento y evaluación </t>
  </si>
  <si>
    <t xml:space="preserve">En las auditorías o seguimientos  internos el de pasar actos o evidencias a cambio de beneficios propios, como permisos o prebendas.
Generar sesgos o reportar información incompleta a entes de control y seguimiento para un beneficio privado
</t>
  </si>
  <si>
    <t xml:space="preserve">Puede suceder que los jurados seleccionados beneficien propuestas con las que tienen un tipo de interés  para el programa distrital de estímulos </t>
  </si>
  <si>
    <t>F</t>
  </si>
  <si>
    <t xml:space="preserve">Informar a los expertos  designados, los procesos, procedimientos y las causas de inhabilidad que podrían impedir una evaluación objetiva. </t>
  </si>
  <si>
    <t xml:space="preserve">informar al 100% de los jurados designados  </t>
  </si>
  <si>
    <t xml:space="preserve">No. de jurados informados /No. total de jurados designados </t>
  </si>
  <si>
    <t>Actas de reunión y listados de asistencia</t>
  </si>
  <si>
    <t xml:space="preserve">Remitir los listados de inscritos para que el jurado valide si tiene  algún conflicto de interés, incompatibilidad o inhabilidad para la evaluación de las propuestas. </t>
  </si>
  <si>
    <t xml:space="preserve">• Realizar reuniones informativas con los jurados seleccionados para evaluar las propuestas del Programa Distrital de Estímulos del IDPC a fin de darles a conocer el proceso de evaluación y recordarles sus deberes, obligaciones y derechos. 
•Aceptación de las condiciones del banco de jurados al momento de la inscripción en la plataforma correspondiente y del carta que oficializa su designación. 
</t>
  </si>
  <si>
    <t>Manejo inadecuado de información.
Comunicación de información errónea a terceros</t>
  </si>
  <si>
    <t xml:space="preserve">
Ausencia o debilidad de comunicación entre el área competente y la oficina de comunicaciones </t>
  </si>
  <si>
    <t xml:space="preserve">SI </t>
  </si>
  <si>
    <t xml:space="preserve">Comunicación Estratégica </t>
  </si>
  <si>
    <t>01 de febrero 2019</t>
  </si>
  <si>
    <t>01 de octubre del 2019</t>
  </si>
  <si>
    <t>31 de enero del 2019</t>
  </si>
  <si>
    <t>Una política de comunicaciones y un plan de comunicaciones aprobados</t>
  </si>
  <si>
    <t>Intranet</t>
  </si>
  <si>
    <t>30 de marzo del 2019</t>
  </si>
  <si>
    <t>Actualización de  2 procedimientos (comunicación externa y interna)</t>
  </si>
  <si>
    <t xml:space="preserve">
Actualizar la política de comunicaciones y definir  el plan de comunicaciones
</t>
  </si>
  <si>
    <t xml:space="preserve">Omisión de los procesos y procedimientos 
Alguno de los jurados no manifiesta oportunamente que se encuentra impedido para realizar la evaluación por inhabilidad, incompatibilidad o conflicto de intereses.
</t>
  </si>
  <si>
    <t>Actualizar los procedimientos de comunicación interna y externa</t>
  </si>
  <si>
    <t>Ocultar o modificar información del desempeño de los procesos o de la Entidad en favorecimiento propio o de un servidor en particular</t>
  </si>
  <si>
    <t xml:space="preserve">Actualizar los procedimientos y/o documentos  relacionados con el seguimiento a la gestión  </t>
  </si>
  <si>
    <t xml:space="preserve">Indebido uso de la información privilegiada y confidencial de los servidores públicos  con el ánimo de favorecer a un tercero.
Permitir que terceros influencien para la vinculación  del personal </t>
  </si>
  <si>
    <t>Clientelismo y conflicto de interés</t>
  </si>
  <si>
    <t xml:space="preserve">
Bajos estándares éticos.
Intereses personales para favorecer a un tercero
Desconocimiento de lineamientos para la custodia y préstamo de los archivos pertinentes al equipo de gestión del talento humano </t>
  </si>
  <si>
    <t>Asesoría de Control Interno</t>
  </si>
  <si>
    <t>Subdirección de Protección e Intervención del Patrimonio</t>
  </si>
  <si>
    <t>Subdirección de Divulgación y Apropiación del Patrimonio</t>
  </si>
  <si>
    <t>Jefe Oficina Asesora Jurídica</t>
  </si>
  <si>
    <t>Subdirectora Técnica - Subdirección de Protección e Intervención del Patrimonio</t>
  </si>
  <si>
    <t>Subdirector de Gestión Corporativa</t>
  </si>
  <si>
    <t xml:space="preserve">Validar el contrato y las especificaciones técnicas frente a la recepción de elementos para almacén y/o el documento que certifique que el encardo de la supervisión  valido las certificaciones técnicas
El registro de la revisión se establecerá en el documento de entrada al almacén </t>
  </si>
  <si>
    <t>Administración de bienes</t>
  </si>
  <si>
    <t>Asesora de Control Interno</t>
  </si>
  <si>
    <t>Subdirectora Técnica - Subdirección de Divulgación y Apropiación del Patrimonio</t>
  </si>
  <si>
    <t>Un manual de contratación actualizado</t>
  </si>
  <si>
    <t>Un manual</t>
  </si>
  <si>
    <t xml:space="preserve">No. de documentos revisados y/o actualizados / total de Documentos requeridos por el proceso </t>
  </si>
  <si>
    <t xml:space="preserve">No. de documentos revisados y/o actualizados / total de documentos requeridos por el proceso </t>
  </si>
  <si>
    <t>Conversatorios realizados / conversatorios programados</t>
  </si>
  <si>
    <t xml:space="preserve">No. de procedimientos documentados y/o actualizados / total de procedimientos requeridos </t>
  </si>
  <si>
    <t xml:space="preserve">No. de procedimientos documentados y publicados/ No. de procedimientos requeridos </t>
  </si>
  <si>
    <t xml:space="preserve">
100% de funcionarios que conocen el Código de Integridad y la Política de Conflicto de Intereses </t>
  </si>
  <si>
    <t xml:space="preserve">No. de seguimientos realizados/ No. de seguimientos programados </t>
  </si>
  <si>
    <t xml:space="preserve">No. seguimientos realizados/No. de seguimientos programados </t>
  </si>
  <si>
    <t xml:space="preserve">No. de documentos relacionados con el seguimiento a la gestión creados o actualizados/No. de  documentos relacionados con el seguimiento a la gestión requeridos por el proceso de evaluación y seguimiento </t>
  </si>
  <si>
    <t xml:space="preserve">No. de listados enviados/No. total de convocatorias del Programa Distrital de Estímulos del IDPC.  </t>
  </si>
  <si>
    <t xml:space="preserve">No. de procedimientos actualizados  y publicados/ No. de procedimientos requeridos </t>
  </si>
  <si>
    <t>Acta de reunión de aprobación</t>
  </si>
  <si>
    <t xml:space="preserve">Sigo, archivo físico del almacén
Acta y/o soporte del proceso de administración de bienes de se validación de las características técnicas </t>
  </si>
  <si>
    <t xml:space="preserve">
Listados de asistencia y campaña de divulgación</t>
  </si>
  <si>
    <t>• Aprobación del PAA por parte del Comité de Contratación.
•Revisión y aceptación de las modificaciones al PAA en el Comité de Contratación 
•Asignación de abogados por solicitud de la dependencia, para revisión de estudios previos. 
• Cumplir y garantizar la publicación  y trámite de la contratación a través de la herramienta SECOP 2</t>
  </si>
  <si>
    <t>Comunicar la  designación de supervisión y apoyos a la supervisión.
Manual de Supervisión e interventoría.
Programación previa de entrega de informes de supervisión e interventoría.
Cargue de la documentación correspondiente a la supervisión del contrato en Secop 2 y remisión de la información física a la Oficina Asesora Jurídica.</t>
  </si>
  <si>
    <t>• Realizar verificación técnica y jurídica por parte del líder de equipo y la Subdirección de Protección e Intervención, por cada caso  de las resoluciones y conceptos de los estudios y solicitudes presentados por la ciudadanía.
•Cumplir los lineamientos dispuestos en los procedimientos y documentación del proceso.</t>
  </si>
  <si>
    <t>• Toma física de activos por muestra periódica y de fin de año.
•Registro y control de los activos a través del Sistema de información SIGO.
•La solicitud de almacén se realiza a través del Sistema de Gestión Documental Orfeo.</t>
  </si>
  <si>
    <t>• Aplicación de lo definido en el Manual de Funciones.
•Aplicación  del procedimiento establecido legalmente  para vinculación al IDPC llevando a cabo el análisis de requisitos diligenciando el formato análisis de cumplimiento de requisitos mínimos.</t>
  </si>
  <si>
    <t>Socialización del Código de Ética del auditor a los auditores identificados.</t>
  </si>
  <si>
    <t xml:space="preserve">
Planificación: Seguimiento a las solicitudes de publicaciones y definición de la estrategia de comunicación.
Seguimiento: monitoreo de las publicaciones realizadas en los medios de comunicación en los que se hace referencia al IDPC.</t>
  </si>
  <si>
    <t>Pérdida de la imagen institucional y percepción al ciudadano sobre la misión y gestión de la entidad.
Posibles hallazgos por parte de los entes de control.
Posibles sanciones disciplinarias.</t>
  </si>
  <si>
    <t>Pérdida de imagen institucional
Sanciones disciplinarias, administrativas y legales.</t>
  </si>
  <si>
    <t>Sanciones disciplinarias, administrativas y legales.</t>
  </si>
  <si>
    <t>Pérdida de imagen institucional.
Sanciones disciplinarias, administrativas y legales.</t>
  </si>
  <si>
    <t xml:space="preserve"> 
Sanciones disciplinarias, administrativas y legales.
vincular personas no idóneas para el desarrollo de la misionalidad.</t>
  </si>
  <si>
    <t>No ejecución de contratos.
Pérdida de imagen institucional.
Sanciones disciplinarias, administrativas y legales.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</si>
</sst>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sz val="10"/>
      <name val="Arial"/>
      <family val="2"/>
    </font>
    <font>
      <sz val="11"/>
      <color indexed="8"/>
      <name val="Calibri"/>
      <family val="2"/>
      <charset val="1"/>
    </font>
    <font>
      <b/>
      <sz val="8"/>
      <name val="Arial Narrow"/>
      <family val="2"/>
    </font>
    <font>
      <sz val="10"/>
      <color theme="1"/>
      <name val="Times New Roman"/>
      <family val="1"/>
    </font>
    <font>
      <b/>
      <sz val="9"/>
      <color indexed="81"/>
      <name val="Tahoma"/>
      <family val="2"/>
    </font>
    <font>
      <sz val="10"/>
      <name val="Arial Narrow"/>
      <family val="2"/>
    </font>
    <font>
      <b/>
      <sz val="10"/>
      <name val="Arial Narrow"/>
      <family val="2"/>
    </font>
    <font>
      <sz val="10"/>
      <color theme="1"/>
      <name val="Arial Narrow"/>
      <family val="2"/>
    </font>
    <font>
      <b/>
      <sz val="10"/>
      <color indexed="8"/>
      <name val="Arial Narrow"/>
      <family val="2"/>
    </font>
    <font>
      <sz val="10"/>
      <color indexed="8"/>
      <name val="Arial Narrow"/>
      <family val="2"/>
    </font>
    <font>
      <sz val="10"/>
      <color theme="0" tint="-0.34998626667073579"/>
      <name val="Arial Narrow"/>
      <family val="2"/>
    </font>
    <font>
      <b/>
      <sz val="10"/>
      <color theme="1"/>
      <name val="Arial Narrow"/>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rgb="FFD5EAFF"/>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EBF2DE"/>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99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
    <xf numFmtId="0" fontId="0" fillId="0" borderId="0"/>
    <xf numFmtId="0" fontId="1" fillId="0" borderId="0"/>
    <xf numFmtId="0" fontId="3" fillId="0" borderId="0"/>
    <xf numFmtId="0" fontId="2" fillId="0" borderId="0"/>
    <xf numFmtId="0" fontId="1" fillId="0" borderId="0"/>
  </cellStyleXfs>
  <cellXfs count="172">
    <xf numFmtId="0" fontId="0" fillId="0" borderId="0" xfId="0"/>
    <xf numFmtId="0" fontId="1" fillId="0" borderId="0" xfId="1"/>
    <xf numFmtId="0" fontId="1" fillId="0" borderId="1" xfId="1" applyBorder="1"/>
    <xf numFmtId="0" fontId="5" fillId="0" borderId="0" xfId="1" applyFont="1" applyAlignment="1">
      <alignment horizontal="center"/>
    </xf>
    <xf numFmtId="0" fontId="1" fillId="0" borderId="0" xfId="1" applyAlignment="1"/>
    <xf numFmtId="0" fontId="2" fillId="2" borderId="1" xfId="1" applyFont="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2" fillId="0" borderId="1" xfId="1" applyFont="1" applyBorder="1"/>
    <xf numFmtId="0" fontId="1" fillId="0" borderId="1" xfId="1" applyBorder="1" applyAlignment="1" applyProtection="1">
      <alignment horizontal="center" vertical="center" wrapText="1"/>
      <protection locked="0"/>
    </xf>
    <xf numFmtId="0" fontId="1" fillId="0" borderId="1" xfId="1" applyBorder="1" applyAlignment="1">
      <alignment wrapText="1"/>
    </xf>
    <xf numFmtId="0" fontId="1" fillId="0" borderId="0" xfId="1" applyAlignment="1">
      <alignment wrapText="1"/>
    </xf>
    <xf numFmtId="0" fontId="4" fillId="4" borderId="1" xfId="1" applyFont="1" applyFill="1" applyBorder="1" applyAlignment="1" applyProtection="1">
      <alignment horizontal="center" vertical="center" wrapText="1"/>
    </xf>
    <xf numFmtId="0" fontId="1" fillId="0" borderId="1" xfId="1" applyBorder="1" applyAlignment="1">
      <alignment horizontal="left" vertical="center" wrapText="1"/>
    </xf>
    <xf numFmtId="0" fontId="1" fillId="0" borderId="1" xfId="1" applyBorder="1" applyAlignment="1">
      <alignment horizontal="left" wrapText="1"/>
    </xf>
    <xf numFmtId="0" fontId="0" fillId="0" borderId="0" xfId="0" applyAlignment="1">
      <alignment wrapText="1"/>
    </xf>
    <xf numFmtId="0" fontId="2" fillId="0" borderId="1" xfId="0" applyFont="1" applyBorder="1" applyAlignment="1">
      <alignment horizontal="center" vertical="center" wrapText="1"/>
    </xf>
    <xf numFmtId="0" fontId="2" fillId="9" borderId="1" xfId="0" applyFont="1" applyFill="1" applyBorder="1" applyAlignment="1" applyProtection="1">
      <alignment horizontal="center" vertical="center"/>
      <protection locked="0"/>
    </xf>
    <xf numFmtId="0" fontId="7" fillId="0" borderId="0" xfId="1" applyFont="1"/>
    <xf numFmtId="0" fontId="7" fillId="0" borderId="1"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justify" vertical="center" wrapText="1"/>
    </xf>
    <xf numFmtId="0" fontId="7" fillId="0" borderId="1" xfId="1" applyFont="1" applyBorder="1" applyAlignment="1">
      <alignment horizontal="left"/>
    </xf>
    <xf numFmtId="0" fontId="7" fillId="0" borderId="1" xfId="1" applyFont="1" applyBorder="1"/>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8" fillId="4" borderId="1" xfId="1" applyFont="1" applyFill="1" applyBorder="1" applyAlignment="1" applyProtection="1">
      <alignment horizontal="center" vertical="center" wrapText="1"/>
    </xf>
    <xf numFmtId="0" fontId="9" fillId="0" borderId="0" xfId="0" applyFont="1"/>
    <xf numFmtId="0" fontId="11" fillId="0" borderId="0" xfId="1" applyFont="1" applyAlignment="1">
      <alignment vertical="center"/>
    </xf>
    <xf numFmtId="0" fontId="10"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8" borderId="1" xfId="1" applyFont="1" applyFill="1" applyBorder="1" applyAlignment="1">
      <alignment horizontal="center" vertical="center" wrapText="1"/>
    </xf>
    <xf numFmtId="0" fontId="11" fillId="8" borderId="1"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center" vertical="center"/>
    </xf>
    <xf numFmtId="0" fontId="12" fillId="0" borderId="0" xfId="1" applyFont="1" applyAlignment="1">
      <alignment vertical="center"/>
    </xf>
    <xf numFmtId="0" fontId="9" fillId="11" borderId="0" xfId="0" applyFont="1" applyFill="1"/>
    <xf numFmtId="0" fontId="14" fillId="6"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vertical="center" wrapText="1"/>
    </xf>
    <xf numFmtId="0" fontId="16" fillId="0" borderId="0" xfId="0" applyFont="1"/>
    <xf numFmtId="0" fontId="17" fillId="0" borderId="7" xfId="0" applyFont="1" applyFill="1" applyBorder="1" applyAlignment="1">
      <alignment horizontal="left" vertical="center"/>
    </xf>
    <xf numFmtId="0" fontId="17" fillId="0" borderId="18" xfId="0" applyFont="1" applyFill="1" applyBorder="1" applyAlignment="1">
      <alignment horizontal="left" vertical="center"/>
    </xf>
    <xf numFmtId="0" fontId="17" fillId="12" borderId="18" xfId="0" applyFont="1" applyFill="1" applyBorder="1" applyAlignment="1">
      <alignment horizontal="left" vertical="center"/>
    </xf>
    <xf numFmtId="0" fontId="17" fillId="0" borderId="8" xfId="0" applyFont="1" applyFill="1" applyBorder="1" applyAlignment="1">
      <alignment horizontal="left" vertical="center"/>
    </xf>
    <xf numFmtId="0" fontId="16" fillId="0" borderId="0" xfId="0" applyFont="1" applyFill="1"/>
    <xf numFmtId="0" fontId="14" fillId="4"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wrapText="1"/>
    </xf>
    <xf numFmtId="0" fontId="14" fillId="5" borderId="3" xfId="1" applyFont="1" applyFill="1" applyBorder="1" applyAlignment="1">
      <alignment horizontal="center" vertical="center" wrapText="1"/>
    </xf>
    <xf numFmtId="0" fontId="14" fillId="7" borderId="3" xfId="1" applyFont="1" applyFill="1" applyBorder="1" applyAlignment="1">
      <alignment horizontal="center" vertical="center" wrapText="1"/>
    </xf>
    <xf numFmtId="0" fontId="17" fillId="0" borderId="0" xfId="0" applyFont="1"/>
    <xf numFmtId="0" fontId="16" fillId="0" borderId="0" xfId="0" applyFont="1" applyAlignment="1">
      <alignment horizontal="center"/>
    </xf>
    <xf numFmtId="0" fontId="15" fillId="0" borderId="5" xfId="0" applyFont="1" applyFill="1" applyBorder="1" applyAlignment="1" applyProtection="1">
      <alignment vertical="center" wrapText="1"/>
      <protection locked="0"/>
    </xf>
    <xf numFmtId="0" fontId="16" fillId="0" borderId="5"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4" fillId="7" borderId="5" xfId="1" applyFont="1" applyFill="1" applyBorder="1" applyAlignment="1">
      <alignment horizontal="center" vertical="center" wrapText="1"/>
    </xf>
    <xf numFmtId="0" fontId="16" fillId="0" borderId="1"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protection locked="0"/>
    </xf>
    <xf numFmtId="14" fontId="15"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xf>
    <xf numFmtId="14" fontId="15" fillId="0" borderId="1" xfId="0" applyNumberFormat="1" applyFont="1" applyFill="1" applyBorder="1" applyAlignment="1" applyProtection="1">
      <alignment horizontal="justify" vertical="center" wrapText="1"/>
      <protection locked="0"/>
    </xf>
    <xf numFmtId="0" fontId="16" fillId="0" borderId="1" xfId="0" applyFont="1" applyFill="1" applyBorder="1"/>
    <xf numFmtId="14" fontId="15" fillId="0" borderId="5" xfId="0" applyNumberFormat="1" applyFont="1" applyFill="1" applyBorder="1" applyAlignment="1" applyProtection="1">
      <alignment horizontal="center" vertical="center" wrapText="1"/>
      <protection locked="0"/>
    </xf>
    <xf numFmtId="0" fontId="16" fillId="11" borderId="0" xfId="0" applyFont="1" applyFill="1"/>
    <xf numFmtId="0" fontId="16" fillId="0" borderId="1" xfId="0" applyFont="1" applyFill="1" applyBorder="1" applyAlignment="1" applyProtection="1">
      <alignment vertical="center"/>
      <protection locked="0"/>
    </xf>
    <xf numFmtId="0" fontId="15" fillId="0" borderId="1" xfId="0" applyFont="1" applyFill="1" applyBorder="1" applyAlignment="1" applyProtection="1">
      <alignment horizontal="left" vertical="center"/>
      <protection locked="0"/>
    </xf>
    <xf numFmtId="0" fontId="16" fillId="13" borderId="1" xfId="0" applyFont="1" applyFill="1" applyBorder="1" applyAlignment="1" applyProtection="1">
      <alignment vertical="center"/>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vertical="center"/>
    </xf>
    <xf numFmtId="0" fontId="16" fillId="0" borderId="1" xfId="0" applyFont="1" applyFill="1" applyBorder="1" applyAlignment="1">
      <alignment horizontal="center" vertical="center"/>
    </xf>
    <xf numFmtId="14" fontId="15" fillId="0" borderId="1" xfId="0" applyNumberFormat="1"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0" fontId="12" fillId="0" borderId="0" xfId="1" applyFont="1" applyBorder="1" applyAlignment="1">
      <alignment horizontal="left"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left" vertical="center" wrapText="1"/>
    </xf>
    <xf numFmtId="0" fontId="11" fillId="8" borderId="2"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1" fillId="8" borderId="1" xfId="1" applyFont="1" applyFill="1" applyBorder="1" applyAlignment="1">
      <alignment horizontal="left"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3" fillId="10" borderId="1" xfId="0" applyFont="1" applyFill="1" applyBorder="1" applyAlignment="1">
      <alignment horizontal="center" vertical="center"/>
    </xf>
    <xf numFmtId="0" fontId="9" fillId="11" borderId="2" xfId="0" applyFont="1" applyFill="1" applyBorder="1" applyAlignment="1">
      <alignment horizontal="left" vertical="center"/>
    </xf>
    <xf numFmtId="0" fontId="9" fillId="11" borderId="12" xfId="0" applyFont="1" applyFill="1" applyBorder="1" applyAlignment="1">
      <alignment horizontal="left" vertical="center"/>
    </xf>
    <xf numFmtId="0" fontId="9" fillId="11" borderId="4" xfId="0" applyFont="1" applyFill="1" applyBorder="1" applyAlignment="1">
      <alignment horizontal="left" vertical="center"/>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5" fillId="0" borderId="1" xfId="0" applyFont="1" applyFill="1" applyBorder="1" applyAlignment="1" applyProtection="1">
      <alignment horizontal="justify" vertical="center" wrapText="1"/>
      <protection locked="0"/>
    </xf>
    <xf numFmtId="0" fontId="15" fillId="0" borderId="5" xfId="0" applyFont="1" applyFill="1" applyBorder="1" applyAlignment="1" applyProtection="1">
      <alignment horizontal="justify" vertical="center" wrapText="1"/>
      <protection locked="0"/>
    </xf>
    <xf numFmtId="0" fontId="14" fillId="7" borderId="15" xfId="1" applyFont="1" applyFill="1" applyBorder="1" applyAlignment="1">
      <alignment horizontal="center" vertical="center" wrapText="1"/>
    </xf>
    <xf numFmtId="0" fontId="14" fillId="7" borderId="17"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protection locked="0"/>
    </xf>
    <xf numFmtId="0" fontId="14" fillId="4" borderId="1" xfId="1"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justify"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protection locked="0"/>
    </xf>
    <xf numFmtId="0" fontId="14" fillId="7" borderId="1" xfId="1" applyFont="1" applyFill="1" applyBorder="1" applyAlignment="1">
      <alignment horizont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4" fillId="6" borderId="15" xfId="1" applyFont="1" applyFill="1" applyBorder="1" applyAlignment="1" applyProtection="1">
      <alignment horizontal="center" vertical="center" wrapText="1"/>
    </xf>
    <xf numFmtId="0" fontId="14" fillId="6" borderId="17" xfId="1" applyFont="1" applyFill="1" applyBorder="1" applyAlignment="1" applyProtection="1">
      <alignment horizontal="center" vertical="center" wrapText="1"/>
    </xf>
    <xf numFmtId="0" fontId="17" fillId="10" borderId="15" xfId="0" applyFont="1" applyFill="1" applyBorder="1" applyAlignment="1">
      <alignment horizontal="left" vertical="center"/>
    </xf>
    <xf numFmtId="0" fontId="17" fillId="10" borderId="16" xfId="0" applyFont="1" applyFill="1" applyBorder="1" applyAlignment="1">
      <alignment horizontal="left" vertical="center"/>
    </xf>
    <xf numFmtId="0" fontId="17" fillId="10" borderId="17" xfId="0" applyFont="1" applyFill="1" applyBorder="1" applyAlignment="1">
      <alignment horizontal="left" vertical="center"/>
    </xf>
    <xf numFmtId="0" fontId="17" fillId="10" borderId="7" xfId="0" applyFont="1" applyFill="1" applyBorder="1" applyAlignment="1">
      <alignment horizontal="left" vertical="center"/>
    </xf>
    <xf numFmtId="0" fontId="17" fillId="10" borderId="18" xfId="0" applyFont="1" applyFill="1" applyBorder="1" applyAlignment="1">
      <alignment horizontal="left" vertical="center"/>
    </xf>
    <xf numFmtId="0" fontId="17" fillId="10" borderId="8" xfId="0" applyFont="1" applyFill="1" applyBorder="1" applyAlignment="1">
      <alignment horizontal="left" vertical="center"/>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3" xfId="1" applyFont="1" applyFill="1" applyBorder="1" applyAlignment="1" applyProtection="1">
      <alignment horizontal="center" vertical="center" wrapText="1"/>
    </xf>
    <xf numFmtId="0" fontId="14" fillId="3" borderId="14" xfId="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pplyProtection="1">
      <alignment horizontal="center" vertical="center"/>
      <protection locked="0"/>
    </xf>
    <xf numFmtId="9"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protection locked="0"/>
    </xf>
    <xf numFmtId="0" fontId="16" fillId="0" borderId="1" xfId="0" applyFont="1" applyFill="1" applyBorder="1" applyAlignment="1" applyProtection="1">
      <alignment horizontal="left" vertical="top" wrapText="1"/>
      <protection locked="0"/>
    </xf>
    <xf numFmtId="0" fontId="16" fillId="0" borderId="5"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6" fillId="13" borderId="5" xfId="0" applyFont="1" applyFill="1" applyBorder="1" applyAlignment="1" applyProtection="1">
      <alignment horizontal="center" vertical="center" wrapText="1"/>
      <protection locked="0"/>
    </xf>
    <xf numFmtId="0" fontId="16" fillId="13" borderId="6" xfId="0" applyFont="1" applyFill="1" applyBorder="1" applyAlignment="1" applyProtection="1">
      <alignment horizontal="center" vertical="center" wrapText="1"/>
      <protection locked="0"/>
    </xf>
    <xf numFmtId="0" fontId="16" fillId="14" borderId="5" xfId="0" applyFont="1" applyFill="1" applyBorder="1" applyAlignment="1" applyProtection="1">
      <alignment horizontal="center" vertical="center" wrapText="1"/>
      <protection locked="0"/>
    </xf>
    <xf numFmtId="0" fontId="16" fillId="14" borderId="6" xfId="0" applyFont="1" applyFill="1" applyBorder="1" applyAlignment="1" applyProtection="1">
      <alignment horizontal="center" vertical="center" wrapText="1"/>
      <protection locked="0"/>
    </xf>
    <xf numFmtId="0" fontId="16" fillId="14" borderId="17" xfId="0" applyFont="1" applyFill="1" applyBorder="1" applyAlignment="1" applyProtection="1">
      <alignment horizontal="center" vertical="center" wrapText="1"/>
      <protection locked="0"/>
    </xf>
    <xf numFmtId="0" fontId="16" fillId="14" borderId="14" xfId="0" applyFont="1" applyFill="1" applyBorder="1" applyAlignment="1" applyProtection="1">
      <alignment horizontal="center" vertical="center" wrapText="1"/>
      <protection locked="0"/>
    </xf>
    <xf numFmtId="0" fontId="16" fillId="13" borderId="16" xfId="0" applyFont="1" applyFill="1" applyBorder="1" applyAlignment="1" applyProtection="1">
      <alignment horizontal="center" vertical="center" wrapText="1"/>
      <protection locked="0"/>
    </xf>
    <xf numFmtId="0" fontId="16" fillId="13" borderId="0" xfId="0" applyFont="1" applyFill="1" applyBorder="1" applyAlignment="1" applyProtection="1">
      <alignment horizontal="center" vertical="center" wrapText="1"/>
      <protection locked="0"/>
    </xf>
    <xf numFmtId="0" fontId="1" fillId="0" borderId="1" xfId="1" applyBorder="1" applyAlignment="1">
      <alignment horizontal="center"/>
    </xf>
    <xf numFmtId="0" fontId="2" fillId="0" borderId="2" xfId="1" applyFont="1" applyBorder="1" applyAlignment="1" applyProtection="1">
      <alignment horizontal="center"/>
      <protection locked="0"/>
    </xf>
    <xf numFmtId="0" fontId="2" fillId="0" borderId="4" xfId="1" applyFont="1" applyBorder="1" applyAlignment="1" applyProtection="1">
      <alignment horizontal="center"/>
      <protection locked="0"/>
    </xf>
  </cellXfs>
  <cellStyles count="5">
    <cellStyle name="Excel Built-in Normal" xfId="2"/>
    <cellStyle name="Normal" xfId="0" builtinId="0"/>
    <cellStyle name="Normal 2" xfId="3"/>
    <cellStyle name="Normal 2 2" xfId="4"/>
    <cellStyle name="Normal 3" xfId="1"/>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dy.orjuela/Downloads/Seguimiento%20y%20evaluacion/Riesgos%20de%20Corrupci&#243;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
      <sheetName val="mapa de riesgos "/>
      <sheetName val="listas"/>
    </sheetNames>
    <sheetDataSet>
      <sheetData sheetId="0" refreshError="1"/>
      <sheetData sheetId="1" refreshError="1"/>
      <sheetData sheetId="2" refreshError="1">
        <row r="14">
          <cell r="A14">
            <v>1</v>
          </cell>
          <cell r="B14" t="str">
            <v>BAJO</v>
          </cell>
        </row>
        <row r="15">
          <cell r="A15">
            <v>2</v>
          </cell>
          <cell r="B15" t="str">
            <v>BAJO</v>
          </cell>
        </row>
        <row r="16">
          <cell r="A16">
            <v>3</v>
          </cell>
          <cell r="B16" t="str">
            <v>MODERADO</v>
          </cell>
        </row>
        <row r="17">
          <cell r="A17">
            <v>4</v>
          </cell>
          <cell r="B17" t="str">
            <v>ALTO</v>
          </cell>
        </row>
        <row r="18">
          <cell r="A18">
            <v>5</v>
          </cell>
          <cell r="B18" t="str">
            <v>ALTO</v>
          </cell>
        </row>
        <row r="19">
          <cell r="A19">
            <v>6</v>
          </cell>
          <cell r="B19" t="str">
            <v>MODERADO</v>
          </cell>
        </row>
        <row r="20">
          <cell r="A20">
            <v>8</v>
          </cell>
          <cell r="B20" t="str">
            <v>ALTO</v>
          </cell>
        </row>
        <row r="21">
          <cell r="A21">
            <v>9</v>
          </cell>
          <cell r="B21" t="str">
            <v>ALTO</v>
          </cell>
        </row>
        <row r="22">
          <cell r="A22">
            <v>10</v>
          </cell>
          <cell r="B22" t="str">
            <v>EXTREMO</v>
          </cell>
        </row>
        <row r="23">
          <cell r="A23">
            <v>12</v>
          </cell>
          <cell r="B23" t="str">
            <v>EXTREMO</v>
          </cell>
        </row>
        <row r="24">
          <cell r="A24">
            <v>15</v>
          </cell>
          <cell r="B24" t="str">
            <v>EXTREMO</v>
          </cell>
        </row>
        <row r="25">
          <cell r="A25">
            <v>16</v>
          </cell>
          <cell r="B25" t="str">
            <v>EXTREMO</v>
          </cell>
        </row>
        <row r="26">
          <cell r="A26">
            <v>20</v>
          </cell>
          <cell r="B26" t="str">
            <v>EXTREMO</v>
          </cell>
        </row>
        <row r="27">
          <cell r="A27">
            <v>25</v>
          </cell>
          <cell r="B27"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topLeftCell="A64" zoomScale="130" zoomScaleNormal="100" zoomScaleSheetLayoutView="130" workbookViewId="0">
      <selection activeCell="A82" sqref="A82"/>
    </sheetView>
  </sheetViews>
  <sheetFormatPr baseColWidth="10" defaultRowHeight="12.75" x14ac:dyDescent="0.2"/>
  <cols>
    <col min="1" max="1" width="19.7109375" style="26" customWidth="1"/>
    <col min="2" max="2" width="24.5703125" style="26" bestFit="1" customWidth="1"/>
    <col min="3" max="3" width="53.5703125" style="26" bestFit="1" customWidth="1"/>
    <col min="4" max="5" width="11.42578125" style="26"/>
    <col min="6" max="6" width="24.5703125" style="26" bestFit="1" customWidth="1"/>
    <col min="7" max="16384" width="11.42578125" style="26"/>
  </cols>
  <sheetData>
    <row r="1" spans="1:12" x14ac:dyDescent="0.2">
      <c r="A1" s="102" t="s">
        <v>0</v>
      </c>
      <c r="B1" s="102"/>
      <c r="C1" s="102"/>
      <c r="D1" s="102"/>
      <c r="E1" s="102"/>
      <c r="F1" s="102"/>
      <c r="G1" s="102"/>
    </row>
    <row r="2" spans="1:12" x14ac:dyDescent="0.2">
      <c r="A2" s="102"/>
      <c r="B2" s="102"/>
      <c r="C2" s="102"/>
      <c r="D2" s="102"/>
      <c r="E2" s="102"/>
      <c r="F2" s="102"/>
      <c r="G2" s="102"/>
    </row>
    <row r="3" spans="1:12" s="37" customFormat="1" ht="30" customHeight="1" x14ac:dyDescent="0.2">
      <c r="A3" s="103" t="s">
        <v>153</v>
      </c>
      <c r="B3" s="104"/>
      <c r="C3" s="104"/>
      <c r="D3" s="104"/>
      <c r="E3" s="104"/>
      <c r="F3" s="104"/>
      <c r="G3" s="105"/>
    </row>
    <row r="5" spans="1:12" ht="25.5" x14ac:dyDescent="0.2">
      <c r="B5" s="25" t="s">
        <v>43</v>
      </c>
      <c r="C5" s="25" t="s">
        <v>7</v>
      </c>
      <c r="D5" s="17"/>
      <c r="E5" s="17"/>
      <c r="F5" s="17"/>
      <c r="G5" s="17"/>
      <c r="H5" s="17"/>
      <c r="I5" s="17"/>
      <c r="J5" s="17"/>
      <c r="K5" s="17"/>
      <c r="L5" s="17"/>
    </row>
    <row r="6" spans="1:12" x14ac:dyDescent="0.2">
      <c r="B6" s="106" t="s">
        <v>44</v>
      </c>
      <c r="C6" s="18" t="s">
        <v>45</v>
      </c>
      <c r="D6" s="17"/>
      <c r="E6" s="17"/>
      <c r="F6" s="17"/>
      <c r="G6" s="17"/>
      <c r="H6" s="17"/>
      <c r="I6" s="17"/>
      <c r="J6" s="17"/>
      <c r="K6" s="17"/>
      <c r="L6" s="17"/>
    </row>
    <row r="7" spans="1:12" x14ac:dyDescent="0.2">
      <c r="B7" s="106"/>
      <c r="C7" s="18" t="s">
        <v>47</v>
      </c>
      <c r="D7" s="17"/>
      <c r="E7" s="17"/>
      <c r="F7" s="17"/>
      <c r="G7" s="17"/>
      <c r="H7" s="17"/>
      <c r="I7" s="17"/>
      <c r="J7" s="17"/>
      <c r="K7" s="17"/>
      <c r="L7" s="17"/>
    </row>
    <row r="8" spans="1:12" x14ac:dyDescent="0.2">
      <c r="B8" s="106"/>
      <c r="C8" s="18" t="s">
        <v>49</v>
      </c>
      <c r="D8" s="17"/>
      <c r="E8" s="17"/>
      <c r="F8" s="17"/>
      <c r="G8" s="17"/>
      <c r="H8" s="17"/>
      <c r="I8" s="17"/>
      <c r="J8" s="17"/>
      <c r="K8" s="17"/>
      <c r="L8" s="17"/>
    </row>
    <row r="9" spans="1:12" x14ac:dyDescent="0.2">
      <c r="B9" s="106"/>
      <c r="C9" s="18" t="s">
        <v>51</v>
      </c>
      <c r="D9" s="17"/>
      <c r="E9" s="17"/>
      <c r="F9" s="19"/>
      <c r="G9" s="20"/>
      <c r="H9" s="17"/>
      <c r="I9" s="17"/>
      <c r="J9" s="17"/>
      <c r="K9" s="17"/>
      <c r="L9" s="17"/>
    </row>
    <row r="10" spans="1:12" x14ac:dyDescent="0.2">
      <c r="B10" s="106" t="s">
        <v>46</v>
      </c>
      <c r="C10" s="18" t="s">
        <v>52</v>
      </c>
      <c r="D10" s="17"/>
      <c r="E10" s="17"/>
      <c r="F10" s="19"/>
      <c r="G10" s="20"/>
      <c r="H10" s="17"/>
      <c r="I10" s="17"/>
      <c r="J10" s="17"/>
      <c r="K10" s="17"/>
      <c r="L10" s="17"/>
    </row>
    <row r="11" spans="1:12" x14ac:dyDescent="0.2">
      <c r="B11" s="106"/>
      <c r="C11" s="18" t="s">
        <v>53</v>
      </c>
      <c r="D11" s="17"/>
      <c r="E11" s="17"/>
      <c r="F11" s="17"/>
      <c r="G11" s="17"/>
      <c r="H11" s="17"/>
      <c r="I11" s="17"/>
      <c r="J11" s="17"/>
      <c r="K11" s="17"/>
      <c r="L11" s="17"/>
    </row>
    <row r="12" spans="1:12" x14ac:dyDescent="0.2">
      <c r="B12" s="106"/>
      <c r="C12" s="18" t="s">
        <v>54</v>
      </c>
      <c r="D12" s="17"/>
      <c r="E12" s="17"/>
      <c r="F12" s="17"/>
      <c r="G12" s="17"/>
      <c r="H12" s="17"/>
      <c r="I12" s="17"/>
      <c r="J12" s="17"/>
      <c r="K12" s="17"/>
      <c r="L12" s="17"/>
    </row>
    <row r="13" spans="1:12" x14ac:dyDescent="0.2">
      <c r="B13" s="106"/>
      <c r="C13" s="21" t="s">
        <v>55</v>
      </c>
      <c r="D13" s="17"/>
      <c r="E13" s="17"/>
      <c r="F13" s="17"/>
      <c r="G13" s="17"/>
      <c r="H13" s="17"/>
      <c r="I13" s="17"/>
      <c r="J13" s="17"/>
      <c r="K13" s="17"/>
      <c r="L13" s="17"/>
    </row>
    <row r="14" spans="1:12" x14ac:dyDescent="0.2">
      <c r="B14" s="107" t="s">
        <v>48</v>
      </c>
      <c r="C14" s="18" t="s">
        <v>56</v>
      </c>
      <c r="D14" s="17"/>
      <c r="E14" s="17"/>
      <c r="F14" s="17"/>
      <c r="G14" s="17"/>
      <c r="H14" s="17"/>
      <c r="I14" s="17"/>
      <c r="J14" s="17"/>
      <c r="K14" s="17"/>
      <c r="L14" s="17"/>
    </row>
    <row r="15" spans="1:12" x14ac:dyDescent="0.2">
      <c r="B15" s="107"/>
      <c r="C15" s="18" t="s">
        <v>57</v>
      </c>
      <c r="D15" s="17"/>
      <c r="E15" s="17"/>
      <c r="F15" s="17"/>
      <c r="G15" s="17"/>
      <c r="H15" s="17"/>
      <c r="I15" s="17"/>
      <c r="J15" s="17"/>
      <c r="K15" s="17"/>
      <c r="L15" s="17"/>
    </row>
    <row r="16" spans="1:12" x14ac:dyDescent="0.2">
      <c r="B16" s="107"/>
      <c r="C16" s="18" t="s">
        <v>58</v>
      </c>
      <c r="D16" s="17"/>
      <c r="E16" s="17"/>
      <c r="F16" s="17"/>
      <c r="G16" s="17"/>
      <c r="H16" s="17"/>
      <c r="I16" s="17"/>
      <c r="J16" s="17"/>
      <c r="K16" s="17"/>
      <c r="L16" s="17"/>
    </row>
    <row r="17" spans="1:12" x14ac:dyDescent="0.2">
      <c r="B17" s="107"/>
      <c r="C17" s="18" t="s">
        <v>59</v>
      </c>
      <c r="D17" s="17"/>
      <c r="E17" s="17"/>
      <c r="F17" s="17"/>
      <c r="G17" s="17"/>
      <c r="H17" s="17"/>
      <c r="I17" s="17"/>
      <c r="J17" s="17"/>
      <c r="K17" s="17"/>
      <c r="L17" s="17"/>
    </row>
    <row r="18" spans="1:12" x14ac:dyDescent="0.2">
      <c r="B18" s="107" t="s">
        <v>50</v>
      </c>
      <c r="C18" s="22" t="s">
        <v>60</v>
      </c>
      <c r="D18" s="17"/>
      <c r="E18" s="17"/>
      <c r="F18" s="17"/>
      <c r="G18" s="17"/>
      <c r="H18" s="17"/>
      <c r="I18" s="17"/>
      <c r="J18" s="17"/>
      <c r="K18" s="17"/>
      <c r="L18" s="17"/>
    </row>
    <row r="19" spans="1:12" x14ac:dyDescent="0.2">
      <c r="A19" s="17"/>
      <c r="B19" s="107"/>
      <c r="C19" s="22" t="s">
        <v>61</v>
      </c>
    </row>
    <row r="20" spans="1:12" x14ac:dyDescent="0.2">
      <c r="A20" s="17"/>
      <c r="B20" s="107"/>
      <c r="C20" s="22" t="s">
        <v>62</v>
      </c>
    </row>
    <row r="21" spans="1:12" x14ac:dyDescent="0.2">
      <c r="A21" s="17"/>
      <c r="B21" s="107"/>
      <c r="C21" s="22" t="s">
        <v>55</v>
      </c>
    </row>
    <row r="25" spans="1:12" ht="25.5" x14ac:dyDescent="0.2">
      <c r="A25" s="25" t="s">
        <v>63</v>
      </c>
      <c r="B25" s="17"/>
      <c r="C25" s="17"/>
    </row>
    <row r="27" spans="1:12" x14ac:dyDescent="0.2">
      <c r="A27" s="17"/>
      <c r="B27" s="25" t="s">
        <v>64</v>
      </c>
      <c r="C27" s="25" t="s">
        <v>65</v>
      </c>
    </row>
    <row r="28" spans="1:12" ht="38.25" x14ac:dyDescent="0.2">
      <c r="A28" s="17"/>
      <c r="B28" s="23" t="s">
        <v>66</v>
      </c>
      <c r="C28" s="24" t="s">
        <v>67</v>
      </c>
    </row>
    <row r="29" spans="1:12" ht="38.25" x14ac:dyDescent="0.2">
      <c r="A29" s="17"/>
      <c r="B29" s="23" t="s">
        <v>68</v>
      </c>
      <c r="C29" s="24" t="s">
        <v>69</v>
      </c>
    </row>
    <row r="30" spans="1:12" ht="38.25" x14ac:dyDescent="0.2">
      <c r="A30" s="17"/>
      <c r="B30" s="23" t="s">
        <v>70</v>
      </c>
      <c r="C30" s="24" t="s">
        <v>71</v>
      </c>
    </row>
    <row r="32" spans="1:12" ht="25.5" x14ac:dyDescent="0.2">
      <c r="A32" s="25" t="s">
        <v>72</v>
      </c>
      <c r="B32" s="17"/>
      <c r="C32" s="17"/>
    </row>
    <row r="34" spans="1:3" ht="38.25" x14ac:dyDescent="0.2">
      <c r="A34" s="17"/>
      <c r="B34" s="23" t="s">
        <v>73</v>
      </c>
      <c r="C34" s="24" t="s">
        <v>74</v>
      </c>
    </row>
    <row r="35" spans="1:3" ht="63.75" x14ac:dyDescent="0.2">
      <c r="A35" s="17"/>
      <c r="B35" s="23" t="s">
        <v>75</v>
      </c>
      <c r="C35" s="24" t="s">
        <v>76</v>
      </c>
    </row>
    <row r="36" spans="1:3" ht="38.25" x14ac:dyDescent="0.2">
      <c r="A36" s="17"/>
      <c r="B36" s="23" t="s">
        <v>77</v>
      </c>
      <c r="C36" s="24" t="s">
        <v>71</v>
      </c>
    </row>
    <row r="37" spans="1:3" ht="25.5" x14ac:dyDescent="0.2">
      <c r="A37" s="17"/>
      <c r="B37" s="23" t="s">
        <v>78</v>
      </c>
      <c r="C37" s="24" t="s">
        <v>79</v>
      </c>
    </row>
    <row r="38" spans="1:3" ht="63.75" x14ac:dyDescent="0.2">
      <c r="A38" s="17"/>
      <c r="B38" s="23" t="s">
        <v>80</v>
      </c>
      <c r="C38" s="24" t="s">
        <v>81</v>
      </c>
    </row>
    <row r="40" spans="1:3" ht="25.5" x14ac:dyDescent="0.2">
      <c r="A40" s="25" t="s">
        <v>82</v>
      </c>
      <c r="B40" s="17"/>
      <c r="C40" s="17"/>
    </row>
    <row r="42" spans="1:3" ht="63.75" x14ac:dyDescent="0.2">
      <c r="A42" s="17"/>
      <c r="B42" s="23" t="s">
        <v>83</v>
      </c>
      <c r="C42" s="24" t="s">
        <v>84</v>
      </c>
    </row>
    <row r="43" spans="1:3" ht="51" x14ac:dyDescent="0.2">
      <c r="A43" s="17"/>
      <c r="B43" s="23" t="s">
        <v>85</v>
      </c>
      <c r="C43" s="24" t="s">
        <v>86</v>
      </c>
    </row>
    <row r="44" spans="1:3" ht="63.75" x14ac:dyDescent="0.2">
      <c r="A44" s="17"/>
      <c r="B44" s="23" t="s">
        <v>87</v>
      </c>
      <c r="C44" s="24" t="s">
        <v>88</v>
      </c>
    </row>
    <row r="45" spans="1:3" ht="25.5" x14ac:dyDescent="0.2">
      <c r="A45" s="17"/>
      <c r="B45" s="23" t="s">
        <v>89</v>
      </c>
      <c r="C45" s="24" t="s">
        <v>90</v>
      </c>
    </row>
    <row r="47" spans="1:3" ht="25.5" x14ac:dyDescent="0.2">
      <c r="A47" s="25" t="s">
        <v>91</v>
      </c>
      <c r="B47" s="17"/>
      <c r="C47" s="17"/>
    </row>
    <row r="49" spans="1:6" ht="25.5" x14ac:dyDescent="0.2">
      <c r="A49" s="17"/>
      <c r="B49" s="23" t="s">
        <v>92</v>
      </c>
      <c r="C49" s="24" t="s">
        <v>93</v>
      </c>
    </row>
    <row r="50" spans="1:6" ht="25.5" x14ac:dyDescent="0.2">
      <c r="A50" s="17"/>
      <c r="B50" s="23" t="s">
        <v>94</v>
      </c>
      <c r="C50" s="24" t="s">
        <v>95</v>
      </c>
    </row>
    <row r="51" spans="1:6" x14ac:dyDescent="0.2">
      <c r="A51" s="17"/>
      <c r="B51" s="23" t="s">
        <v>96</v>
      </c>
      <c r="C51" s="24" t="s">
        <v>97</v>
      </c>
      <c r="D51" s="17"/>
      <c r="E51" s="17"/>
      <c r="F51" s="17"/>
    </row>
    <row r="52" spans="1:6" ht="25.5" x14ac:dyDescent="0.2">
      <c r="A52" s="17"/>
      <c r="B52" s="23" t="s">
        <v>98</v>
      </c>
      <c r="C52" s="24" t="s">
        <v>99</v>
      </c>
      <c r="D52" s="17"/>
      <c r="E52" s="17"/>
      <c r="F52" s="17"/>
    </row>
    <row r="53" spans="1:6" ht="25.5" x14ac:dyDescent="0.2">
      <c r="A53" s="17"/>
      <c r="B53" s="23" t="s">
        <v>100</v>
      </c>
      <c r="C53" s="24" t="s">
        <v>101</v>
      </c>
      <c r="D53" s="17"/>
      <c r="E53" s="17"/>
      <c r="F53" s="17"/>
    </row>
    <row r="54" spans="1:6" ht="25.5" x14ac:dyDescent="0.2">
      <c r="A54" s="17"/>
      <c r="B54" s="23" t="s">
        <v>102</v>
      </c>
      <c r="C54" s="24" t="s">
        <v>103</v>
      </c>
      <c r="D54" s="17"/>
      <c r="E54" s="17"/>
      <c r="F54" s="17"/>
    </row>
    <row r="55" spans="1:6" x14ac:dyDescent="0.2">
      <c r="A55" s="17"/>
      <c r="B55" s="23" t="s">
        <v>104</v>
      </c>
      <c r="C55" s="24" t="s">
        <v>105</v>
      </c>
      <c r="D55" s="17"/>
      <c r="E55" s="17"/>
      <c r="F55" s="17"/>
    </row>
    <row r="56" spans="1:6" ht="38.25" x14ac:dyDescent="0.2">
      <c r="A56" s="17"/>
      <c r="B56" s="23" t="s">
        <v>106</v>
      </c>
      <c r="C56" s="24" t="s">
        <v>107</v>
      </c>
      <c r="D56" s="17"/>
      <c r="E56" s="17"/>
      <c r="F56" s="17"/>
    </row>
    <row r="57" spans="1:6" ht="25.5" x14ac:dyDescent="0.2">
      <c r="A57" s="17"/>
      <c r="B57" s="23" t="s">
        <v>108</v>
      </c>
      <c r="C57" s="24" t="s">
        <v>109</v>
      </c>
      <c r="D57" s="17"/>
      <c r="E57" s="17"/>
      <c r="F57" s="17"/>
    </row>
    <row r="58" spans="1:6" ht="38.25" x14ac:dyDescent="0.2">
      <c r="A58" s="17"/>
      <c r="B58" s="23" t="s">
        <v>110</v>
      </c>
      <c r="C58" s="24" t="s">
        <v>111</v>
      </c>
      <c r="D58" s="17"/>
      <c r="E58" s="17"/>
      <c r="F58" s="17"/>
    </row>
    <row r="59" spans="1:6" ht="25.5" x14ac:dyDescent="0.2">
      <c r="A59" s="17"/>
      <c r="B59" s="23" t="s">
        <v>112</v>
      </c>
      <c r="C59" s="24" t="s">
        <v>113</v>
      </c>
      <c r="D59" s="17"/>
      <c r="E59" s="17"/>
      <c r="F59" s="17"/>
    </row>
    <row r="60" spans="1:6" ht="51" x14ac:dyDescent="0.2">
      <c r="A60" s="17"/>
      <c r="B60" s="23" t="s">
        <v>114</v>
      </c>
      <c r="C60" s="24" t="s">
        <v>115</v>
      </c>
      <c r="D60" s="17"/>
      <c r="E60" s="17"/>
      <c r="F60" s="17"/>
    </row>
    <row r="63" spans="1:6" ht="13.5" thickBot="1" x14ac:dyDescent="0.25">
      <c r="A63" s="17"/>
      <c r="B63" s="17"/>
      <c r="C63" s="17"/>
      <c r="D63" s="17"/>
      <c r="E63" s="17"/>
      <c r="F63" s="17"/>
    </row>
    <row r="64" spans="1:6" ht="13.5" thickBot="1" x14ac:dyDescent="0.25">
      <c r="A64" s="88" t="s">
        <v>116</v>
      </c>
      <c r="B64" s="89"/>
      <c r="C64" s="89"/>
      <c r="D64" s="89"/>
      <c r="E64" s="89"/>
      <c r="F64" s="90"/>
    </row>
    <row r="65" spans="1:6" x14ac:dyDescent="0.2">
      <c r="A65" s="27"/>
      <c r="B65" s="27"/>
      <c r="C65" s="27"/>
      <c r="D65" s="27"/>
      <c r="E65" s="27"/>
      <c r="F65" s="27"/>
    </row>
    <row r="66" spans="1:6" x14ac:dyDescent="0.2">
      <c r="A66" s="28" t="s">
        <v>117</v>
      </c>
      <c r="B66" s="28" t="s">
        <v>118</v>
      </c>
      <c r="C66" s="91" t="s">
        <v>119</v>
      </c>
      <c r="D66" s="91"/>
      <c r="E66" s="100" t="s">
        <v>120</v>
      </c>
      <c r="F66" s="101"/>
    </row>
    <row r="67" spans="1:6" ht="15" customHeight="1" x14ac:dyDescent="0.2">
      <c r="A67" s="29">
        <v>1</v>
      </c>
      <c r="B67" s="30" t="s">
        <v>121</v>
      </c>
      <c r="C67" s="96" t="s">
        <v>122</v>
      </c>
      <c r="D67" s="96"/>
      <c r="E67" s="97" t="s">
        <v>123</v>
      </c>
      <c r="F67" s="98"/>
    </row>
    <row r="68" spans="1:6" ht="30" customHeight="1" x14ac:dyDescent="0.2">
      <c r="A68" s="29">
        <v>2</v>
      </c>
      <c r="B68" s="30" t="s">
        <v>124</v>
      </c>
      <c r="C68" s="96" t="s">
        <v>125</v>
      </c>
      <c r="D68" s="96"/>
      <c r="E68" s="97" t="s">
        <v>126</v>
      </c>
      <c r="F68" s="98"/>
    </row>
    <row r="69" spans="1:6" ht="15" customHeight="1" x14ac:dyDescent="0.2">
      <c r="A69" s="31">
        <v>3</v>
      </c>
      <c r="B69" s="32" t="s">
        <v>127</v>
      </c>
      <c r="C69" s="93" t="s">
        <v>128</v>
      </c>
      <c r="D69" s="93"/>
      <c r="E69" s="94" t="s">
        <v>129</v>
      </c>
      <c r="F69" s="95"/>
    </row>
    <row r="70" spans="1:6" ht="15" customHeight="1" x14ac:dyDescent="0.2">
      <c r="A70" s="29">
        <v>4</v>
      </c>
      <c r="B70" s="30" t="s">
        <v>130</v>
      </c>
      <c r="C70" s="96" t="s">
        <v>131</v>
      </c>
      <c r="D70" s="96"/>
      <c r="E70" s="97" t="s">
        <v>132</v>
      </c>
      <c r="F70" s="98"/>
    </row>
    <row r="71" spans="1:6" ht="30" customHeight="1" x14ac:dyDescent="0.2">
      <c r="A71" s="31">
        <v>5</v>
      </c>
      <c r="B71" s="32" t="s">
        <v>133</v>
      </c>
      <c r="C71" s="93" t="s">
        <v>134</v>
      </c>
      <c r="D71" s="93"/>
      <c r="E71" s="94" t="s">
        <v>135</v>
      </c>
      <c r="F71" s="95"/>
    </row>
    <row r="72" spans="1:6" x14ac:dyDescent="0.2">
      <c r="A72" s="87" t="s">
        <v>136</v>
      </c>
      <c r="B72" s="87"/>
      <c r="C72" s="87"/>
      <c r="D72" s="87"/>
      <c r="E72" s="17"/>
      <c r="F72" s="17"/>
    </row>
    <row r="74" spans="1:6" ht="13.5" thickBot="1" x14ac:dyDescent="0.25">
      <c r="A74" s="17"/>
      <c r="B74" s="17"/>
      <c r="C74" s="17"/>
      <c r="D74" s="17"/>
      <c r="E74" s="17"/>
      <c r="F74" s="17"/>
    </row>
    <row r="75" spans="1:6" ht="13.5" thickBot="1" x14ac:dyDescent="0.25">
      <c r="A75" s="88" t="s">
        <v>137</v>
      </c>
      <c r="B75" s="89"/>
      <c r="C75" s="89"/>
      <c r="D75" s="89"/>
      <c r="E75" s="89"/>
      <c r="F75" s="90"/>
    </row>
    <row r="76" spans="1:6" x14ac:dyDescent="0.2">
      <c r="A76" s="27"/>
      <c r="B76" s="27"/>
      <c r="C76" s="27"/>
      <c r="D76" s="27"/>
      <c r="E76" s="27"/>
      <c r="F76" s="27"/>
    </row>
    <row r="77" spans="1:6" x14ac:dyDescent="0.2">
      <c r="A77" s="28" t="s">
        <v>117</v>
      </c>
      <c r="B77" s="28" t="s">
        <v>118</v>
      </c>
      <c r="C77" s="91" t="s">
        <v>119</v>
      </c>
      <c r="D77" s="91"/>
      <c r="E77" s="91"/>
      <c r="F77" s="91"/>
    </row>
    <row r="78" spans="1:6" x14ac:dyDescent="0.2">
      <c r="A78" s="33">
        <v>1</v>
      </c>
      <c r="B78" s="34" t="s">
        <v>138</v>
      </c>
      <c r="C78" s="92" t="s">
        <v>139</v>
      </c>
      <c r="D78" s="92"/>
      <c r="E78" s="92"/>
      <c r="F78" s="92"/>
    </row>
    <row r="79" spans="1:6" x14ac:dyDescent="0.2">
      <c r="A79" s="33">
        <v>2</v>
      </c>
      <c r="B79" s="34" t="s">
        <v>140</v>
      </c>
      <c r="C79" s="92" t="s">
        <v>141</v>
      </c>
      <c r="D79" s="92"/>
      <c r="E79" s="92"/>
      <c r="F79" s="92"/>
    </row>
    <row r="80" spans="1:6" x14ac:dyDescent="0.2">
      <c r="A80" s="33">
        <v>3</v>
      </c>
      <c r="B80" s="34" t="s">
        <v>142</v>
      </c>
      <c r="C80" s="92" t="s">
        <v>143</v>
      </c>
      <c r="D80" s="92"/>
      <c r="E80" s="92"/>
      <c r="F80" s="92"/>
    </row>
    <row r="81" spans="1:6" x14ac:dyDescent="0.2">
      <c r="A81" s="33">
        <v>4</v>
      </c>
      <c r="B81" s="34" t="s">
        <v>144</v>
      </c>
      <c r="C81" s="92" t="s">
        <v>145</v>
      </c>
      <c r="D81" s="92"/>
      <c r="E81" s="92"/>
      <c r="F81" s="92"/>
    </row>
    <row r="82" spans="1:6" ht="25.5" x14ac:dyDescent="0.2">
      <c r="A82" s="35">
        <v>5</v>
      </c>
      <c r="B82" s="32" t="s">
        <v>152</v>
      </c>
      <c r="C82" s="99" t="s">
        <v>146</v>
      </c>
      <c r="D82" s="99"/>
      <c r="E82" s="99"/>
      <c r="F82" s="99"/>
    </row>
    <row r="83" spans="1:6" x14ac:dyDescent="0.2">
      <c r="A83" s="87" t="s">
        <v>136</v>
      </c>
      <c r="B83" s="87"/>
      <c r="C83" s="87"/>
      <c r="D83" s="87"/>
      <c r="E83" s="36"/>
      <c r="F83" s="36"/>
    </row>
  </sheetData>
  <mergeCells count="28">
    <mergeCell ref="E68:F68"/>
    <mergeCell ref="E67:F67"/>
    <mergeCell ref="E66:F66"/>
    <mergeCell ref="A1:G2"/>
    <mergeCell ref="A3:G3"/>
    <mergeCell ref="C66:D66"/>
    <mergeCell ref="C67:D67"/>
    <mergeCell ref="C68:D68"/>
    <mergeCell ref="B6:B9"/>
    <mergeCell ref="B10:B13"/>
    <mergeCell ref="B14:B17"/>
    <mergeCell ref="B18:B21"/>
    <mergeCell ref="A64:F64"/>
    <mergeCell ref="C79:F79"/>
    <mergeCell ref="C80:F80"/>
    <mergeCell ref="C81:F81"/>
    <mergeCell ref="C82:F82"/>
    <mergeCell ref="A83:D83"/>
    <mergeCell ref="A72:D72"/>
    <mergeCell ref="A75:F75"/>
    <mergeCell ref="C77:F77"/>
    <mergeCell ref="C78:F78"/>
    <mergeCell ref="C69:D69"/>
    <mergeCell ref="E69:F69"/>
    <mergeCell ref="C70:D70"/>
    <mergeCell ref="E70:F70"/>
    <mergeCell ref="C71:D71"/>
    <mergeCell ref="E71:F71"/>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
  <sheetViews>
    <sheetView showGridLines="0" tabSelected="1" topLeftCell="A3" zoomScale="90" zoomScaleNormal="90" workbookViewId="0">
      <selection activeCell="F6" sqref="F6:F8"/>
    </sheetView>
  </sheetViews>
  <sheetFormatPr baseColWidth="10" defaultRowHeight="12.75" x14ac:dyDescent="0.2"/>
  <cols>
    <col min="1" max="1" width="20.5703125" style="40" customWidth="1"/>
    <col min="2" max="2" width="16.140625" style="40" customWidth="1"/>
    <col min="3" max="3" width="40.140625" style="40" customWidth="1"/>
    <col min="4" max="4" width="24.140625" style="40" customWidth="1"/>
    <col min="5" max="5" width="38.5703125" style="40" customWidth="1"/>
    <col min="6" max="6" width="28" style="40" customWidth="1"/>
    <col min="7" max="7" width="8.7109375" style="40" customWidth="1"/>
    <col min="8" max="8" width="16.7109375" style="40" bestFit="1" customWidth="1"/>
    <col min="9" max="9" width="14.5703125" style="40" customWidth="1"/>
    <col min="10" max="10" width="21.42578125" style="40" bestFit="1" customWidth="1"/>
    <col min="11" max="11" width="5.7109375" style="40" customWidth="1"/>
    <col min="12" max="12" width="11" style="40" bestFit="1" customWidth="1"/>
    <col min="13" max="13" width="38.28515625" style="72" customWidth="1"/>
    <col min="14" max="14" width="17.7109375" style="40" customWidth="1"/>
    <col min="15" max="15" width="10.140625" style="40" customWidth="1"/>
    <col min="16" max="16" width="8.42578125" style="40" customWidth="1"/>
    <col min="17" max="17" width="8.5703125" style="40" customWidth="1"/>
    <col min="18" max="18" width="16.140625" style="40" customWidth="1"/>
    <col min="19" max="19" width="11.42578125" style="51" customWidth="1"/>
    <col min="20" max="20" width="9" style="40" customWidth="1"/>
    <col min="21" max="21" width="10.42578125" style="40" customWidth="1"/>
    <col min="22" max="22" width="5.85546875" style="40" customWidth="1"/>
    <col min="23" max="23" width="13" style="40" bestFit="1" customWidth="1"/>
    <col min="24" max="24" width="35.85546875" style="72" customWidth="1"/>
    <col min="25" max="25" width="22.42578125" style="40" customWidth="1"/>
    <col min="26" max="26" width="16.5703125" style="40" customWidth="1"/>
    <col min="27" max="27" width="17.5703125" style="40" customWidth="1"/>
    <col min="28" max="28" width="15.28515625" style="40" customWidth="1"/>
    <col min="29" max="29" width="17.140625" style="40" customWidth="1"/>
    <col min="30" max="30" width="28.7109375" style="40" customWidth="1"/>
    <col min="31" max="31" width="21.5703125" style="40" customWidth="1"/>
    <col min="32" max="32" width="16.7109375" style="40" customWidth="1"/>
    <col min="33" max="33" width="73.140625" style="40" customWidth="1"/>
    <col min="34" max="34" width="23.7109375" style="40" customWidth="1"/>
    <col min="35" max="35" width="79" style="45" customWidth="1"/>
    <col min="36" max="36" width="37.7109375" style="45" customWidth="1"/>
    <col min="37" max="37" width="84" style="40" customWidth="1"/>
    <col min="38" max="38" width="35.5703125" style="40" customWidth="1"/>
    <col min="39" max="16384" width="11.42578125" style="40"/>
  </cols>
  <sheetData>
    <row r="1" spans="1:38" x14ac:dyDescent="0.2">
      <c r="A1" s="139" t="s">
        <v>229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1"/>
    </row>
    <row r="2" spans="1:38" x14ac:dyDescent="0.2">
      <c r="A2" s="142"/>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4"/>
    </row>
    <row r="3" spans="1:38" s="45" customFormat="1" x14ac:dyDescent="0.2">
      <c r="A3" s="41"/>
      <c r="B3" s="42"/>
      <c r="C3" s="42"/>
      <c r="D3" s="42"/>
      <c r="E3" s="42"/>
      <c r="F3" s="42"/>
      <c r="G3" s="42"/>
      <c r="H3" s="42"/>
      <c r="I3" s="42"/>
      <c r="J3" s="42"/>
      <c r="K3" s="42"/>
      <c r="L3" s="42"/>
      <c r="M3" s="43"/>
      <c r="N3" s="42"/>
      <c r="O3" s="42"/>
      <c r="P3" s="42"/>
      <c r="Q3" s="42"/>
      <c r="R3" s="42"/>
      <c r="S3" s="42"/>
      <c r="T3" s="42"/>
      <c r="U3" s="42"/>
      <c r="V3" s="42"/>
      <c r="W3" s="42"/>
      <c r="X3" s="43"/>
      <c r="Y3" s="42"/>
      <c r="Z3" s="42"/>
      <c r="AA3" s="42"/>
      <c r="AB3" s="42"/>
      <c r="AC3" s="42"/>
      <c r="AD3" s="42"/>
      <c r="AE3" s="42"/>
      <c r="AF3" s="42"/>
      <c r="AG3" s="42"/>
      <c r="AH3" s="42"/>
      <c r="AI3" s="42"/>
      <c r="AJ3" s="42"/>
      <c r="AK3" s="42"/>
      <c r="AL3" s="44"/>
    </row>
    <row r="4" spans="1:38" ht="15" customHeight="1" x14ac:dyDescent="0.2">
      <c r="A4" s="124" t="s">
        <v>1</v>
      </c>
      <c r="B4" s="124"/>
      <c r="C4" s="124"/>
      <c r="D4" s="124"/>
      <c r="E4" s="124"/>
      <c r="F4" s="124"/>
      <c r="G4" s="145" t="s">
        <v>154</v>
      </c>
      <c r="H4" s="145"/>
      <c r="I4" s="145"/>
      <c r="J4" s="145"/>
      <c r="K4" s="145"/>
      <c r="L4" s="145"/>
      <c r="M4" s="146" t="s">
        <v>155</v>
      </c>
      <c r="N4" s="146"/>
      <c r="O4" s="146"/>
      <c r="P4" s="146"/>
      <c r="Q4" s="146"/>
      <c r="R4" s="146"/>
      <c r="S4" s="146"/>
      <c r="T4" s="146"/>
      <c r="U4" s="146"/>
      <c r="V4" s="146"/>
      <c r="W4" s="146"/>
      <c r="X4" s="116" t="s">
        <v>2</v>
      </c>
      <c r="Y4" s="116"/>
      <c r="Z4" s="116"/>
      <c r="AA4" s="116"/>
      <c r="AB4" s="116"/>
      <c r="AC4" s="116"/>
      <c r="AD4" s="116"/>
      <c r="AE4" s="116"/>
      <c r="AF4" s="116"/>
      <c r="AG4" s="134" t="s">
        <v>3</v>
      </c>
      <c r="AH4" s="134"/>
      <c r="AI4" s="114" t="s">
        <v>4</v>
      </c>
      <c r="AJ4" s="115"/>
      <c r="AK4" s="134" t="s">
        <v>5</v>
      </c>
      <c r="AL4" s="134"/>
    </row>
    <row r="5" spans="1:38" s="50" customFormat="1" ht="54" customHeight="1" x14ac:dyDescent="0.2">
      <c r="A5" s="46" t="s">
        <v>6</v>
      </c>
      <c r="B5" s="46" t="s">
        <v>7</v>
      </c>
      <c r="C5" s="46" t="s">
        <v>8</v>
      </c>
      <c r="D5" s="46" t="s">
        <v>9</v>
      </c>
      <c r="E5" s="46" t="s">
        <v>164</v>
      </c>
      <c r="F5" s="46" t="s">
        <v>10</v>
      </c>
      <c r="G5" s="38" t="s">
        <v>11</v>
      </c>
      <c r="H5" s="38" t="s">
        <v>12</v>
      </c>
      <c r="I5" s="38" t="s">
        <v>13</v>
      </c>
      <c r="J5" s="38" t="s">
        <v>14</v>
      </c>
      <c r="K5" s="137" t="s">
        <v>15</v>
      </c>
      <c r="L5" s="138"/>
      <c r="M5" s="46" t="s">
        <v>16</v>
      </c>
      <c r="N5" s="39" t="s">
        <v>17</v>
      </c>
      <c r="O5" s="39" t="s">
        <v>168</v>
      </c>
      <c r="P5" s="39" t="s">
        <v>169</v>
      </c>
      <c r="Q5" s="39" t="s">
        <v>170</v>
      </c>
      <c r="R5" s="39" t="s">
        <v>171</v>
      </c>
      <c r="S5" s="47"/>
      <c r="T5" s="39" t="s">
        <v>12</v>
      </c>
      <c r="U5" s="39" t="s">
        <v>14</v>
      </c>
      <c r="V5" s="147" t="s">
        <v>18</v>
      </c>
      <c r="W5" s="148"/>
      <c r="X5" s="46" t="s">
        <v>19</v>
      </c>
      <c r="Y5" s="48" t="s">
        <v>20</v>
      </c>
      <c r="Z5" s="48" t="s">
        <v>17</v>
      </c>
      <c r="AA5" s="48" t="s">
        <v>21</v>
      </c>
      <c r="AB5" s="48" t="s">
        <v>172</v>
      </c>
      <c r="AC5" s="48" t="s">
        <v>173</v>
      </c>
      <c r="AD5" s="48" t="s">
        <v>22</v>
      </c>
      <c r="AE5" s="48" t="s">
        <v>23</v>
      </c>
      <c r="AF5" s="48" t="s">
        <v>24</v>
      </c>
      <c r="AG5" s="49" t="s">
        <v>25</v>
      </c>
      <c r="AH5" s="49" t="s">
        <v>26</v>
      </c>
      <c r="AI5" s="55" t="s">
        <v>25</v>
      </c>
      <c r="AJ5" s="55" t="s">
        <v>26</v>
      </c>
      <c r="AK5" s="49" t="s">
        <v>25</v>
      </c>
      <c r="AL5" s="49" t="s">
        <v>26</v>
      </c>
    </row>
    <row r="6" spans="1:38" s="45" customFormat="1" ht="64.5" customHeight="1" x14ac:dyDescent="0.2">
      <c r="A6" s="108" t="s">
        <v>46</v>
      </c>
      <c r="B6" s="108" t="s">
        <v>52</v>
      </c>
      <c r="C6" s="112" t="s">
        <v>191</v>
      </c>
      <c r="D6" s="128" t="s">
        <v>106</v>
      </c>
      <c r="E6" s="112" t="s">
        <v>190</v>
      </c>
      <c r="F6" s="112" t="s">
        <v>192</v>
      </c>
      <c r="G6" s="120">
        <v>5</v>
      </c>
      <c r="H6" s="110" t="str">
        <f>IF(G6=1,"INSIGNIFICANTE",IF(G6=2,"MENOR",IF(G6=3,"MODERADO",IF(G6=4,"MAYOR",IF(G6=5,"CATASTROFICO"," ")))))</f>
        <v>CATASTROFICO</v>
      </c>
      <c r="I6" s="120">
        <v>2</v>
      </c>
      <c r="J6" s="110" t="str">
        <f>IF(I6=1,"RARO",IF(I6=2,"IMPROBABLE",IF(I6=3,"MODERADO",IF(I6=4,"PROBABLE",IF(I6=5,"CASI CERTEZA"," ")))))</f>
        <v>IMPROBABLE</v>
      </c>
      <c r="K6" s="110">
        <f>IF(OR(G6=" ",I6=0,G6=" ",I6=0)," ",G6*I6)</f>
        <v>10</v>
      </c>
      <c r="L6" s="110" t="str">
        <f>IF(OR(G6=" ",G6=0,I6=" ",I6=0)," ",IF(AND(G6=1,I6=3),"BAJO",IF(AND(G6=1,I6=4),"MODERADO",IF(AND(G6=2,I6=3),"MODERADO",IF(AND(G6=2,I6=5),"ALTO",IF(AND(G6=3,I6=4),"ALTO",IF(AND(G6=2,I6=2),"BAJO",VLOOKUP(K6,listas!$A$14:$B$27,2))))))))</f>
        <v>EXTREMO</v>
      </c>
      <c r="M6" s="112" t="s">
        <v>293</v>
      </c>
      <c r="N6" s="108" t="s">
        <v>160</v>
      </c>
      <c r="O6" s="133" t="s">
        <v>28</v>
      </c>
      <c r="P6" s="133" t="s">
        <v>28</v>
      </c>
      <c r="Q6" s="133" t="s">
        <v>28</v>
      </c>
      <c r="R6" s="108" t="s">
        <v>14</v>
      </c>
      <c r="S6" s="149" t="str">
        <f>IF(OR(P6="",R6="",Q6="",O6="",P6="no",Q6="no"),"T","F")</f>
        <v>F</v>
      </c>
      <c r="T6" s="117">
        <f>IF(S6="T","N/A",IF(O6="NO",IF(AND(P6="SI",Q6="SI"),IF(OR(R6="Impacto",R6="Impacto y Probabilidad"),IF(G6&gt;1,G6-1,G6),G6),"N/A"),IF(R6="Impacto",IF(G6&gt;2,G6-2,G6),IF(R6="Probabilidad",G6,IF(R6="Impacto y Probabilidad",IF(G6&gt;2,G6-2,G6))))))</f>
        <v>5</v>
      </c>
      <c r="U6" s="117">
        <f>IF(S6="T","N/A",IF(O6="NO",IF(AND(P6="SI",Q6="SI"),IF(OR(R6="Probabilidad",R6="Impacto y Probabilidad"),IF(I6&gt;1,I6-1,I6),I6),"N/A"),IF(R6="Probabilidad",IF(I6&gt;2,I6-2,I6),IF(R6="Impacto",I6,IF(R6="Impacto y Probabilidad",IF(I6&gt;2,I6-2,I6))))))</f>
        <v>2</v>
      </c>
      <c r="V6" s="117">
        <f>IF(S6="T",K6,(IF(AND(P6="SI",Q6="SI"),T6*U6,"N/A")))</f>
        <v>10</v>
      </c>
      <c r="W6" s="110" t="str">
        <f>IF(S6="T",L6,IF(AND(P6="SI",Q6="SI"),IF(AND(T6=1,U6=3),"BAJO",IF(AND(T6=1,U6=4),"MODERADO",IF(AND(T6=2,U6=5),"ALTO",IF(AND(T6=3,U6=4),"ALTO",IF(AND(T6=2,U6=2),"BAJO",VLOOKUP(V6,listas!$A$14:$B$27,2)))))),"N/A"))</f>
        <v>EXTREMO</v>
      </c>
      <c r="X6" s="60" t="s">
        <v>193</v>
      </c>
      <c r="Y6" s="84" t="s">
        <v>52</v>
      </c>
      <c r="Z6" s="84" t="s">
        <v>270</v>
      </c>
      <c r="AA6" s="84" t="s">
        <v>174</v>
      </c>
      <c r="AB6" s="62" t="s">
        <v>195</v>
      </c>
      <c r="AC6" s="61" t="s">
        <v>196</v>
      </c>
      <c r="AD6" s="54" t="s">
        <v>277</v>
      </c>
      <c r="AE6" s="57" t="s">
        <v>278</v>
      </c>
      <c r="AF6" s="84" t="s">
        <v>256</v>
      </c>
      <c r="AG6" s="56"/>
      <c r="AH6" s="56"/>
      <c r="AI6" s="56"/>
      <c r="AJ6" s="56"/>
      <c r="AK6" s="56"/>
      <c r="AL6" s="56"/>
    </row>
    <row r="7" spans="1:38" s="45" customFormat="1" ht="87.75" customHeight="1" x14ac:dyDescent="0.2">
      <c r="A7" s="108"/>
      <c r="B7" s="108"/>
      <c r="C7" s="112"/>
      <c r="D7" s="128"/>
      <c r="E7" s="112"/>
      <c r="F7" s="112"/>
      <c r="G7" s="120"/>
      <c r="H7" s="110"/>
      <c r="I7" s="120"/>
      <c r="J7" s="110"/>
      <c r="K7" s="110"/>
      <c r="L7" s="110"/>
      <c r="M7" s="112"/>
      <c r="N7" s="108"/>
      <c r="O7" s="133"/>
      <c r="P7" s="133"/>
      <c r="Q7" s="133"/>
      <c r="R7" s="108"/>
      <c r="S7" s="149"/>
      <c r="T7" s="117"/>
      <c r="U7" s="117" t="b">
        <f t="shared" ref="U7:U8" si="0">IF(S7="T","N/A",IF(O7="NO",IF(AND(P7="SI",Q7="SI"),IF(OR(R7="Probabilidad",R7="Impacto y Probabilidad"),IF(I7&gt;1,I7-1,I7),I7),"N/A"),IF(R7="Probabilidad",IF(I7&gt;2,I7-2,I7),IF(R7="Impacto",I7,IF(R7="Impacto y Probabilidad",IF(I7&gt;2,I7-2,I7))))))</f>
        <v>0</v>
      </c>
      <c r="V7" s="117"/>
      <c r="W7" s="110"/>
      <c r="X7" s="60" t="s">
        <v>194</v>
      </c>
      <c r="Y7" s="84" t="s">
        <v>52</v>
      </c>
      <c r="Z7" s="84" t="s">
        <v>270</v>
      </c>
      <c r="AA7" s="84" t="s">
        <v>174</v>
      </c>
      <c r="AB7" s="62" t="s">
        <v>197</v>
      </c>
      <c r="AC7" s="61" t="s">
        <v>198</v>
      </c>
      <c r="AD7" s="54" t="s">
        <v>199</v>
      </c>
      <c r="AE7" s="57" t="s">
        <v>280</v>
      </c>
      <c r="AF7" s="84" t="s">
        <v>256</v>
      </c>
      <c r="AG7" s="56"/>
      <c r="AH7" s="56"/>
      <c r="AI7" s="56"/>
      <c r="AJ7" s="56"/>
      <c r="AK7" s="56"/>
      <c r="AL7" s="56"/>
    </row>
    <row r="8" spans="1:38" s="45" customFormat="1" ht="68.25" customHeight="1" x14ac:dyDescent="0.2">
      <c r="A8" s="109"/>
      <c r="B8" s="109"/>
      <c r="C8" s="113"/>
      <c r="D8" s="129"/>
      <c r="E8" s="113"/>
      <c r="F8" s="113"/>
      <c r="G8" s="126"/>
      <c r="H8" s="111"/>
      <c r="I8" s="126"/>
      <c r="J8" s="111"/>
      <c r="K8" s="111"/>
      <c r="L8" s="111"/>
      <c r="M8" s="113"/>
      <c r="N8" s="109"/>
      <c r="O8" s="151"/>
      <c r="P8" s="151"/>
      <c r="Q8" s="151"/>
      <c r="R8" s="109"/>
      <c r="S8" s="150"/>
      <c r="T8" s="118"/>
      <c r="U8" s="118" t="b">
        <f t="shared" si="0"/>
        <v>0</v>
      </c>
      <c r="V8" s="118"/>
      <c r="W8" s="111"/>
      <c r="X8" s="52" t="s">
        <v>161</v>
      </c>
      <c r="Y8" s="85" t="s">
        <v>52</v>
      </c>
      <c r="Z8" s="85" t="s">
        <v>270</v>
      </c>
      <c r="AA8" s="85" t="s">
        <v>175</v>
      </c>
      <c r="AB8" s="71" t="s">
        <v>197</v>
      </c>
      <c r="AC8" s="62" t="s">
        <v>222</v>
      </c>
      <c r="AD8" s="63" t="s">
        <v>203</v>
      </c>
      <c r="AE8" s="63" t="s">
        <v>281</v>
      </c>
      <c r="AF8" s="85" t="s">
        <v>167</v>
      </c>
      <c r="AG8" s="53"/>
      <c r="AH8" s="53"/>
      <c r="AI8" s="53"/>
      <c r="AJ8" s="53"/>
      <c r="AK8" s="53"/>
      <c r="AL8" s="53"/>
    </row>
    <row r="9" spans="1:38" s="45" customFormat="1" ht="106.5" customHeight="1" x14ac:dyDescent="0.2">
      <c r="A9" s="133" t="s">
        <v>46</v>
      </c>
      <c r="B9" s="108" t="s">
        <v>61</v>
      </c>
      <c r="C9" s="132" t="s">
        <v>200</v>
      </c>
      <c r="D9" s="128" t="s">
        <v>201</v>
      </c>
      <c r="E9" s="112" t="s">
        <v>202</v>
      </c>
      <c r="F9" s="132" t="s">
        <v>305</v>
      </c>
      <c r="G9" s="120">
        <v>5</v>
      </c>
      <c r="H9" s="126" t="str">
        <f>IF(G9=1,"INSIGNIFICANTE",IF(G9=2,"MENOR",IF(G9=3,"MODERADO",IF(G9=4,"MAYOR",IF(G9=5,"CATASTROFICO"," ")))))</f>
        <v>CATASTROFICO</v>
      </c>
      <c r="I9" s="120">
        <v>2</v>
      </c>
      <c r="J9" s="126" t="str">
        <f>IF(I9=1,"RARO",IF(I9=2,"IMPROBABLE",IF(I9=3,"MODERADO",IF(I9=4,"PROBABLE",IF(I9=5,"CASI CERTEZA"," ")))))</f>
        <v>IMPROBABLE</v>
      </c>
      <c r="K9" s="126">
        <f>IF(OR(G9=" ",I9=0,G9=" ",I9=0)," ",G9*I9)</f>
        <v>10</v>
      </c>
      <c r="L9" s="111" t="str">
        <f>IF(OR(G9=" ",G9=0,I9=" ",I9=0)," ",IF(AND(G9=1,I9=3),"BAJO",IF(AND(G9=1,I9=4),"MODERADO",IF(AND(G9=2,I9=3),"MODERADO",IF(AND(G9=2,I9=5),"ALTO",IF(AND(G9=3,I9=4),"ALTO",IF(AND(G9=2,I9=2),"BAJO",VLOOKUP(K9,listas!$A$14:$B$27,2))))))))</f>
        <v>EXTREMO</v>
      </c>
      <c r="M9" s="112" t="s">
        <v>294</v>
      </c>
      <c r="N9" s="157" t="s">
        <v>52</v>
      </c>
      <c r="O9" s="122" t="s">
        <v>28</v>
      </c>
      <c r="P9" s="122" t="s">
        <v>28</v>
      </c>
      <c r="Q9" s="122" t="s">
        <v>28</v>
      </c>
      <c r="R9" s="122" t="s">
        <v>147</v>
      </c>
      <c r="S9" s="135" t="str">
        <f>IF(OR(P9="",R9="",Q9="",O9="",P9="no",Q9="no"),"T","F")</f>
        <v>F</v>
      </c>
      <c r="T9" s="111">
        <f>IF(S9="T","N/A",IF(O9="NO",IF(AND(P9="SI",Q9="SI"),IF(OR(R9="Impacto",R9="Impacto y Probabilidad"),IF(G9&gt;1,G9-1,G9),G9),"N/A"),IF(R9="Impacto",IF(G9&gt;2,G9-2,G9),IF(R9="Probabilidad",G9,IF(R9="Impacto y Probabilidad",IF(G9&gt;2,G9-2,G9))))))</f>
        <v>3</v>
      </c>
      <c r="U9" s="111">
        <f>IF(S9="T","N/A",IF(O9="NO",IF(AND(P9="SI",Q9="SI"),IF(OR(R9="Probabilidad",R9="Impacto y Probabilidad"),IF(I9&gt;1,I9-1,I9),I9),"N/A"),IF(R9="Probabilidad",IF(I9&gt;2,I9-2,I9),IF(R9="Impacto",I9,IF(R9="Impacto y Probabilidad",IF(I9&gt;2,I9-2,I9))))))</f>
        <v>2</v>
      </c>
      <c r="V9" s="111">
        <f>IF(S9="T",K9,(IF(AND(P9="SI",Q9="SI"),T9*U9,"N/A")))</f>
        <v>6</v>
      </c>
      <c r="W9" s="111" t="str">
        <f>IF(S9="T",L9,IF(AND(P9="SI",Q9="SI"),IF(AND(T9=1,U9=3),"BAJO",IF(AND(T9=1,U9=4),"MODERADO",IF(AND(T9=2,U9=5),"ALTO",IF(AND(T9=3,U9=4),"ALTO",IF(AND(T9=2,U9=2),"BAJO",VLOOKUP(V9,listas!$A$14:$B$27,2)))))),"N/A"))</f>
        <v>MODERADO</v>
      </c>
      <c r="X9" s="132" t="s">
        <v>162</v>
      </c>
      <c r="Y9" s="108" t="s">
        <v>52</v>
      </c>
      <c r="Z9" s="108" t="s">
        <v>270</v>
      </c>
      <c r="AA9" s="108" t="s">
        <v>163</v>
      </c>
      <c r="AB9" s="159" t="s">
        <v>197</v>
      </c>
      <c r="AC9" s="159" t="s">
        <v>222</v>
      </c>
      <c r="AD9" s="108" t="s">
        <v>204</v>
      </c>
      <c r="AE9" s="108" t="s">
        <v>281</v>
      </c>
      <c r="AF9" s="108" t="s">
        <v>157</v>
      </c>
      <c r="AG9" s="156"/>
      <c r="AH9" s="121"/>
      <c r="AI9" s="122"/>
      <c r="AJ9" s="121"/>
      <c r="AK9" s="154"/>
      <c r="AL9" s="152"/>
    </row>
    <row r="10" spans="1:38" s="45" customFormat="1" ht="104.25" customHeight="1" x14ac:dyDescent="0.2">
      <c r="A10" s="133"/>
      <c r="B10" s="108"/>
      <c r="C10" s="132"/>
      <c r="D10" s="128"/>
      <c r="E10" s="112"/>
      <c r="F10" s="132"/>
      <c r="G10" s="120"/>
      <c r="H10" s="127"/>
      <c r="I10" s="120">
        <v>2</v>
      </c>
      <c r="J10" s="127"/>
      <c r="K10" s="127"/>
      <c r="L10" s="119"/>
      <c r="M10" s="155"/>
      <c r="N10" s="158"/>
      <c r="O10" s="122"/>
      <c r="P10" s="122"/>
      <c r="Q10" s="122"/>
      <c r="R10" s="122"/>
      <c r="S10" s="136"/>
      <c r="T10" s="119"/>
      <c r="U10" s="119"/>
      <c r="V10" s="119"/>
      <c r="W10" s="119"/>
      <c r="X10" s="132"/>
      <c r="Y10" s="108"/>
      <c r="Z10" s="108"/>
      <c r="AA10" s="108"/>
      <c r="AB10" s="159"/>
      <c r="AC10" s="159" t="s">
        <v>222</v>
      </c>
      <c r="AD10" s="108"/>
      <c r="AE10" s="108"/>
      <c r="AF10" s="108"/>
      <c r="AG10" s="156"/>
      <c r="AH10" s="121"/>
      <c r="AI10" s="123"/>
      <c r="AJ10" s="121"/>
      <c r="AK10" s="155"/>
      <c r="AL10" s="153"/>
    </row>
    <row r="11" spans="1:38" s="45" customFormat="1" ht="193.5" customHeight="1" x14ac:dyDescent="0.2">
      <c r="A11" s="76" t="s">
        <v>48</v>
      </c>
      <c r="B11" s="77" t="s">
        <v>61</v>
      </c>
      <c r="C11" s="78" t="s">
        <v>208</v>
      </c>
      <c r="D11" s="76" t="s">
        <v>206</v>
      </c>
      <c r="E11" s="78" t="s">
        <v>207</v>
      </c>
      <c r="F11" s="78" t="s">
        <v>205</v>
      </c>
      <c r="G11" s="79">
        <v>5</v>
      </c>
      <c r="H11" s="73" t="str">
        <f t="shared" ref="H11" si="1">IF(G11=1,"INSIGNIFICANTE",IF(G11=2,"MENOR",IF(G11=3,"MODERADO",IF(G11=4,"MAYOR",IF(G11=5,"CATASTROFICO"," ")))))</f>
        <v>CATASTROFICO</v>
      </c>
      <c r="I11" s="79">
        <v>2</v>
      </c>
      <c r="J11" s="73" t="str">
        <f t="shared" ref="J11" si="2">IF(I11=1,"RARO",IF(I11=2,"IMPROBABLE",IF(I11=3,"MODERADO",IF(I11=4,"PROBABLE",IF(I11=5,"CASI CERTEZA"," ")))))</f>
        <v>IMPROBABLE</v>
      </c>
      <c r="K11" s="73">
        <f t="shared" ref="K11" si="3">IF(OR(G11=" ",I11=0,G11=" ",I11=0)," ",G11*I11)</f>
        <v>10</v>
      </c>
      <c r="L11" s="68" t="str">
        <f>IF(OR(G11=" ",G11=0,I11=" ",I11=0)," ",IF(AND(G11=1,I11=3),"BAJO",IF(AND(G11=1,I11=4),"MODERADO",IF(AND(G11=2,I11=3),"MODERADO",IF(AND(G11=2,I11=5),"ALTO",IF(AND(G11=3,I11=4),"ALTO",IF(AND(G11=2,I11=2),"BAJO",VLOOKUP(K11,listas!$A$14:$B$27,2))))))))</f>
        <v>EXTREMO</v>
      </c>
      <c r="M11" s="78" t="s">
        <v>295</v>
      </c>
      <c r="N11" s="77" t="s">
        <v>268</v>
      </c>
      <c r="O11" s="74" t="s">
        <v>28</v>
      </c>
      <c r="P11" s="74" t="s">
        <v>28</v>
      </c>
      <c r="Q11" s="74" t="s">
        <v>28</v>
      </c>
      <c r="R11" s="77" t="s">
        <v>147</v>
      </c>
      <c r="S11" s="82" t="str">
        <f t="shared" ref="S11" si="4">IF(OR(P11="",R11="",Q11="",O11="",P11="no",Q11="no"),"T","F")</f>
        <v>F</v>
      </c>
      <c r="T11" s="81">
        <f t="shared" ref="T11" si="5">IF(S11="T","N/A",IF(O11="NO",IF(AND(P11="SI",Q11="SI"),IF(OR(R11="Impacto",R11="Impacto y Probabilidad"),IF(G11&gt;1,G11-1,G11),G11),"N/A"),IF(R11="Impacto",IF(G11&gt;2,G11-2,G11),IF(R11="Probabilidad",G11,IF(R11="Impacto y Probabilidad",IF(G11&gt;2,G11-2,G11))))))</f>
        <v>3</v>
      </c>
      <c r="U11" s="81">
        <f t="shared" ref="U11" si="6">IF(S11="T","N/A",IF(O11="NO",IF(AND(P11="SI",Q11="SI"),IF(OR(R11="Probabilidad",R11="Impacto y Probabilidad"),IF(I11&gt;1,I11-1,I11),I11),"N/A"),IF(R11="Probabilidad",IF(I11&gt;2,I11-2,I11),IF(R11="Impacto",I11,IF(R11="Impacto y Probabilidad",IF(I11&gt;2,I11-2,I11))))))</f>
        <v>2</v>
      </c>
      <c r="V11" s="81">
        <f t="shared" ref="V11" si="7">IF(S11="T",K11,(IF(AND(P11="SI",Q11="SI"),T11*U11,"N/A")))</f>
        <v>6</v>
      </c>
      <c r="W11" s="68" t="str">
        <f>IF(S11="T",L11,IF(AND(P11="SI",Q11="SI"),IF(AND(T11=1,U11=3),"BAJO",IF(AND(T11=1,U11=4),"MODERADO",IF(AND(T11=2,U11=5),"ALTO",IF(AND(T11=3,U11=4),"ALTO",IF(AND(T11=2,U11=2),"BAJO",VLOOKUP(V11,listas!$A$14:$B$27,2)))))),"N/A"))</f>
        <v>MODERADO</v>
      </c>
      <c r="X11" s="60" t="s">
        <v>166</v>
      </c>
      <c r="Y11" s="84" t="s">
        <v>179</v>
      </c>
      <c r="Z11" s="84" t="s">
        <v>271</v>
      </c>
      <c r="AA11" s="84" t="s">
        <v>175</v>
      </c>
      <c r="AB11" s="83">
        <v>43497</v>
      </c>
      <c r="AC11" s="83">
        <v>43707</v>
      </c>
      <c r="AD11" s="84" t="s">
        <v>180</v>
      </c>
      <c r="AE11" s="84" t="s">
        <v>282</v>
      </c>
      <c r="AF11" s="84" t="s">
        <v>167</v>
      </c>
      <c r="AG11" s="53"/>
      <c r="AH11" s="53"/>
      <c r="AI11" s="53"/>
      <c r="AJ11" s="53"/>
      <c r="AK11" s="53"/>
      <c r="AL11" s="53"/>
    </row>
    <row r="12" spans="1:38" s="45" customFormat="1" ht="124.5" customHeight="1" x14ac:dyDescent="0.2">
      <c r="A12" s="109" t="s">
        <v>48</v>
      </c>
      <c r="B12" s="109" t="s">
        <v>61</v>
      </c>
      <c r="C12" s="113" t="s">
        <v>209</v>
      </c>
      <c r="D12" s="129" t="s">
        <v>213</v>
      </c>
      <c r="E12" s="113" t="s">
        <v>211</v>
      </c>
      <c r="F12" s="113" t="s">
        <v>210</v>
      </c>
      <c r="G12" s="126">
        <v>5</v>
      </c>
      <c r="H12" s="126" t="str">
        <f t="shared" ref="H12:H16" si="8">IF(G12=1,"INSIGNIFICANTE",IF(G12=2,"MENOR",IF(G12=3,"MODERADO",IF(G12=4,"MAYOR",IF(G12=5,"CATASTROFICO"," ")))))</f>
        <v>CATASTROFICO</v>
      </c>
      <c r="I12" s="126">
        <v>2</v>
      </c>
      <c r="J12" s="126" t="str">
        <f t="shared" ref="J12:J16" si="9">IF(I12=1,"RARO",IF(I12=2,"IMPROBABLE",IF(I12=3,"MODERADO",IF(I12=4,"PROBABLE",IF(I12=5,"CASI CERTEZA"," ")))))</f>
        <v>IMPROBABLE</v>
      </c>
      <c r="K12" s="126">
        <f t="shared" ref="K12:K16" si="10">IF(OR(G12=" ",I12=0,G12=" ",I12=0)," ",G12*I12)</f>
        <v>10</v>
      </c>
      <c r="L12" s="111" t="str">
        <f>IF(OR(G12=" ",G12=0,I12=" ",I12=0)," ",IF(AND(G12=1,I12=3),"BAJO",IF(AND(G12=1,I12=4),"MODERADO",IF(AND(G12=2,I12=3),"MODERADO",IF(AND(G12=2,I12=5),"ALTO",IF(AND(G12=3,I12=4),"ALTO",IF(AND(G12=2,I12=2),"BAJO",VLOOKUP(K12,listas!$A$14:$B$27,2))))))))</f>
        <v>EXTREMO</v>
      </c>
      <c r="M12" s="113" t="s">
        <v>296</v>
      </c>
      <c r="N12" s="109" t="s">
        <v>212</v>
      </c>
      <c r="O12" s="109" t="s">
        <v>28</v>
      </c>
      <c r="P12" s="109" t="s">
        <v>28</v>
      </c>
      <c r="Q12" s="109" t="s">
        <v>28</v>
      </c>
      <c r="R12" s="109" t="s">
        <v>147</v>
      </c>
      <c r="S12" s="109" t="str">
        <f t="shared" ref="S12:S16" si="11">IF(OR(P12="",R12="",Q12="",O12="",P12="no",Q12="no"),"T","F")</f>
        <v>F</v>
      </c>
      <c r="T12" s="109">
        <f t="shared" ref="T12:T16" si="12">IF(S12="T","N/A",IF(O12="NO",IF(AND(P12="SI",Q12="SI"),IF(OR(R12="Impacto",R12="Impacto y Probabilidad"),IF(G12&gt;1,G12-1,G12),G12),"N/A"),IF(R12="Impacto",IF(G12&gt;2,G12-2,G12),IF(R12="Probabilidad",G12,IF(R12="Impacto y Probabilidad",IF(G12&gt;2,G12-2,G12))))))</f>
        <v>3</v>
      </c>
      <c r="U12" s="109">
        <f t="shared" ref="U12:U16" si="13">IF(S12="T","N/A",IF(O12="NO",IF(AND(P12="SI",Q12="SI"),IF(OR(R12="Probabilidad",R12="Impacto y Probabilidad"),IF(I12&gt;1,I12-1,I12),I12),"N/A"),IF(R12="Probabilidad",IF(I12&gt;2,I12-2,I12),IF(R12="Impacto",I12,IF(R12="Impacto y Probabilidad",IF(I12&gt;2,I12-2,I12))))))</f>
        <v>2</v>
      </c>
      <c r="V12" s="109">
        <f t="shared" ref="V12:V16" si="14">IF(S12="T",K12,(IF(AND(P12="SI",Q12="SI"),T12*U12,"N/A")))</f>
        <v>6</v>
      </c>
      <c r="W12" s="111" t="str">
        <f>IF(S12="T",L12,IF(AND(P12="SI",Q12="SI"),IF(AND(T12=1,U12=3),"BAJO",IF(AND(T12=1,U12=4),"MODERADO",IF(AND(T12=2,U12=5),"ALTO",IF(AND(T12=3,U12=4),"ALTO",IF(AND(T12=2,U12=2),"BAJO",VLOOKUP(V12,listas!$A$14:$B$27,2)))))),"N/A"))</f>
        <v>MODERADO</v>
      </c>
      <c r="X12" s="58" t="s">
        <v>215</v>
      </c>
      <c r="Y12" s="84" t="s">
        <v>274</v>
      </c>
      <c r="Z12" s="84" t="s">
        <v>272</v>
      </c>
      <c r="AA12" s="84" t="s">
        <v>175</v>
      </c>
      <c r="AB12" s="62" t="s">
        <v>189</v>
      </c>
      <c r="AC12" s="62" t="s">
        <v>181</v>
      </c>
      <c r="AD12" s="84" t="s">
        <v>214</v>
      </c>
      <c r="AE12" s="84" t="s">
        <v>216</v>
      </c>
      <c r="AF12" s="84" t="s">
        <v>290</v>
      </c>
      <c r="AG12" s="56"/>
      <c r="AH12" s="56"/>
      <c r="AI12" s="56"/>
      <c r="AJ12" s="56"/>
      <c r="AK12" s="56"/>
      <c r="AL12" s="56"/>
    </row>
    <row r="13" spans="1:38" s="45" customFormat="1" ht="135" customHeight="1" x14ac:dyDescent="0.2">
      <c r="A13" s="125"/>
      <c r="B13" s="125"/>
      <c r="C13" s="130"/>
      <c r="D13" s="131"/>
      <c r="E13" s="130"/>
      <c r="F13" s="130"/>
      <c r="G13" s="127"/>
      <c r="H13" s="127"/>
      <c r="I13" s="127"/>
      <c r="J13" s="127"/>
      <c r="K13" s="127"/>
      <c r="L13" s="119"/>
      <c r="M13" s="130"/>
      <c r="N13" s="125"/>
      <c r="O13" s="125"/>
      <c r="P13" s="125"/>
      <c r="Q13" s="125"/>
      <c r="R13" s="125"/>
      <c r="S13" s="125"/>
      <c r="T13" s="125"/>
      <c r="U13" s="125"/>
      <c r="V13" s="125"/>
      <c r="W13" s="119"/>
      <c r="X13" s="58" t="s">
        <v>273</v>
      </c>
      <c r="Y13" s="84" t="s">
        <v>274</v>
      </c>
      <c r="Z13" s="84" t="s">
        <v>272</v>
      </c>
      <c r="AA13" s="84" t="s">
        <v>175</v>
      </c>
      <c r="AB13" s="62" t="s">
        <v>189</v>
      </c>
      <c r="AC13" s="62" t="s">
        <v>217</v>
      </c>
      <c r="AD13" s="84" t="s">
        <v>218</v>
      </c>
      <c r="AE13" s="84" t="s">
        <v>219</v>
      </c>
      <c r="AF13" s="84" t="s">
        <v>291</v>
      </c>
      <c r="AG13" s="56"/>
      <c r="AH13" s="56"/>
      <c r="AI13" s="56"/>
      <c r="AJ13" s="56"/>
      <c r="AK13" s="56"/>
      <c r="AL13" s="56"/>
    </row>
    <row r="14" spans="1:38" s="45" customFormat="1" ht="80.25" customHeight="1" x14ac:dyDescent="0.2">
      <c r="A14" s="109" t="s">
        <v>46</v>
      </c>
      <c r="B14" s="109" t="s">
        <v>54</v>
      </c>
      <c r="C14" s="113" t="s">
        <v>266</v>
      </c>
      <c r="D14" s="129" t="s">
        <v>188</v>
      </c>
      <c r="E14" s="113" t="s">
        <v>264</v>
      </c>
      <c r="F14" s="113" t="s">
        <v>304</v>
      </c>
      <c r="G14" s="126">
        <v>5</v>
      </c>
      <c r="H14" s="126" t="str">
        <f t="shared" ref="H14" si="15">IF(G14=1,"INSIGNIFICANTE",IF(G14=2,"MENOR",IF(G14=3,"MODERADO",IF(G14=4,"MAYOR",IF(G14=5,"CATASTROFICO"," ")))))</f>
        <v>CATASTROFICO</v>
      </c>
      <c r="I14" s="126">
        <v>2</v>
      </c>
      <c r="J14" s="126" t="str">
        <f t="shared" ref="J14" si="16">IF(I14=1,"RARO",IF(I14=2,"IMPROBABLE",IF(I14=3,"MODERADO",IF(I14=4,"PROBABLE",IF(I14=5,"CASI CERTEZA"," ")))))</f>
        <v>IMPROBABLE</v>
      </c>
      <c r="K14" s="126">
        <f t="shared" ref="K14" si="17">IF(OR(G14=" ",I14=0,G14=" ",I14=0)," ",G14*I14)</f>
        <v>10</v>
      </c>
      <c r="L14" s="111" t="str">
        <f>IF(OR(G14=" ",G14=0,I14=" ",I14=0)," ",IF(AND(G14=1,I14=3),"BAJO",IF(AND(G14=1,I14=4),"MODERADO",IF(AND(G14=2,I14=3),"MODERADO",IF(AND(G14=2,I14=5),"ALTO",IF(AND(G14=3,I14=4),"ALTO",IF(AND(G14=2,I14=2),"BAJO",VLOOKUP(K14,listas!$A$14:$B$27,2))))))))</f>
        <v>EXTREMO</v>
      </c>
      <c r="M14" s="113" t="s">
        <v>297</v>
      </c>
      <c r="N14" s="109" t="s">
        <v>165</v>
      </c>
      <c r="O14" s="109" t="s">
        <v>28</v>
      </c>
      <c r="P14" s="109" t="s">
        <v>28</v>
      </c>
      <c r="Q14" s="109" t="s">
        <v>28</v>
      </c>
      <c r="R14" s="109" t="s">
        <v>147</v>
      </c>
      <c r="S14" s="109" t="str">
        <f t="shared" ref="S14" si="18">IF(OR(P14="",R14="",Q14="",O14="",P14="no",Q14="no"),"T","F")</f>
        <v>F</v>
      </c>
      <c r="T14" s="109">
        <f t="shared" ref="T14" si="19">IF(S14="T","N/A",IF(O14="NO",IF(AND(P14="SI",Q14="SI"),IF(OR(R14="Impacto",R14="Impacto y Probabilidad"),IF(G14&gt;1,G14-1,G14),G14),"N/A"),IF(R14="Impacto",IF(G14&gt;2,G14-2,G14),IF(R14="Probabilidad",G14,IF(R14="Impacto y Probabilidad",IF(G14&gt;2,G14-2,G14))))))</f>
        <v>3</v>
      </c>
      <c r="U14" s="109">
        <f t="shared" ref="U14" si="20">IF(S14="T","N/A",IF(O14="NO",IF(AND(P14="SI",Q14="SI"),IF(OR(R14="Probabilidad",R14="Impacto y Probabilidad"),IF(I14&gt;1,I14-1,I14),I14),"N/A"),IF(R14="Probabilidad",IF(I14&gt;2,I14-2,I14),IF(R14="Impacto",I14,IF(R14="Impacto y Probabilidad",IF(I14&gt;2,I14-2,I14))))))</f>
        <v>2</v>
      </c>
      <c r="V14" s="109">
        <f t="shared" ref="V14" si="21">IF(S14="T",K14,(IF(AND(P14="SI",Q14="SI"),T14*U14,"N/A")))</f>
        <v>6</v>
      </c>
      <c r="W14" s="111" t="str">
        <f>IF(S14="T",L14,IF(AND(P14="SI",Q14="SI"),IF(AND(T14=1,U14=3),"BAJO",IF(AND(T14=1,U14=4),"MODERADO",IF(AND(T14=2,U14=5),"ALTO",IF(AND(T14=3,U14=4),"ALTO",IF(AND(T14=2,U14=2),"BAJO",VLOOKUP(V14,listas!$A$14:$B$27,2)))))),"N/A"))</f>
        <v>MODERADO</v>
      </c>
      <c r="X14" s="80" t="s">
        <v>228</v>
      </c>
      <c r="Y14" s="84" t="s">
        <v>220</v>
      </c>
      <c r="Z14" s="84" t="s">
        <v>272</v>
      </c>
      <c r="AA14" s="84" t="s">
        <v>156</v>
      </c>
      <c r="AB14" s="69" t="s">
        <v>197</v>
      </c>
      <c r="AC14" s="69" t="s">
        <v>221</v>
      </c>
      <c r="AD14" s="84" t="s">
        <v>223</v>
      </c>
      <c r="AE14" s="84" t="s">
        <v>283</v>
      </c>
      <c r="AF14" s="84" t="s">
        <v>256</v>
      </c>
      <c r="AG14" s="56"/>
      <c r="AH14" s="56"/>
      <c r="AI14" s="56"/>
      <c r="AJ14" s="56"/>
      <c r="AK14" s="56"/>
      <c r="AL14" s="56"/>
    </row>
    <row r="15" spans="1:38" s="45" customFormat="1" ht="95.25" customHeight="1" x14ac:dyDescent="0.2">
      <c r="A15" s="125"/>
      <c r="B15" s="125"/>
      <c r="C15" s="130"/>
      <c r="D15" s="131"/>
      <c r="E15" s="130"/>
      <c r="F15" s="130"/>
      <c r="G15" s="127"/>
      <c r="H15" s="127"/>
      <c r="I15" s="127"/>
      <c r="J15" s="127"/>
      <c r="K15" s="127"/>
      <c r="L15" s="119"/>
      <c r="M15" s="130"/>
      <c r="N15" s="125"/>
      <c r="O15" s="125"/>
      <c r="P15" s="125"/>
      <c r="Q15" s="125"/>
      <c r="R15" s="125"/>
      <c r="S15" s="125"/>
      <c r="T15" s="125"/>
      <c r="U15" s="125"/>
      <c r="V15" s="125"/>
      <c r="W15" s="119"/>
      <c r="X15" s="80" t="s">
        <v>224</v>
      </c>
      <c r="Y15" s="84" t="s">
        <v>225</v>
      </c>
      <c r="Z15" s="84" t="s">
        <v>272</v>
      </c>
      <c r="AA15" s="85" t="s">
        <v>175</v>
      </c>
      <c r="AB15" s="69" t="s">
        <v>226</v>
      </c>
      <c r="AC15" s="69" t="s">
        <v>222</v>
      </c>
      <c r="AD15" s="86" t="s">
        <v>227</v>
      </c>
      <c r="AE15" s="84" t="s">
        <v>284</v>
      </c>
      <c r="AF15" s="84" t="s">
        <v>292</v>
      </c>
      <c r="AG15" s="56"/>
      <c r="AH15" s="56"/>
      <c r="AI15" s="56"/>
      <c r="AJ15" s="56"/>
      <c r="AK15" s="56"/>
      <c r="AL15" s="56"/>
    </row>
    <row r="16" spans="1:38" s="45" customFormat="1" ht="135.75" customHeight="1" x14ac:dyDescent="0.2">
      <c r="A16" s="109" t="s">
        <v>48</v>
      </c>
      <c r="B16" s="109" t="s">
        <v>57</v>
      </c>
      <c r="C16" s="113" t="s">
        <v>233</v>
      </c>
      <c r="D16" s="129" t="s">
        <v>110</v>
      </c>
      <c r="E16" s="113" t="s">
        <v>230</v>
      </c>
      <c r="F16" s="113" t="s">
        <v>302</v>
      </c>
      <c r="G16" s="126">
        <v>5</v>
      </c>
      <c r="H16" s="126" t="str">
        <f t="shared" si="8"/>
        <v>CATASTROFICO</v>
      </c>
      <c r="I16" s="126">
        <v>3</v>
      </c>
      <c r="J16" s="126" t="str">
        <f t="shared" si="9"/>
        <v>MODERADO</v>
      </c>
      <c r="K16" s="126">
        <f t="shared" si="10"/>
        <v>15</v>
      </c>
      <c r="L16" s="111" t="str">
        <f>IF(OR(G16=" ",G16=0,I16=" ",I16=0)," ",IF(AND(G16=1,I16=3),"BAJO",IF(AND(G16=1,I16=4),"MODERADO",IF(AND(G16=2,I16=3),"MODERADO",IF(AND(G16=2,I16=5),"ALTO",IF(AND(G16=3,I16=4),"ALTO",IF(AND(G16=2,I16=2),"BAJO",VLOOKUP(K16,listas!$A$14:$B$27,2))))))))</f>
        <v>EXTREMO</v>
      </c>
      <c r="M16" s="113" t="s">
        <v>231</v>
      </c>
      <c r="N16" s="109" t="s">
        <v>177</v>
      </c>
      <c r="O16" s="109" t="s">
        <v>28</v>
      </c>
      <c r="P16" s="109" t="s">
        <v>28</v>
      </c>
      <c r="Q16" s="109" t="s">
        <v>28</v>
      </c>
      <c r="R16" s="109" t="s">
        <v>14</v>
      </c>
      <c r="S16" s="109" t="str">
        <f t="shared" si="11"/>
        <v>F</v>
      </c>
      <c r="T16" s="109">
        <f t="shared" si="12"/>
        <v>5</v>
      </c>
      <c r="U16" s="109">
        <f t="shared" si="13"/>
        <v>1</v>
      </c>
      <c r="V16" s="109">
        <f t="shared" si="14"/>
        <v>5</v>
      </c>
      <c r="W16" s="111" t="str">
        <f>IF(S16="T",L16,IF(AND(P16="SI",Q16="SI"),IF(AND(T16=1,U16=3),"BAJO",IF(AND(T16=1,U16=4),"MODERADO",IF(AND(T16=2,U16=5),"ALTO",IF(AND(T16=3,U16=4),"ALTO",IF(AND(T16=2,U16=2),"BAJO",VLOOKUP(V16,listas!$A$14:$B$27,2)))))),"N/A"))</f>
        <v>ALTO</v>
      </c>
      <c r="X16" s="58" t="s">
        <v>234</v>
      </c>
      <c r="Y16" s="84" t="s">
        <v>177</v>
      </c>
      <c r="Z16" s="84" t="s">
        <v>272</v>
      </c>
      <c r="AA16" s="85" t="s">
        <v>175</v>
      </c>
      <c r="AB16" s="62" t="s">
        <v>189</v>
      </c>
      <c r="AC16" s="62" t="s">
        <v>235</v>
      </c>
      <c r="AD16" s="86" t="s">
        <v>185</v>
      </c>
      <c r="AE16" s="84" t="s">
        <v>285</v>
      </c>
      <c r="AF16" s="57" t="s">
        <v>176</v>
      </c>
      <c r="AG16" s="56"/>
      <c r="AH16" s="56"/>
      <c r="AI16" s="56"/>
      <c r="AJ16" s="56"/>
      <c r="AK16" s="56"/>
      <c r="AL16" s="56"/>
    </row>
    <row r="17" spans="1:38" s="45" customFormat="1" ht="135" customHeight="1" x14ac:dyDescent="0.2">
      <c r="A17" s="125"/>
      <c r="B17" s="125"/>
      <c r="C17" s="130"/>
      <c r="D17" s="131"/>
      <c r="E17" s="130"/>
      <c r="F17" s="130"/>
      <c r="G17" s="127"/>
      <c r="H17" s="127"/>
      <c r="I17" s="127"/>
      <c r="J17" s="127"/>
      <c r="K17" s="127"/>
      <c r="L17" s="119"/>
      <c r="M17" s="130"/>
      <c r="N17" s="125"/>
      <c r="O17" s="125"/>
      <c r="P17" s="125"/>
      <c r="Q17" s="125"/>
      <c r="R17" s="125"/>
      <c r="S17" s="125"/>
      <c r="T17" s="125"/>
      <c r="U17" s="125"/>
      <c r="V17" s="125"/>
      <c r="W17" s="119"/>
      <c r="X17" s="58" t="s">
        <v>186</v>
      </c>
      <c r="Y17" s="84" t="s">
        <v>177</v>
      </c>
      <c r="Z17" s="84" t="s">
        <v>272</v>
      </c>
      <c r="AA17" s="85" t="s">
        <v>175</v>
      </c>
      <c r="AB17" s="62" t="s">
        <v>189</v>
      </c>
      <c r="AC17" s="62" t="s">
        <v>235</v>
      </c>
      <c r="AD17" s="86" t="s">
        <v>187</v>
      </c>
      <c r="AE17" s="84" t="s">
        <v>286</v>
      </c>
      <c r="AF17" s="57" t="s">
        <v>232</v>
      </c>
      <c r="AG17" s="56"/>
      <c r="AH17" s="56"/>
      <c r="AI17" s="56"/>
      <c r="AJ17" s="56"/>
      <c r="AK17" s="56"/>
      <c r="AL17" s="56"/>
    </row>
    <row r="18" spans="1:38" s="45" customFormat="1" ht="166.5" customHeight="1" x14ac:dyDescent="0.2">
      <c r="A18" s="64" t="s">
        <v>48</v>
      </c>
      <c r="B18" s="64" t="s">
        <v>57</v>
      </c>
      <c r="C18" s="65" t="s">
        <v>237</v>
      </c>
      <c r="D18" s="67" t="s">
        <v>262</v>
      </c>
      <c r="E18" s="65" t="s">
        <v>239</v>
      </c>
      <c r="F18" s="65" t="s">
        <v>303</v>
      </c>
      <c r="G18" s="66">
        <v>5</v>
      </c>
      <c r="H18" s="73" t="str">
        <f t="shared" ref="H18" si="22">IF(G18=1,"INSIGNIFICANTE",IF(G18=2,"MENOR",IF(G18=3,"MODERADO",IF(G18=4,"MAYOR",IF(G18=5,"CATASTROFICO"," ")))))</f>
        <v>CATASTROFICO</v>
      </c>
      <c r="I18" s="66">
        <v>2</v>
      </c>
      <c r="J18" s="73" t="str">
        <f t="shared" ref="J18" si="23">IF(I18=1,"RARO",IF(I18=2,"IMPROBABLE",IF(I18=3,"MODERADO",IF(I18=4,"PROBABLE",IF(I18=5,"CASI CERTEZA"," ")))))</f>
        <v>IMPROBABLE</v>
      </c>
      <c r="K18" s="73">
        <f t="shared" ref="K18" si="24">IF(OR(G18=" ",I18=0,G18=" ",I18=0)," ",G18*I18)</f>
        <v>10</v>
      </c>
      <c r="L18" s="75" t="str">
        <f>IF(OR(G18=" ",G18=0,I18=" ",I18=0)," ",IF(AND(G18=1,I18=3),"BAJO",IF(AND(G18=1,I18=4),"MODERADO",IF(AND(G18=2,I18=3),"MODERADO",IF(AND(G18=2,I18=5),"ALTO",IF(AND(G18=3,I18=4),"ALTO",IF(AND(G18=2,I18=2),"BAJO",VLOOKUP(K18,[1]listas!$A$14:$B$27,2))))))))</f>
        <v>EXTREMO</v>
      </c>
      <c r="M18" s="65" t="s">
        <v>298</v>
      </c>
      <c r="N18" s="64" t="s">
        <v>267</v>
      </c>
      <c r="O18" s="74" t="s">
        <v>183</v>
      </c>
      <c r="P18" s="74" t="s">
        <v>183</v>
      </c>
      <c r="Q18" s="74" t="s">
        <v>183</v>
      </c>
      <c r="R18" s="64" t="s">
        <v>14</v>
      </c>
      <c r="S18" s="60" t="str">
        <f t="shared" ref="S18" si="25">IF(OR(P18="",R18="",Q18="",O18="",P18="no",Q18="no"),"T","F")</f>
        <v>F</v>
      </c>
      <c r="T18" s="60">
        <f t="shared" ref="T18" si="26">IF(S18="T","N/A",IF(O18="NO",IF(AND(P18="SI",Q18="SI"),IF(OR(R18="Impacto",R18="Impacto y Probabilidad"),IF(G18&gt;1,G18-1,G18),G18),"N/A"),IF(R18="Impacto",IF(G18&gt;2,G18-2,G18),IF(R18="Probabilidad",G18,IF(R18="Impacto y Probabilidad",IF(G18&gt;2,G18-2,G18))))))</f>
        <v>5</v>
      </c>
      <c r="U18" s="60">
        <f t="shared" ref="U18" si="27">IF(S18="T","N/A",IF(O18="NO",IF(AND(P18="SI",Q18="SI"),IF(OR(R18="Probabilidad",R18="Impacto y Probabilidad"),IF(I18&gt;1,I18-1,I18),I18),"N/A"),IF(R18="Probabilidad",IF(I18&gt;2,I18-2,I18),IF(R18="Impacto",I18,IF(R18="Impacto y Probabilidad",IF(I18&gt;2,I18-2,I18))))))</f>
        <v>2</v>
      </c>
      <c r="V18" s="60">
        <f t="shared" ref="V18" si="28">IF(S18="T",K18,(IF(AND(P18="SI",Q18="SI"),T18*U18,"N/A")))</f>
        <v>10</v>
      </c>
      <c r="W18" s="75" t="str">
        <f>IF(S18="T",L18,IF(AND(P18="SI",Q18="SI"),IF(AND(T18=1,U18=3),"BAJO",IF(AND(T18=1,U18=4),"MODERADO",IF(AND(T18=2,U18=5),"ALTO",IF(AND(T18=3,U18=4),"ALTO",IF(AND(T18=2,U18=2),"BAJO",VLOOKUP(V18,[1]listas!$A$14:$B$27,2)))))),"N/A"))</f>
        <v>EXTREMO</v>
      </c>
      <c r="X18" s="65" t="s">
        <v>263</v>
      </c>
      <c r="Y18" s="84" t="s">
        <v>238</v>
      </c>
      <c r="Z18" s="84" t="s">
        <v>275</v>
      </c>
      <c r="AA18" s="85" t="s">
        <v>175</v>
      </c>
      <c r="AB18" s="69" t="s">
        <v>189</v>
      </c>
      <c r="AC18" s="69" t="s">
        <v>184</v>
      </c>
      <c r="AD18" s="86" t="s">
        <v>236</v>
      </c>
      <c r="AE18" s="84" t="s">
        <v>287</v>
      </c>
      <c r="AF18" s="84" t="s">
        <v>256</v>
      </c>
      <c r="AG18" s="53"/>
      <c r="AH18" s="53"/>
      <c r="AI18" s="53"/>
      <c r="AJ18" s="53"/>
      <c r="AK18" s="53"/>
      <c r="AL18" s="53"/>
    </row>
    <row r="19" spans="1:38" s="45" customFormat="1" ht="108" customHeight="1" x14ac:dyDescent="0.2">
      <c r="A19" s="121" t="s">
        <v>46</v>
      </c>
      <c r="B19" s="121" t="s">
        <v>57</v>
      </c>
      <c r="C19" s="113" t="s">
        <v>260</v>
      </c>
      <c r="D19" s="160" t="s">
        <v>265</v>
      </c>
      <c r="E19" s="112" t="s">
        <v>240</v>
      </c>
      <c r="F19" s="112" t="s">
        <v>301</v>
      </c>
      <c r="G19" s="126">
        <v>5</v>
      </c>
      <c r="H19" s="126" t="s">
        <v>38</v>
      </c>
      <c r="I19" s="126">
        <v>2</v>
      </c>
      <c r="J19" s="126" t="s">
        <v>32</v>
      </c>
      <c r="K19" s="126">
        <v>10</v>
      </c>
      <c r="L19" s="161" t="s">
        <v>42</v>
      </c>
      <c r="M19" s="112" t="s">
        <v>247</v>
      </c>
      <c r="N19" s="108" t="s">
        <v>269</v>
      </c>
      <c r="O19" s="108" t="s">
        <v>28</v>
      </c>
      <c r="P19" s="108" t="s">
        <v>28</v>
      </c>
      <c r="Q19" s="108" t="s">
        <v>28</v>
      </c>
      <c r="R19" s="108" t="s">
        <v>147</v>
      </c>
      <c r="S19" s="109" t="s">
        <v>241</v>
      </c>
      <c r="T19" s="109">
        <v>3</v>
      </c>
      <c r="U19" s="109">
        <v>2</v>
      </c>
      <c r="V19" s="109">
        <v>6</v>
      </c>
      <c r="W19" s="163" t="s">
        <v>34</v>
      </c>
      <c r="X19" s="58" t="s">
        <v>242</v>
      </c>
      <c r="Y19" s="84" t="s">
        <v>159</v>
      </c>
      <c r="Z19" s="84" t="s">
        <v>276</v>
      </c>
      <c r="AA19" s="85" t="s">
        <v>175</v>
      </c>
      <c r="AB19" s="62" t="s">
        <v>252</v>
      </c>
      <c r="AC19" s="62" t="s">
        <v>253</v>
      </c>
      <c r="AD19" s="86" t="s">
        <v>243</v>
      </c>
      <c r="AE19" s="84" t="s">
        <v>244</v>
      </c>
      <c r="AF19" s="57" t="s">
        <v>245</v>
      </c>
      <c r="AG19" s="56"/>
      <c r="AH19" s="56"/>
      <c r="AI19" s="56"/>
      <c r="AJ19" s="56"/>
      <c r="AK19" s="56"/>
      <c r="AL19" s="56"/>
    </row>
    <row r="20" spans="1:38" s="45" customFormat="1" ht="117" customHeight="1" x14ac:dyDescent="0.2">
      <c r="A20" s="121"/>
      <c r="B20" s="121"/>
      <c r="C20" s="130"/>
      <c r="D20" s="160"/>
      <c r="E20" s="112"/>
      <c r="F20" s="112"/>
      <c r="G20" s="127"/>
      <c r="H20" s="127"/>
      <c r="I20" s="127"/>
      <c r="J20" s="127"/>
      <c r="K20" s="127"/>
      <c r="L20" s="162"/>
      <c r="M20" s="112"/>
      <c r="N20" s="108"/>
      <c r="O20" s="108"/>
      <c r="P20" s="108"/>
      <c r="Q20" s="108"/>
      <c r="R20" s="108"/>
      <c r="S20" s="125"/>
      <c r="T20" s="125"/>
      <c r="U20" s="125"/>
      <c r="V20" s="125"/>
      <c r="W20" s="164"/>
      <c r="X20" s="58" t="s">
        <v>246</v>
      </c>
      <c r="Y20" s="84" t="s">
        <v>159</v>
      </c>
      <c r="Z20" s="84" t="s">
        <v>276</v>
      </c>
      <c r="AA20" s="85" t="s">
        <v>175</v>
      </c>
      <c r="AB20" s="62" t="s">
        <v>252</v>
      </c>
      <c r="AC20" s="62" t="s">
        <v>253</v>
      </c>
      <c r="AD20" s="86" t="s">
        <v>158</v>
      </c>
      <c r="AE20" s="84" t="s">
        <v>288</v>
      </c>
      <c r="AF20" s="57" t="s">
        <v>178</v>
      </c>
      <c r="AG20" s="56"/>
      <c r="AH20" s="56"/>
      <c r="AI20" s="56"/>
      <c r="AJ20" s="56"/>
      <c r="AK20" s="56"/>
      <c r="AL20" s="56"/>
    </row>
    <row r="21" spans="1:38" s="45" customFormat="1" ht="126.75" customHeight="1" x14ac:dyDescent="0.2">
      <c r="A21" s="121" t="s">
        <v>44</v>
      </c>
      <c r="B21" s="121" t="s">
        <v>49</v>
      </c>
      <c r="C21" s="113" t="s">
        <v>249</v>
      </c>
      <c r="D21" s="160" t="s">
        <v>182</v>
      </c>
      <c r="E21" s="112" t="s">
        <v>248</v>
      </c>
      <c r="F21" s="112" t="s">
        <v>300</v>
      </c>
      <c r="G21" s="126">
        <v>5</v>
      </c>
      <c r="H21" s="126" t="s">
        <v>38</v>
      </c>
      <c r="I21" s="126">
        <v>2</v>
      </c>
      <c r="J21" s="126" t="s">
        <v>32</v>
      </c>
      <c r="K21" s="126">
        <v>10</v>
      </c>
      <c r="L21" s="167" t="s">
        <v>42</v>
      </c>
      <c r="M21" s="112" t="s">
        <v>299</v>
      </c>
      <c r="N21" s="108" t="s">
        <v>251</v>
      </c>
      <c r="O21" s="108" t="s">
        <v>250</v>
      </c>
      <c r="P21" s="108" t="s">
        <v>28</v>
      </c>
      <c r="Q21" s="108" t="s">
        <v>28</v>
      </c>
      <c r="R21" s="108" t="s">
        <v>14</v>
      </c>
      <c r="S21" s="109" t="s">
        <v>241</v>
      </c>
      <c r="T21" s="109">
        <v>3</v>
      </c>
      <c r="U21" s="109">
        <v>2</v>
      </c>
      <c r="V21" s="109">
        <v>6</v>
      </c>
      <c r="W21" s="165" t="s">
        <v>34</v>
      </c>
      <c r="X21" s="58" t="s">
        <v>259</v>
      </c>
      <c r="Y21" s="84" t="s">
        <v>251</v>
      </c>
      <c r="Z21" s="84" t="s">
        <v>276</v>
      </c>
      <c r="AA21" s="85" t="s">
        <v>175</v>
      </c>
      <c r="AB21" s="62" t="s">
        <v>189</v>
      </c>
      <c r="AC21" s="69" t="s">
        <v>254</v>
      </c>
      <c r="AD21" s="86" t="s">
        <v>255</v>
      </c>
      <c r="AE21" s="84" t="s">
        <v>279</v>
      </c>
      <c r="AF21" s="57" t="s">
        <v>256</v>
      </c>
      <c r="AG21" s="57"/>
      <c r="AH21" s="57"/>
      <c r="AI21" s="58"/>
      <c r="AJ21" s="59"/>
      <c r="AK21" s="58"/>
      <c r="AL21" s="58"/>
    </row>
    <row r="22" spans="1:38" s="45" customFormat="1" ht="70.5" customHeight="1" x14ac:dyDescent="0.2">
      <c r="A22" s="121"/>
      <c r="B22" s="121"/>
      <c r="C22" s="130"/>
      <c r="D22" s="160"/>
      <c r="E22" s="112"/>
      <c r="F22" s="112"/>
      <c r="G22" s="127"/>
      <c r="H22" s="127"/>
      <c r="I22" s="127"/>
      <c r="J22" s="127"/>
      <c r="K22" s="127"/>
      <c r="L22" s="168"/>
      <c r="M22" s="112"/>
      <c r="N22" s="108"/>
      <c r="O22" s="108"/>
      <c r="P22" s="108"/>
      <c r="Q22" s="108"/>
      <c r="R22" s="108"/>
      <c r="S22" s="125"/>
      <c r="T22" s="125"/>
      <c r="U22" s="125"/>
      <c r="V22" s="125"/>
      <c r="W22" s="166"/>
      <c r="X22" s="58" t="s">
        <v>261</v>
      </c>
      <c r="Y22" s="84" t="s">
        <v>251</v>
      </c>
      <c r="Z22" s="84" t="s">
        <v>276</v>
      </c>
      <c r="AA22" s="85" t="s">
        <v>175</v>
      </c>
      <c r="AB22" s="62" t="s">
        <v>189</v>
      </c>
      <c r="AC22" s="69" t="s">
        <v>257</v>
      </c>
      <c r="AD22" s="86" t="s">
        <v>258</v>
      </c>
      <c r="AE22" s="84" t="s">
        <v>289</v>
      </c>
      <c r="AF22" s="57" t="s">
        <v>256</v>
      </c>
      <c r="AG22" s="70"/>
      <c r="AH22" s="70"/>
      <c r="AI22" s="70"/>
      <c r="AJ22" s="70"/>
      <c r="AK22" s="70"/>
      <c r="AL22" s="70"/>
    </row>
    <row r="23" spans="1:38" s="45" customFormat="1" ht="48" customHeight="1" x14ac:dyDescent="0.2">
      <c r="X23" s="72"/>
    </row>
  </sheetData>
  <mergeCells count="186">
    <mergeCell ref="U21:U22"/>
    <mergeCell ref="V21:V22"/>
    <mergeCell ref="W21:W22"/>
    <mergeCell ref="A21:A22"/>
    <mergeCell ref="B21:B22"/>
    <mergeCell ref="D21:D22"/>
    <mergeCell ref="E21:E22"/>
    <mergeCell ref="F21:F22"/>
    <mergeCell ref="G21:G22"/>
    <mergeCell ref="C21:C22"/>
    <mergeCell ref="H21:H22"/>
    <mergeCell ref="I21:I22"/>
    <mergeCell ref="J21:J22"/>
    <mergeCell ref="K21:K22"/>
    <mergeCell ref="L21:L22"/>
    <mergeCell ref="M21:M22"/>
    <mergeCell ref="N21:N22"/>
    <mergeCell ref="O21:O22"/>
    <mergeCell ref="P21:P22"/>
    <mergeCell ref="Q21:Q22"/>
    <mergeCell ref="R21:R22"/>
    <mergeCell ref="S21:S22"/>
    <mergeCell ref="T21:T22"/>
    <mergeCell ref="W16:W17"/>
    <mergeCell ref="A19:A20"/>
    <mergeCell ref="B19:B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C19:C20"/>
    <mergeCell ref="A16:A17"/>
    <mergeCell ref="B16:B17"/>
    <mergeCell ref="C16:C17"/>
    <mergeCell ref="D16:D17"/>
    <mergeCell ref="E16:E17"/>
    <mergeCell ref="F16:F17"/>
    <mergeCell ref="G16:G17"/>
    <mergeCell ref="I16:I17"/>
    <mergeCell ref="J16:J17"/>
    <mergeCell ref="H16:H17"/>
    <mergeCell ref="O14:O15"/>
    <mergeCell ref="P14:P15"/>
    <mergeCell ref="Q14:Q15"/>
    <mergeCell ref="R14:R15"/>
    <mergeCell ref="S14:S15"/>
    <mergeCell ref="U14:U15"/>
    <mergeCell ref="X9:X10"/>
    <mergeCell ref="Y9:Y10"/>
    <mergeCell ref="E12:E13"/>
    <mergeCell ref="F12:F13"/>
    <mergeCell ref="G12:G13"/>
    <mergeCell ref="G9:G10"/>
    <mergeCell ref="F9:F10"/>
    <mergeCell ref="W14:W15"/>
    <mergeCell ref="V14:V15"/>
    <mergeCell ref="W9:W10"/>
    <mergeCell ref="H14:H15"/>
    <mergeCell ref="I14:I15"/>
    <mergeCell ref="H12:H13"/>
    <mergeCell ref="I12:I13"/>
    <mergeCell ref="H9:H10"/>
    <mergeCell ref="AK9:AK10"/>
    <mergeCell ref="O9:O10"/>
    <mergeCell ref="AG9:AG10"/>
    <mergeCell ref="M14:M15"/>
    <mergeCell ref="N14:N15"/>
    <mergeCell ref="M9:M10"/>
    <mergeCell ref="N9:N10"/>
    <mergeCell ref="M12:M13"/>
    <mergeCell ref="N12:N13"/>
    <mergeCell ref="O12:O13"/>
    <mergeCell ref="P12:P13"/>
    <mergeCell ref="Q12:Q13"/>
    <mergeCell ref="R12:R13"/>
    <mergeCell ref="S12:S13"/>
    <mergeCell ref="T12:T13"/>
    <mergeCell ref="U12:U13"/>
    <mergeCell ref="R9:R10"/>
    <mergeCell ref="V12:V13"/>
    <mergeCell ref="W12:W13"/>
    <mergeCell ref="Z9:Z10"/>
    <mergeCell ref="AA9:AA10"/>
    <mergeCell ref="AB9:AB10"/>
    <mergeCell ref="AC9:AC10"/>
    <mergeCell ref="AD9:AD10"/>
    <mergeCell ref="M16:M17"/>
    <mergeCell ref="A1:AL2"/>
    <mergeCell ref="G4:L4"/>
    <mergeCell ref="M4:W4"/>
    <mergeCell ref="V5:W5"/>
    <mergeCell ref="L14:L15"/>
    <mergeCell ref="AK4:AL4"/>
    <mergeCell ref="T14:T15"/>
    <mergeCell ref="H6:H8"/>
    <mergeCell ref="I6:I8"/>
    <mergeCell ref="J6:J8"/>
    <mergeCell ref="K6:K8"/>
    <mergeCell ref="L6:L8"/>
    <mergeCell ref="V6:V8"/>
    <mergeCell ref="S6:S8"/>
    <mergeCell ref="M6:M8"/>
    <mergeCell ref="N6:N8"/>
    <mergeCell ref="O6:O8"/>
    <mergeCell ref="P6:P8"/>
    <mergeCell ref="Q6:Q8"/>
    <mergeCell ref="AL9:AL10"/>
    <mergeCell ref="A12:A13"/>
    <mergeCell ref="P9:P10"/>
    <mergeCell ref="Q9:Q10"/>
    <mergeCell ref="K16:K17"/>
    <mergeCell ref="L16:L17"/>
    <mergeCell ref="N16:N17"/>
    <mergeCell ref="J9:J10"/>
    <mergeCell ref="K9:K10"/>
    <mergeCell ref="L9:L10"/>
    <mergeCell ref="AG4:AH4"/>
    <mergeCell ref="S9:S10"/>
    <mergeCell ref="U6:U8"/>
    <mergeCell ref="U9:U10"/>
    <mergeCell ref="O16:O17"/>
    <mergeCell ref="P16:P17"/>
    <mergeCell ref="Q16:Q17"/>
    <mergeCell ref="R16:R17"/>
    <mergeCell ref="S16:S17"/>
    <mergeCell ref="T16:T17"/>
    <mergeCell ref="U16:U17"/>
    <mergeCell ref="V16:V17"/>
    <mergeCell ref="K5:L5"/>
    <mergeCell ref="J14:J15"/>
    <mergeCell ref="K14:K15"/>
    <mergeCell ref="J12:J13"/>
    <mergeCell ref="K12:K13"/>
    <mergeCell ref="L12:L13"/>
    <mergeCell ref="A14:A15"/>
    <mergeCell ref="G14:G15"/>
    <mergeCell ref="A6:A8"/>
    <mergeCell ref="B6:B8"/>
    <mergeCell ref="D6:D8"/>
    <mergeCell ref="G6:G8"/>
    <mergeCell ref="F6:F8"/>
    <mergeCell ref="C6:C8"/>
    <mergeCell ref="B14:B15"/>
    <mergeCell ref="C14:C15"/>
    <mergeCell ref="D14:D15"/>
    <mergeCell ref="F14:F15"/>
    <mergeCell ref="B12:B13"/>
    <mergeCell ref="C12:C13"/>
    <mergeCell ref="D12:D13"/>
    <mergeCell ref="D9:D10"/>
    <mergeCell ref="C9:C10"/>
    <mergeCell ref="B9:B10"/>
    <mergeCell ref="A9:A10"/>
    <mergeCell ref="E14:E15"/>
    <mergeCell ref="R6:R8"/>
    <mergeCell ref="W6:W8"/>
    <mergeCell ref="E6:E8"/>
    <mergeCell ref="E9:E10"/>
    <mergeCell ref="AI4:AJ4"/>
    <mergeCell ref="X4:AF4"/>
    <mergeCell ref="T6:T8"/>
    <mergeCell ref="V9:V10"/>
    <mergeCell ref="T9:T10"/>
    <mergeCell ref="I9:I10"/>
    <mergeCell ref="AJ9:AJ10"/>
    <mergeCell ref="AE9:AE10"/>
    <mergeCell ref="AF9:AF10"/>
    <mergeCell ref="AH9:AH10"/>
    <mergeCell ref="AI9:AI10"/>
    <mergeCell ref="A4:F4"/>
  </mergeCells>
  <pageMargins left="0.41" right="0.35" top="0.39" bottom="0.4" header="0.31496062992125984" footer="0.31496062992125984"/>
  <pageSetup paperSize="5" scale="28" fitToWidth="2"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1" operator="equal" id="{E0EB6A62-0A5D-4828-9E42-13C7760202FF}">
            <xm:f>listas!$J$5</xm:f>
            <x14:dxf>
              <fill>
                <patternFill>
                  <bgColor rgb="FFFF0000"/>
                </patternFill>
              </fill>
            </x14:dxf>
          </x14:cfRule>
          <x14:cfRule type="cellIs" priority="42" operator="equal" id="{51FF7A37-F999-4F4B-9516-EB2F4D37A502}">
            <xm:f>listas!$J$4</xm:f>
            <x14:dxf>
              <fill>
                <patternFill>
                  <bgColor rgb="FFFFC000"/>
                </patternFill>
              </fill>
            </x14:dxf>
          </x14:cfRule>
          <x14:cfRule type="cellIs" priority="43" operator="equal" id="{88681CDB-C623-4015-B74F-A45B245082EF}">
            <xm:f>listas!$J$3</xm:f>
            <x14:dxf>
              <fill>
                <patternFill>
                  <bgColor rgb="FFFFFF00"/>
                </patternFill>
              </fill>
            </x14:dxf>
          </x14:cfRule>
          <x14:cfRule type="cellIs" priority="44" operator="equal" id="{CD8B1FE0-D4A0-453C-B129-E64EAFCD8F77}">
            <xm:f>listas!$J$2</xm:f>
            <x14:dxf>
              <fill>
                <patternFill>
                  <bgColor rgb="FF92D050"/>
                </patternFill>
              </fill>
            </x14:dxf>
          </x14:cfRule>
          <xm:sqref>L6 W6 W16 L9 L11:L12 W9 W11:W12 L14 W14</xm:sqref>
        </x14:conditionalFormatting>
        <x14:conditionalFormatting xmlns:xm="http://schemas.microsoft.com/office/excel/2006/main">
          <x14:cfRule type="cellIs" priority="29" operator="equal" id="{3E63A245-14CE-4EE5-98A7-641A871D6C75}">
            <xm:f>listas!$J$5</xm:f>
            <x14:dxf>
              <fill>
                <patternFill>
                  <bgColor rgb="FFFF0000"/>
                </patternFill>
              </fill>
            </x14:dxf>
          </x14:cfRule>
          <x14:cfRule type="cellIs" priority="30" operator="equal" id="{5457058A-D643-466C-B0D9-212ADC4BEF1D}">
            <xm:f>listas!$J$4</xm:f>
            <x14:dxf>
              <fill>
                <patternFill>
                  <bgColor rgb="FFFFC000"/>
                </patternFill>
              </fill>
            </x14:dxf>
          </x14:cfRule>
          <x14:cfRule type="cellIs" priority="31" operator="equal" id="{3BCEB1C3-8FA6-46EF-9F28-ADA247A5ACA9}">
            <xm:f>listas!$J$3</xm:f>
            <x14:dxf>
              <fill>
                <patternFill>
                  <bgColor rgb="FFFFFF00"/>
                </patternFill>
              </fill>
            </x14:dxf>
          </x14:cfRule>
          <x14:cfRule type="cellIs" priority="32" operator="equal" id="{9F0368AD-86DC-481C-93C3-88BF90ADEEEF}">
            <xm:f>listas!$J$2</xm:f>
            <x14:dxf>
              <fill>
                <patternFill>
                  <bgColor rgb="FF92D050"/>
                </patternFill>
              </fill>
            </x14:dxf>
          </x14:cfRule>
          <xm:sqref>L16</xm:sqref>
        </x14:conditionalFormatting>
        <x14:conditionalFormatting xmlns:xm="http://schemas.microsoft.com/office/excel/2006/main">
          <x14:cfRule type="cellIs" priority="13" operator="equal" id="{5B5F67D3-DCD7-457E-9C60-3E1B86728781}">
            <xm:f>listas!#REF!</xm:f>
            <x14:dxf>
              <fill>
                <patternFill>
                  <bgColor rgb="FFFF0000"/>
                </patternFill>
              </fill>
            </x14:dxf>
          </x14:cfRule>
          <x14:cfRule type="cellIs" priority="14" operator="equal" id="{E9E00E1E-EFEE-4CE4-8B24-F3D68DFA40A8}">
            <xm:f>listas!#REF!</xm:f>
            <x14:dxf>
              <fill>
                <patternFill>
                  <bgColor rgb="FFFFC000"/>
                </patternFill>
              </fill>
            </x14:dxf>
          </x14:cfRule>
          <x14:cfRule type="cellIs" priority="15" operator="equal" id="{1CC7BEE0-A3F5-4F29-A909-29BEA80D4ED2}">
            <xm:f>listas!#REF!</xm:f>
            <x14:dxf>
              <fill>
                <patternFill>
                  <bgColor rgb="FFFFFF00"/>
                </patternFill>
              </fill>
            </x14:dxf>
          </x14:cfRule>
          <x14:cfRule type="cellIs" priority="16" operator="equal" id="{5ABEE935-9D3A-400E-BB2E-02B9B5BD671E}">
            <xm:f>listas!#REF!</xm:f>
            <x14:dxf>
              <fill>
                <patternFill>
                  <bgColor rgb="FF92D050"/>
                </patternFill>
              </fill>
            </x14:dxf>
          </x14:cfRule>
          <xm:sqref>W18</xm:sqref>
        </x14:conditionalFormatting>
        <x14:conditionalFormatting xmlns:xm="http://schemas.microsoft.com/office/excel/2006/main">
          <x14:cfRule type="cellIs" priority="9" operator="equal" id="{6CCB65B6-DE4B-42EB-BB7F-8C412497BFBE}">
            <xm:f>listas!#REF!</xm:f>
            <x14:dxf>
              <fill>
                <patternFill>
                  <bgColor rgb="FFFF0000"/>
                </patternFill>
              </fill>
            </x14:dxf>
          </x14:cfRule>
          <x14:cfRule type="cellIs" priority="10" operator="equal" id="{65E73D53-BFE5-489F-BC84-7DBA8D26762C}">
            <xm:f>listas!#REF!</xm:f>
            <x14:dxf>
              <fill>
                <patternFill>
                  <bgColor rgb="FFFFC000"/>
                </patternFill>
              </fill>
            </x14:dxf>
          </x14:cfRule>
          <x14:cfRule type="cellIs" priority="11" operator="equal" id="{B6E8D5BA-C437-4D24-B044-825083B60610}">
            <xm:f>listas!#REF!</xm:f>
            <x14:dxf>
              <fill>
                <patternFill>
                  <bgColor rgb="FFFFFF00"/>
                </patternFill>
              </fill>
            </x14:dxf>
          </x14:cfRule>
          <x14:cfRule type="cellIs" priority="12" operator="equal" id="{B3408090-1AFB-4C53-9A41-39073F7347DD}">
            <xm:f>listas!#REF!</xm:f>
            <x14:dxf>
              <fill>
                <patternFill>
                  <bgColor rgb="FF92D050"/>
                </patternFill>
              </fill>
            </x14:dxf>
          </x14:cfRule>
          <xm:sqref>L18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E22" sqref="E22"/>
    </sheetView>
  </sheetViews>
  <sheetFormatPr baseColWidth="10" defaultRowHeight="15" x14ac:dyDescent="0.25"/>
  <cols>
    <col min="1" max="1" width="24.5703125" style="14" bestFit="1" customWidth="1"/>
    <col min="2" max="2" width="14.28515625" bestFit="1" customWidth="1"/>
    <col min="5" max="5" width="20.5703125" bestFit="1" customWidth="1"/>
    <col min="10" max="10" width="20.5703125" bestFit="1" customWidth="1"/>
    <col min="11" max="11" width="14" bestFit="1" customWidth="1"/>
  </cols>
  <sheetData>
    <row r="1" spans="1:11" x14ac:dyDescent="0.25">
      <c r="A1" s="169"/>
      <c r="B1" s="169"/>
      <c r="C1" s="1"/>
      <c r="D1" s="1"/>
      <c r="E1" s="1"/>
      <c r="F1" s="1"/>
      <c r="G1" s="1"/>
      <c r="H1" s="1"/>
      <c r="I1" s="1"/>
      <c r="J1" s="1"/>
    </row>
    <row r="2" spans="1:11" x14ac:dyDescent="0.25">
      <c r="A2" s="169" t="s">
        <v>14</v>
      </c>
      <c r="B2" s="169"/>
      <c r="C2" s="1"/>
      <c r="D2" s="1"/>
      <c r="E2" s="169" t="s">
        <v>27</v>
      </c>
      <c r="F2" s="169"/>
      <c r="G2" s="1"/>
      <c r="H2" s="7" t="s">
        <v>28</v>
      </c>
      <c r="I2" s="1"/>
      <c r="J2" s="16" t="s">
        <v>40</v>
      </c>
      <c r="K2" s="16" t="s">
        <v>148</v>
      </c>
    </row>
    <row r="3" spans="1:11" x14ac:dyDescent="0.25">
      <c r="A3" s="9">
        <v>1</v>
      </c>
      <c r="B3" s="2" t="s">
        <v>29</v>
      </c>
      <c r="C3" s="1"/>
      <c r="D3" s="1"/>
      <c r="E3" s="2" t="s">
        <v>30</v>
      </c>
      <c r="F3" s="2">
        <v>1</v>
      </c>
      <c r="G3" s="1"/>
      <c r="H3" s="7" t="s">
        <v>31</v>
      </c>
      <c r="I3" s="1"/>
      <c r="J3" s="16" t="s">
        <v>34</v>
      </c>
      <c r="K3" s="16" t="s">
        <v>149</v>
      </c>
    </row>
    <row r="4" spans="1:11" x14ac:dyDescent="0.25">
      <c r="A4" s="9">
        <v>2</v>
      </c>
      <c r="B4" s="2" t="s">
        <v>32</v>
      </c>
      <c r="C4" s="1"/>
      <c r="D4" s="1"/>
      <c r="E4" s="2" t="s">
        <v>33</v>
      </c>
      <c r="F4" s="2">
        <v>2</v>
      </c>
      <c r="G4" s="1"/>
      <c r="H4" s="1"/>
      <c r="I4" s="1"/>
      <c r="J4" s="16" t="s">
        <v>41</v>
      </c>
      <c r="K4" s="16" t="s">
        <v>150</v>
      </c>
    </row>
    <row r="5" spans="1:11" x14ac:dyDescent="0.25">
      <c r="A5" s="9">
        <v>3</v>
      </c>
      <c r="B5" s="7" t="s">
        <v>34</v>
      </c>
      <c r="C5" s="4"/>
      <c r="D5" s="1"/>
      <c r="E5" s="2" t="s">
        <v>34</v>
      </c>
      <c r="F5" s="2">
        <v>3</v>
      </c>
      <c r="G5" s="1"/>
      <c r="H5" s="1"/>
      <c r="I5" s="1"/>
      <c r="J5" s="16" t="s">
        <v>42</v>
      </c>
      <c r="K5" s="16" t="s">
        <v>151</v>
      </c>
    </row>
    <row r="6" spans="1:11" x14ac:dyDescent="0.25">
      <c r="A6" s="9">
        <v>4</v>
      </c>
      <c r="B6" s="2" t="s">
        <v>35</v>
      </c>
      <c r="C6" s="3"/>
      <c r="D6" s="1"/>
      <c r="E6" s="2" t="s">
        <v>36</v>
      </c>
      <c r="F6" s="2">
        <v>4</v>
      </c>
      <c r="G6" s="1"/>
      <c r="H6" s="1"/>
      <c r="I6" s="1"/>
      <c r="J6" s="1"/>
    </row>
    <row r="7" spans="1:11" x14ac:dyDescent="0.25">
      <c r="A7" s="9">
        <v>5</v>
      </c>
      <c r="B7" s="2" t="s">
        <v>37</v>
      </c>
      <c r="C7" s="3"/>
      <c r="D7" s="1"/>
      <c r="E7" s="2" t="s">
        <v>38</v>
      </c>
      <c r="F7" s="2">
        <v>5</v>
      </c>
      <c r="G7" s="1"/>
      <c r="H7" s="1"/>
      <c r="I7" s="1"/>
      <c r="J7" s="1"/>
    </row>
    <row r="8" spans="1:11" x14ac:dyDescent="0.25">
      <c r="A8" s="10"/>
      <c r="B8" s="3"/>
      <c r="C8" s="3"/>
      <c r="D8" s="1"/>
      <c r="E8" s="1"/>
      <c r="F8" s="1"/>
      <c r="G8" s="1"/>
      <c r="H8" s="1"/>
      <c r="I8" s="1"/>
      <c r="J8" s="1"/>
    </row>
    <row r="9" spans="1:11" x14ac:dyDescent="0.25">
      <c r="A9" s="10"/>
      <c r="B9" s="3"/>
      <c r="C9" s="3"/>
      <c r="D9" s="1"/>
      <c r="E9" s="1"/>
      <c r="F9" s="1"/>
      <c r="G9" s="1"/>
      <c r="H9" s="1"/>
      <c r="I9" s="1"/>
      <c r="J9" s="1"/>
    </row>
    <row r="10" spans="1:11" x14ac:dyDescent="0.25">
      <c r="A10" s="10"/>
      <c r="B10" s="3"/>
      <c r="C10" s="3"/>
      <c r="D10" s="1"/>
      <c r="E10" s="1"/>
      <c r="F10" s="1"/>
      <c r="G10" s="1"/>
      <c r="H10" s="1"/>
      <c r="I10" s="1"/>
      <c r="J10" s="1"/>
    </row>
    <row r="11" spans="1:11" x14ac:dyDescent="0.25">
      <c r="A11" s="10"/>
      <c r="B11" s="3"/>
      <c r="C11" s="3"/>
      <c r="D11" s="1"/>
      <c r="E11" s="1"/>
      <c r="F11" s="1"/>
      <c r="G11" s="1"/>
      <c r="H11" s="1"/>
      <c r="I11" s="1"/>
      <c r="J11" s="1"/>
    </row>
    <row r="12" spans="1:11" x14ac:dyDescent="0.25">
      <c r="A12" s="10"/>
      <c r="B12" s="3"/>
      <c r="C12" s="3"/>
      <c r="D12" s="1"/>
      <c r="E12" s="1"/>
      <c r="F12" s="1"/>
      <c r="G12" s="1"/>
      <c r="H12" s="1"/>
      <c r="I12" s="1"/>
      <c r="J12" s="1"/>
    </row>
    <row r="13" spans="1:11" x14ac:dyDescent="0.25">
      <c r="A13" s="170" t="s">
        <v>39</v>
      </c>
      <c r="B13" s="171"/>
      <c r="C13" s="3"/>
      <c r="D13" s="1"/>
      <c r="E13" s="7" t="s">
        <v>14</v>
      </c>
      <c r="F13" s="1"/>
      <c r="G13" s="1"/>
      <c r="H13" s="1"/>
      <c r="I13" s="1"/>
      <c r="J13" s="1"/>
    </row>
    <row r="14" spans="1:11" x14ac:dyDescent="0.25">
      <c r="A14" s="8">
        <v>1</v>
      </c>
      <c r="B14" s="5" t="s">
        <v>40</v>
      </c>
      <c r="C14" s="3"/>
      <c r="D14" s="1"/>
      <c r="E14" s="7" t="s">
        <v>12</v>
      </c>
      <c r="F14" s="1"/>
      <c r="G14" s="1"/>
      <c r="H14" s="1"/>
      <c r="I14" s="1"/>
      <c r="J14" s="1"/>
    </row>
    <row r="15" spans="1:11" x14ac:dyDescent="0.25">
      <c r="A15" s="8">
        <v>2</v>
      </c>
      <c r="B15" s="5" t="s">
        <v>40</v>
      </c>
      <c r="C15" s="3"/>
      <c r="D15" s="1"/>
      <c r="E15" s="7" t="s">
        <v>147</v>
      </c>
      <c r="F15" s="1"/>
      <c r="G15" s="1"/>
      <c r="H15" s="1"/>
      <c r="I15" s="1"/>
      <c r="J15" s="1"/>
    </row>
    <row r="16" spans="1:11" x14ac:dyDescent="0.25">
      <c r="A16" s="8">
        <v>3</v>
      </c>
      <c r="B16" s="5" t="s">
        <v>34</v>
      </c>
      <c r="C16" s="3"/>
      <c r="D16" s="1"/>
      <c r="E16" s="1"/>
      <c r="F16" s="1"/>
      <c r="G16" s="1"/>
      <c r="H16" s="1"/>
      <c r="I16" s="1"/>
      <c r="J16" s="1"/>
    </row>
    <row r="17" spans="1:3" x14ac:dyDescent="0.25">
      <c r="A17" s="8">
        <v>4</v>
      </c>
      <c r="B17" s="5" t="s">
        <v>41</v>
      </c>
      <c r="C17" s="3"/>
    </row>
    <row r="18" spans="1:3" x14ac:dyDescent="0.25">
      <c r="A18" s="8">
        <v>5</v>
      </c>
      <c r="B18" s="5" t="s">
        <v>41</v>
      </c>
      <c r="C18" s="3"/>
    </row>
    <row r="19" spans="1:3" x14ac:dyDescent="0.25">
      <c r="A19" s="8">
        <v>6</v>
      </c>
      <c r="B19" s="5" t="s">
        <v>34</v>
      </c>
      <c r="C19" s="3"/>
    </row>
    <row r="20" spans="1:3" x14ac:dyDescent="0.25">
      <c r="A20" s="8">
        <v>8</v>
      </c>
      <c r="B20" s="5" t="s">
        <v>41</v>
      </c>
      <c r="C20" s="3"/>
    </row>
    <row r="21" spans="1:3" x14ac:dyDescent="0.25">
      <c r="A21" s="8">
        <v>9</v>
      </c>
      <c r="B21" s="5" t="s">
        <v>41</v>
      </c>
      <c r="C21" s="3"/>
    </row>
    <row r="22" spans="1:3" x14ac:dyDescent="0.25">
      <c r="A22" s="8">
        <v>10</v>
      </c>
      <c r="B22" s="5" t="s">
        <v>42</v>
      </c>
      <c r="C22" s="3"/>
    </row>
    <row r="23" spans="1:3" x14ac:dyDescent="0.25">
      <c r="A23" s="8">
        <v>12</v>
      </c>
      <c r="B23" s="6" t="s">
        <v>42</v>
      </c>
      <c r="C23" s="3"/>
    </row>
    <row r="24" spans="1:3" x14ac:dyDescent="0.25">
      <c r="A24" s="8">
        <v>15</v>
      </c>
      <c r="B24" s="6" t="s">
        <v>42</v>
      </c>
      <c r="C24" s="3"/>
    </row>
    <row r="25" spans="1:3" x14ac:dyDescent="0.25">
      <c r="A25" s="8">
        <v>16</v>
      </c>
      <c r="B25" s="6" t="s">
        <v>42</v>
      </c>
      <c r="C25" s="3"/>
    </row>
    <row r="26" spans="1:3" x14ac:dyDescent="0.25">
      <c r="A26" s="8">
        <v>20</v>
      </c>
      <c r="B26" s="6" t="s">
        <v>42</v>
      </c>
      <c r="C26" s="3"/>
    </row>
    <row r="27" spans="1:3" x14ac:dyDescent="0.25">
      <c r="A27" s="8">
        <v>25</v>
      </c>
      <c r="B27" s="6" t="s">
        <v>42</v>
      </c>
      <c r="C27" s="3"/>
    </row>
    <row r="28" spans="1:3" x14ac:dyDescent="0.25">
      <c r="A28" s="10"/>
      <c r="B28" s="3"/>
      <c r="C28" s="3"/>
    </row>
    <row r="29" spans="1:3" x14ac:dyDescent="0.25">
      <c r="A29" s="10"/>
      <c r="B29" s="3"/>
      <c r="C29" s="3"/>
    </row>
    <row r="30" spans="1:3" x14ac:dyDescent="0.25">
      <c r="A30" s="10"/>
      <c r="B30" s="3"/>
      <c r="C30" s="3"/>
    </row>
    <row r="31" spans="1:3" ht="25.5" x14ac:dyDescent="0.25">
      <c r="A31" s="11" t="s">
        <v>43</v>
      </c>
    </row>
    <row r="32" spans="1:3" x14ac:dyDescent="0.25">
      <c r="A32" s="9" t="s">
        <v>44</v>
      </c>
    </row>
    <row r="33" spans="1:1" x14ac:dyDescent="0.25">
      <c r="A33" s="9" t="s">
        <v>46</v>
      </c>
    </row>
    <row r="34" spans="1:1" x14ac:dyDescent="0.25">
      <c r="A34" s="9" t="s">
        <v>48</v>
      </c>
    </row>
    <row r="35" spans="1:1" x14ac:dyDescent="0.25">
      <c r="A35" s="9" t="s">
        <v>50</v>
      </c>
    </row>
    <row r="38" spans="1:1" x14ac:dyDescent="0.25">
      <c r="A38" s="11" t="s">
        <v>7</v>
      </c>
    </row>
    <row r="39" spans="1:1" ht="25.5" x14ac:dyDescent="0.25">
      <c r="A39" s="12" t="s">
        <v>45</v>
      </c>
    </row>
    <row r="40" spans="1:1" x14ac:dyDescent="0.25">
      <c r="A40" s="12" t="s">
        <v>47</v>
      </c>
    </row>
    <row r="41" spans="1:1" ht="38.25" x14ac:dyDescent="0.25">
      <c r="A41" s="12" t="s">
        <v>49</v>
      </c>
    </row>
    <row r="42" spans="1:1" ht="25.5" x14ac:dyDescent="0.25">
      <c r="A42" s="12" t="s">
        <v>51</v>
      </c>
    </row>
    <row r="43" spans="1:1" x14ac:dyDescent="0.25">
      <c r="A43" s="12" t="s">
        <v>52</v>
      </c>
    </row>
    <row r="44" spans="1:1" x14ac:dyDescent="0.25">
      <c r="A44" s="12" t="s">
        <v>53</v>
      </c>
    </row>
    <row r="45" spans="1:1" x14ac:dyDescent="0.25">
      <c r="A45" s="12" t="s">
        <v>54</v>
      </c>
    </row>
    <row r="46" spans="1:1" ht="26.25" x14ac:dyDescent="0.25">
      <c r="A46" s="13" t="s">
        <v>55</v>
      </c>
    </row>
    <row r="47" spans="1:1" x14ac:dyDescent="0.25">
      <c r="A47" s="12" t="s">
        <v>56</v>
      </c>
    </row>
    <row r="48" spans="1:1" x14ac:dyDescent="0.25">
      <c r="A48" s="12" t="s">
        <v>57</v>
      </c>
    </row>
    <row r="49" spans="1:1" x14ac:dyDescent="0.25">
      <c r="A49" s="12" t="s">
        <v>58</v>
      </c>
    </row>
    <row r="50" spans="1:1" x14ac:dyDescent="0.25">
      <c r="A50" s="12" t="s">
        <v>59</v>
      </c>
    </row>
    <row r="51" spans="1:1" x14ac:dyDescent="0.25">
      <c r="A51" s="9" t="s">
        <v>60</v>
      </c>
    </row>
    <row r="52" spans="1:1" x14ac:dyDescent="0.25">
      <c r="A52" s="9" t="s">
        <v>61</v>
      </c>
    </row>
    <row r="53" spans="1:1" ht="39" x14ac:dyDescent="0.25">
      <c r="A53" s="9" t="s">
        <v>62</v>
      </c>
    </row>
    <row r="54" spans="1:1" ht="26.25" x14ac:dyDescent="0.25">
      <c r="A54" s="9" t="s">
        <v>55</v>
      </c>
    </row>
    <row r="57" spans="1:1" x14ac:dyDescent="0.25">
      <c r="A57" s="11" t="s">
        <v>64</v>
      </c>
    </row>
    <row r="58" spans="1:1" ht="38.25" x14ac:dyDescent="0.25">
      <c r="A58" s="15" t="s">
        <v>66</v>
      </c>
    </row>
    <row r="59" spans="1:1" ht="38.25" x14ac:dyDescent="0.25">
      <c r="A59" s="15" t="s">
        <v>68</v>
      </c>
    </row>
    <row r="60" spans="1:1" ht="38.25" x14ac:dyDescent="0.25">
      <c r="A60" s="15" t="s">
        <v>70</v>
      </c>
    </row>
    <row r="61" spans="1:1" x14ac:dyDescent="0.25">
      <c r="A61" s="15" t="s">
        <v>73</v>
      </c>
    </row>
    <row r="62" spans="1:1" x14ac:dyDescent="0.25">
      <c r="A62" s="15" t="s">
        <v>75</v>
      </c>
    </row>
    <row r="63" spans="1:1" ht="51" x14ac:dyDescent="0.25">
      <c r="A63" s="15" t="s">
        <v>77</v>
      </c>
    </row>
    <row r="64" spans="1:1" x14ac:dyDescent="0.25">
      <c r="A64" s="15" t="s">
        <v>78</v>
      </c>
    </row>
    <row r="65" spans="1:1" ht="38.25" x14ac:dyDescent="0.25">
      <c r="A65" s="15" t="s">
        <v>80</v>
      </c>
    </row>
    <row r="66" spans="1:1" ht="38.25" x14ac:dyDescent="0.25">
      <c r="A66" s="15" t="s">
        <v>83</v>
      </c>
    </row>
    <row r="67" spans="1:1" x14ac:dyDescent="0.25">
      <c r="A67" s="15" t="s">
        <v>85</v>
      </c>
    </row>
    <row r="68" spans="1:1" ht="25.5" x14ac:dyDescent="0.25">
      <c r="A68" s="15" t="s">
        <v>87</v>
      </c>
    </row>
    <row r="69" spans="1:1" ht="25.5" x14ac:dyDescent="0.25">
      <c r="A69" s="15" t="s">
        <v>89</v>
      </c>
    </row>
    <row r="70" spans="1:1" x14ac:dyDescent="0.25">
      <c r="A70" s="15" t="s">
        <v>92</v>
      </c>
    </row>
    <row r="71" spans="1:1" x14ac:dyDescent="0.25">
      <c r="A71" s="15" t="s">
        <v>94</v>
      </c>
    </row>
    <row r="72" spans="1:1" x14ac:dyDescent="0.25">
      <c r="A72" s="15" t="s">
        <v>96</v>
      </c>
    </row>
    <row r="73" spans="1:1" x14ac:dyDescent="0.25">
      <c r="A73" s="15" t="s">
        <v>98</v>
      </c>
    </row>
    <row r="74" spans="1:1" x14ac:dyDescent="0.25">
      <c r="A74" s="15" t="s">
        <v>100</v>
      </c>
    </row>
    <row r="75" spans="1:1" x14ac:dyDescent="0.25">
      <c r="A75" s="15" t="s">
        <v>102</v>
      </c>
    </row>
    <row r="76" spans="1:1" x14ac:dyDescent="0.25">
      <c r="A76" s="15" t="s">
        <v>104</v>
      </c>
    </row>
    <row r="77" spans="1:1" ht="38.25" x14ac:dyDescent="0.25">
      <c r="A77" s="15" t="s">
        <v>106</v>
      </c>
    </row>
    <row r="78" spans="1:1" ht="25.5" x14ac:dyDescent="0.25">
      <c r="A78" s="15" t="s">
        <v>108</v>
      </c>
    </row>
    <row r="79" spans="1:1" ht="38.25" x14ac:dyDescent="0.25">
      <c r="A79" s="15" t="s">
        <v>110</v>
      </c>
    </row>
    <row r="80" spans="1:1" x14ac:dyDescent="0.25">
      <c r="A80" s="15" t="s">
        <v>112</v>
      </c>
    </row>
    <row r="81" spans="1:1" x14ac:dyDescent="0.25">
      <c r="A81" s="15" t="s">
        <v>114</v>
      </c>
    </row>
  </sheetData>
  <mergeCells count="4">
    <mergeCell ref="E2:F2"/>
    <mergeCell ref="A2:B2"/>
    <mergeCell ref="A1:B1"/>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Guia </vt:lpstr>
      <vt:lpstr>Mapa de Riesgos IDPC 2019 </vt:lpstr>
      <vt:lpstr>listas</vt:lpstr>
      <vt:lpstr>'Guia '!Área_de_impresión</vt:lpstr>
      <vt:lpstr>'Mapa de Riesgos IDPC 2019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steph Velasqez Alejo</dc:creator>
  <cp:lastModifiedBy>Cindy Orjuela</cp:lastModifiedBy>
  <cp:lastPrinted>2019-01-28T14:22:57Z</cp:lastPrinted>
  <dcterms:created xsi:type="dcterms:W3CDTF">2017-12-29T15:03:39Z</dcterms:created>
  <dcterms:modified xsi:type="dcterms:W3CDTF">2019-01-31T21:35:18Z</dcterms:modified>
</cp:coreProperties>
</file>