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2019" sheetId="1" r:id="rId1"/>
    <sheet name="resultados" sheetId="2" r:id="rId2"/>
  </sheets>
  <externalReferences>
    <externalReference r:id="rId3"/>
  </externalReferences>
  <definedNames>
    <definedName name="ai">[1]REGISTRO!$AH$2</definedName>
    <definedName name="_xlnm.Print_Area" localSheetId="0">'2019'!$A$1:$Q$46</definedName>
    <definedName name="ff" localSheetId="0">[1]NOMBRES!#REF!</definedName>
    <definedName name="ff">[1]NOMBRES!#REF!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'2019'!$1:$2</definedName>
    <definedName name="VALOR" localSheetId="0">[1]NOMBRES!#REF!</definedName>
    <definedName name="VALOR">[1]NOMBRES!#REF!</definedName>
    <definedName name="x" localSheetId="0">[1]NOMBRES!#REF!</definedName>
    <definedName name="x">[1]NOMBRES!#REF!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 i="1" l="1"/>
  <c r="H18" i="1"/>
  <c r="G18" i="1"/>
  <c r="I17" i="1"/>
  <c r="H17" i="1"/>
  <c r="G17" i="1"/>
  <c r="I16" i="1"/>
  <c r="H16" i="1"/>
  <c r="G16" i="1"/>
  <c r="E27" i="2" l="1"/>
  <c r="D27" i="2"/>
  <c r="C27" i="2"/>
  <c r="E24" i="2"/>
  <c r="D24" i="2"/>
  <c r="C24" i="2"/>
  <c r="F21" i="2"/>
  <c r="D30" i="2" l="1"/>
  <c r="F30" i="2" s="1"/>
  <c r="C30" i="2"/>
  <c r="E30" i="2"/>
  <c r="E29" i="2"/>
  <c r="D29" i="2"/>
  <c r="C29" i="2"/>
  <c r="F24" i="2"/>
  <c r="F27" i="2"/>
  <c r="H6" i="2"/>
  <c r="C12" i="2"/>
  <c r="F29" i="2" l="1"/>
  <c r="F3" i="2"/>
  <c r="G3" i="2" s="1"/>
  <c r="F16" i="1"/>
  <c r="E16" i="1"/>
  <c r="D16" i="1"/>
  <c r="D9" i="2"/>
  <c r="E18" i="1" s="1"/>
  <c r="E9" i="2"/>
  <c r="F18" i="1" s="1"/>
  <c r="D6" i="2"/>
  <c r="E6" i="2"/>
  <c r="E12" i="2" s="1"/>
  <c r="F17" i="1" l="1"/>
  <c r="E17" i="1"/>
  <c r="D12" i="2"/>
  <c r="F12" i="2" s="1"/>
  <c r="D11" i="2"/>
  <c r="E11" i="2"/>
  <c r="C9" i="2"/>
  <c r="C6" i="2"/>
  <c r="F6" i="2" l="1"/>
  <c r="D17" i="1"/>
  <c r="D18" i="1"/>
  <c r="C11" i="2"/>
  <c r="F9" i="2"/>
  <c r="E19" i="1"/>
  <c r="F19" i="1"/>
  <c r="G19" i="1"/>
  <c r="H19" i="1"/>
  <c r="H21" i="1" s="1"/>
  <c r="I19" i="1"/>
  <c r="I21" i="1" s="1"/>
  <c r="J19" i="1"/>
  <c r="K19" i="1"/>
  <c r="K21" i="1" s="1"/>
  <c r="L19" i="1"/>
  <c r="M19" i="1"/>
  <c r="M21" i="1" s="1"/>
  <c r="N19" i="1"/>
  <c r="N21" i="1" s="1"/>
  <c r="O19" i="1"/>
  <c r="O21" i="1" s="1"/>
  <c r="L21" i="1"/>
  <c r="J21" i="1"/>
  <c r="F11" i="2" l="1"/>
  <c r="G21" i="1"/>
  <c r="A23" i="1" l="1"/>
  <c r="R16" i="1" l="1"/>
  <c r="E21" i="1"/>
  <c r="D19" i="1"/>
  <c r="D21" i="1" s="1"/>
  <c r="F21" i="1" l="1"/>
  <c r="P21" i="1" s="1"/>
</calcChain>
</file>

<file path=xl/sharedStrings.xml><?xml version="1.0" encoding="utf-8"?>
<sst xmlns="http://schemas.openxmlformats.org/spreadsheetml/2006/main" count="118" uniqueCount="107">
  <si>
    <t>º</t>
  </si>
  <si>
    <t>Código</t>
  </si>
  <si>
    <t>Seleccione el Área</t>
  </si>
  <si>
    <t>Seleccione el Proceso</t>
  </si>
  <si>
    <t xml:space="preserve"> HOJA DE VIDA INDICADORES</t>
  </si>
  <si>
    <t>Versión</t>
  </si>
  <si>
    <t>Subdirección General</t>
  </si>
  <si>
    <t>Direccionamiento Estratégico</t>
  </si>
  <si>
    <t>Subdirección de Gestión Corporativa</t>
  </si>
  <si>
    <t>Subdirección De Intervención del Patrimonio Cultural</t>
  </si>
  <si>
    <t>Divulgación del Patrimonio Cultural</t>
  </si>
  <si>
    <t>Nombre del indicador:</t>
  </si>
  <si>
    <t>SOLICITUDES Y REQUERIMIENTOS RESUELTOS EN TÉRMINO</t>
  </si>
  <si>
    <t xml:space="preserve">Proceso </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</si>
  <si>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</si>
  <si>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</si>
  <si>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</si>
  <si>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</si>
  <si>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</si>
  <si>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</si>
  <si>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</si>
  <si>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</si>
  <si>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</si>
  <si>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</si>
  <si>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</si>
  <si>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</si>
  <si>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</si>
  <si>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</si>
  <si>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</si>
  <si>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</si>
  <si>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</si>
  <si>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</si>
  <si>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Administrador central SDQS</t>
  </si>
  <si>
    <t xml:space="preserve">Responsable del análisis: </t>
  </si>
  <si>
    <t>Equipo de Transparencia y Atención a la Ciudadanía</t>
  </si>
  <si>
    <t>Gestión Jurídica</t>
  </si>
  <si>
    <t>Criterios para hacer la medición</t>
  </si>
  <si>
    <t>Variables</t>
  </si>
  <si>
    <t>Gestión Documental</t>
  </si>
  <si>
    <t>● Número de requerimientos a responder durante el periodo. 
● Número de requerimientos resueltos en término.</t>
  </si>
  <si>
    <t xml:space="preserve">Fuente de Información. </t>
  </si>
  <si>
    <t>Fórmula del Indicador</t>
  </si>
  <si>
    <t>Frecuencia de Medición</t>
  </si>
  <si>
    <t>Unidad de medida</t>
  </si>
  <si>
    <t>Matriz de seguimiento y control al SDQS</t>
  </si>
  <si>
    <t xml:space="preserve">Número de requerimientos resueltos en término/ Número de requerimientos recibidos en el mismo periodo x 100. </t>
  </si>
  <si>
    <t>%</t>
  </si>
  <si>
    <t>Control Interno Disciplinario</t>
  </si>
  <si>
    <t>Convenciones</t>
  </si>
  <si>
    <t>Administración de Bienes de Infraestructura</t>
  </si>
  <si>
    <t>Rojo</t>
  </si>
  <si>
    <t>&lt; 69 % de la meta programada para el periodo</t>
  </si>
  <si>
    <t xml:space="preserve">                            Amarillo </t>
  </si>
  <si>
    <t>Verde</t>
  </si>
  <si>
    <t>Gestión del Talento Humano</t>
  </si>
  <si>
    <t>Medición del Indicador</t>
  </si>
  <si>
    <t>Adquisición de bienes y servicios</t>
  </si>
  <si>
    <t>Periodo</t>
  </si>
  <si>
    <t>Gestión de sistemas de información y tecnología</t>
  </si>
  <si>
    <t>Atención al cliente y usuarios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</si>
  <si>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</si>
  <si>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</si>
  <si>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</si>
  <si>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</si>
  <si>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</si>
  <si>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</si>
  <si>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</si>
  <si>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</si>
  <si>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</si>
  <si>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</si>
  <si>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</si>
  <si>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 xml:space="preserve">IV TRIMESTRE </t>
  </si>
  <si>
    <t>Promedio anual</t>
  </si>
  <si>
    <t>Atención a la Ciudadanía y grupos de interés.</t>
  </si>
  <si>
    <t>entre el 70 % y el 95 % de la meta programada para el periodo</t>
  </si>
  <si>
    <t>&gt; del 96 % de la meta de la meta programada para el periodo</t>
  </si>
  <si>
    <t xml:space="preserve">enero </t>
  </si>
  <si>
    <t xml:space="preserve">febrero </t>
  </si>
  <si>
    <t>marzo</t>
  </si>
  <si>
    <t>abril</t>
  </si>
  <si>
    <t>mayo</t>
  </si>
  <si>
    <t>junio</t>
  </si>
  <si>
    <t>julio</t>
  </si>
  <si>
    <t>agosto</t>
  </si>
  <si>
    <t>septiembre</t>
  </si>
  <si>
    <t>octubre</t>
  </si>
  <si>
    <t>noviembre</t>
  </si>
  <si>
    <t>diciembre</t>
  </si>
  <si>
    <t>VIGENCIA 2019</t>
  </si>
  <si>
    <t>FS-F5</t>
  </si>
  <si>
    <t>Número de Requerimientos a resolver en el periodo</t>
  </si>
  <si>
    <t>Número de Requerimientos recibidos durante el periodo</t>
  </si>
  <si>
    <t>Número de Requerimientos resueltos en término</t>
  </si>
  <si>
    <t>ANÁLISIS DE RESULTADOS Y TOMA DE DECISIONES</t>
  </si>
  <si>
    <t>Trimestral</t>
  </si>
  <si>
    <t>● La información para la medición se obtiene de la matriz de seguimiento y control interno del SDQS y no del reporte generado del SDQS, teniendo en cuenta que el informe generado por el SDQS contiene información duplicada, los términos para brindar respuesta no son los indicados en la Ley 1755 de 2015. 
● Las fechas para el cálculo de ingreso y respuesta son las registradas en la matriz de seguimiento y control  interna del SDQS, teniendo en cuenta que el SDQS registra los días corrientes y no hábiles como lo señala la Ley 1755 de 2015.
● La información de las variables está consignada en los Informes mensuales del SDQS. 
● La medición se hará con corte al último día del mes a evaluar. 
● La tendencia del indicador es creciente.
● El indicador no es acumulable, es decir que el dato de cada mes corresponde a ese período y no.</t>
  </si>
  <si>
    <t>Número de Requerimientos recibidos durante el periodo:</t>
  </si>
  <si>
    <t>Número de Requerimientos a resolver en el periodo:</t>
  </si>
  <si>
    <t>Número de Requerimientos a resolver de periodos anteriores:</t>
  </si>
  <si>
    <t>TOTAL DE REQUERIMIENTOS A RESOLVER</t>
  </si>
  <si>
    <t>Número de Requerimientos resueltos en término - MES:</t>
  </si>
  <si>
    <t>Número de Requerimientos resueltos en término - ANT:</t>
  </si>
  <si>
    <t>TOTAL REQUERIMIENTOS RESUELTOS EN TÈRMINO</t>
  </si>
  <si>
    <t>MES</t>
  </si>
  <si>
    <t>POR FUERA DE TÉRMINO</t>
  </si>
  <si>
    <r>
      <t xml:space="preserve">En el segundo trimestre del año 2019, el Instituto Distrital de Patrimonio Cultural recibió un total de 113 solicitudes, de las cuales 41 debían ser atendidas durante el período, sumadas a 59 solicitudes de períodos anteriores, para un total de 100 solicitudes a resolver.
De estas 100 solicitudes, el Instituto resolvió 99 en término, lo cual corresponde al </t>
    </r>
    <r>
      <rPr>
        <b/>
        <sz val="11"/>
        <rFont val="Arial"/>
        <family val="2"/>
      </rPr>
      <t>99% de cumplimiento</t>
    </r>
    <r>
      <rPr>
        <sz val="11"/>
        <rFont val="Arial"/>
        <family val="2"/>
      </rPr>
      <t xml:space="preserve">; y 1 solicitud por fuera de término, correspondientes al 1%. 
*Durante el segundo trimestre, se suministró a los operadores laterales designados por las dependencias del Instituto información relativa a los seguimientos que realiza la Dirección Distrital de Calidad del Servicio de la Subsecretaria de Servicio a la Ciudadanía, que incluyen el análisis de las respuestas que son cargadas en el sistema Bogotá te escucha -SDQS-; en las que se evalúa la </t>
    </r>
    <r>
      <rPr>
        <i/>
        <sz val="11"/>
        <rFont val="Arial"/>
        <family val="2"/>
      </rPr>
      <t>coherencia, claridad, calidez, oportunidad y manejo del sistema</t>
    </r>
    <r>
      <rPr>
        <sz val="11"/>
        <rFont val="Arial"/>
        <family val="2"/>
      </rPr>
      <t>. De acuerdo con los resultados de los informes correspondientes a los meses de abril y mayo de 2019, se comunicó a cada operador que la entidad debe subir las respuestas al SDQS dentro de los tres (3) días hábiles siguientes a la fecha del radicado de salida de la misma, para no incurrir en un mal manejo del sistema. En caso de que la respuesta sea expedida y radicada en Orfeo tres días hábiles antes del vencimiento de los términos legales para dar respuesta, ésta deberá ser cargada al SDQS de manera inmediata; de lo contrario será publicada fuera de términos y el sistema reportará la petición como vencida.
*Se continuó con el seguimiento semanal de los requerimientos registrados en el cuadro de control y seguimiento a cada una de las áreas responsables, creando alertas vía correo electrónico en las que se indica el estado del requerimiento.</t>
    </r>
  </si>
  <si>
    <r>
      <t xml:space="preserve">En el primer trimestre del año 2019, el Instituto Distrital de Patrimonio Cultural recibió un total de 105 solicitudes, de las cuales 64 debían ser atendidas durante el período, sumadas a 15 solicitudes de la vigencia anterior, para un total de 79 solicitudes a resolver.
De estas 79 solicitudes, el Instituto resolvió 74 en término, lo cual corresponde al </t>
    </r>
    <r>
      <rPr>
        <b/>
        <sz val="11"/>
        <rFont val="Arial"/>
        <family val="2"/>
      </rPr>
      <t>94% de cumplimiento</t>
    </r>
    <r>
      <rPr>
        <sz val="11"/>
        <rFont val="Arial"/>
        <family val="2"/>
      </rPr>
      <t>; y 5 solicitudes por fuera de término, correspondientes al 6%. 
*El número de requerimientos ciudadanos recibidos en este período disminuyó a más de la mitad, con relación al mismo período del año anterior; esto obedece a que la entidad aprobó en diciembre de 2018 su portafolio de servicios a la ciudadanía, por lo que dichos trámites y otros procedimientos administrativos (OPAs) ya no se registran en el SDQS.
*Durante este primer trimestre, se dio capacitación al nuevo administrador central del SDQS y a los operadores laterales designados por los dependencias del Instituto, de acuerdo con el nuevo organigrama institucional.
*Se continuó con el seguimiento semanal de los requerimientos registrados en el cuadro de control y seguimiento a cada una de las áreas responsables, creando alertas vía correo electrónico en las que se indica el estado del requerimiento.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</si>
</sst>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1"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b/>
      <sz val="10"/>
      <name val="Arial"/>
      <family val="2"/>
    </font>
    <font>
      <sz val="10"/>
      <color rgb="FFFF0000"/>
      <name val="Arial"/>
      <family val="2"/>
    </font>
    <font>
      <sz val="11"/>
      <color indexed="8"/>
      <name val="Calibri"/>
      <family val="2"/>
    </font>
    <font>
      <i/>
      <sz val="11"/>
      <name val="Arial"/>
      <family val="2"/>
    </font>
  </fonts>
  <fills count="9">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BDDE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rgb="FFFFFF0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0" borderId="0"/>
    <xf numFmtId="9" fontId="9" fillId="0" borderId="0" applyFont="0" applyFill="0" applyBorder="0" applyAlignment="0" applyProtection="0"/>
  </cellStyleXfs>
  <cellXfs count="158">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xf numFmtId="0" fontId="0"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16" xfId="0" applyFont="1" applyFill="1" applyBorder="1" applyAlignment="1">
      <alignment horizontal="center" wrapText="1"/>
    </xf>
    <xf numFmtId="0" fontId="0" fillId="2" borderId="12" xfId="0" applyFont="1" applyFill="1" applyBorder="1" applyAlignment="1">
      <alignment horizontal="center" wrapText="1"/>
    </xf>
    <xf numFmtId="0" fontId="3" fillId="2" borderId="11" xfId="0" applyFont="1" applyFill="1" applyBorder="1" applyAlignment="1">
      <alignment vertical="center" wrapText="1"/>
    </xf>
    <xf numFmtId="0" fontId="3" fillId="2" borderId="10" xfId="0" applyFont="1" applyFill="1" applyBorder="1" applyAlignment="1">
      <alignment vertical="center" wrapText="1"/>
    </xf>
    <xf numFmtId="9" fontId="2"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5" fillId="3" borderId="11" xfId="0" applyFont="1" applyFill="1" applyBorder="1" applyAlignment="1">
      <alignment vertical="center" wrapText="1"/>
    </xf>
    <xf numFmtId="9" fontId="3" fillId="2" borderId="11" xfId="0" applyNumberFormat="1" applyFont="1" applyFill="1" applyBorder="1" applyAlignment="1">
      <alignment vertical="center" wrapText="1"/>
    </xf>
    <xf numFmtId="9" fontId="3" fillId="2" borderId="10" xfId="0" applyNumberFormat="1"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0" fillId="2" borderId="0" xfId="0" applyFont="1" applyFill="1" applyBorder="1" applyAlignment="1">
      <alignment horizontal="center" vertical="center" wrapText="1"/>
    </xf>
    <xf numFmtId="0" fontId="3" fillId="2" borderId="23"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0" xfId="2" applyFont="1"/>
    <xf numFmtId="0" fontId="3" fillId="2" borderId="0" xfId="0" applyFont="1" applyFill="1" applyAlignment="1">
      <alignment horizontal="center" vertical="center" wrapText="1"/>
    </xf>
    <xf numFmtId="0" fontId="3" fillId="2" borderId="0" xfId="3" applyFont="1" applyFill="1" applyAlignment="1">
      <alignment wrapText="1"/>
    </xf>
    <xf numFmtId="0" fontId="3" fillId="2" borderId="0" xfId="3" applyFont="1" applyFill="1"/>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9" fontId="5" fillId="2" borderId="11" xfId="1"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7" fillId="3" borderId="0" xfId="0" applyFont="1" applyFill="1" applyBorder="1" applyAlignment="1">
      <alignment vertical="center" wrapText="1"/>
    </xf>
    <xf numFmtId="0" fontId="7" fillId="3" borderId="8" xfId="0" applyFont="1" applyFill="1" applyBorder="1" applyAlignment="1">
      <alignment vertical="center" wrapText="1"/>
    </xf>
    <xf numFmtId="9" fontId="7" fillId="3" borderId="25" xfId="0" applyNumberFormat="1" applyFont="1" applyFill="1" applyBorder="1" applyAlignment="1">
      <alignment vertical="center" wrapText="1"/>
    </xf>
    <xf numFmtId="0" fontId="5" fillId="4"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0" xfId="0" applyAlignment="1">
      <alignment wrapText="1"/>
    </xf>
    <xf numFmtId="0" fontId="0" fillId="5" borderId="0" xfId="0" applyFill="1" applyAlignment="1">
      <alignment wrapText="1"/>
    </xf>
    <xf numFmtId="0" fontId="0" fillId="0" borderId="0" xfId="0" applyFill="1" applyAlignment="1">
      <alignment wrapText="1"/>
    </xf>
    <xf numFmtId="0" fontId="7" fillId="5" borderId="0" xfId="0" applyFont="1" applyFill="1" applyAlignment="1">
      <alignment wrapText="1"/>
    </xf>
    <xf numFmtId="17" fontId="0" fillId="6" borderId="0" xfId="0" applyNumberFormat="1" applyFill="1"/>
    <xf numFmtId="0" fontId="0" fillId="0" borderId="0" xfId="0" applyAlignment="1">
      <alignment horizontal="center" vertical="center"/>
    </xf>
    <xf numFmtId="0" fontId="0" fillId="6" borderId="0" xfId="0" applyFill="1"/>
    <xf numFmtId="9" fontId="0" fillId="0" borderId="0" xfId="1" applyFont="1"/>
    <xf numFmtId="0" fontId="0" fillId="7" borderId="0" xfId="0" applyFill="1"/>
    <xf numFmtId="9" fontId="5" fillId="8" borderId="11" xfId="1"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17" fontId="5" fillId="4" borderId="28" xfId="2" applyNumberFormat="1" applyFont="1" applyFill="1" applyBorder="1" applyAlignment="1">
      <alignment horizontal="center" vertical="center" wrapText="1"/>
    </xf>
    <xf numFmtId="17" fontId="5" fillId="4" borderId="29" xfId="2" applyNumberFormat="1" applyFont="1" applyFill="1" applyBorder="1" applyAlignment="1">
      <alignment horizontal="center" vertical="center" wrapText="1"/>
    </xf>
    <xf numFmtId="17" fontId="5" fillId="4" borderId="30" xfId="2" applyNumberFormat="1" applyFont="1" applyFill="1" applyBorder="1" applyAlignment="1">
      <alignment horizontal="center" vertical="center" wrapText="1"/>
    </xf>
    <xf numFmtId="0" fontId="3" fillId="0" borderId="31" xfId="2" applyFont="1" applyFill="1" applyBorder="1" applyAlignment="1">
      <alignment horizontal="left" vertical="center" wrapText="1"/>
    </xf>
    <xf numFmtId="0" fontId="3" fillId="0" borderId="32" xfId="2" applyFont="1" applyFill="1" applyBorder="1" applyAlignment="1">
      <alignment horizontal="left" vertical="center" wrapText="1"/>
    </xf>
    <xf numFmtId="0" fontId="3" fillId="0" borderId="33" xfId="2" applyFont="1" applyFill="1" applyBorder="1" applyAlignment="1">
      <alignment horizontal="left" vertical="center" wrapText="1"/>
    </xf>
    <xf numFmtId="0" fontId="3" fillId="0" borderId="34"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35" xfId="2" applyFont="1" applyFill="1" applyBorder="1" applyAlignment="1">
      <alignment horizontal="left" vertical="center" wrapText="1"/>
    </xf>
    <xf numFmtId="0" fontId="3" fillId="0" borderId="36" xfId="2" applyFont="1" applyFill="1" applyBorder="1" applyAlignment="1">
      <alignment horizontal="left" vertical="center" wrapText="1"/>
    </xf>
    <xf numFmtId="0" fontId="3" fillId="0" borderId="37" xfId="2" applyFont="1" applyFill="1" applyBorder="1" applyAlignment="1">
      <alignment horizontal="left" vertical="center" wrapText="1"/>
    </xf>
    <xf numFmtId="0" fontId="3" fillId="0" borderId="38" xfId="2" applyFont="1" applyFill="1" applyBorder="1" applyAlignment="1">
      <alignment horizontal="left" vertical="center" wrapText="1"/>
    </xf>
    <xf numFmtId="0" fontId="3" fillId="0" borderId="31" xfId="2" applyFont="1" applyFill="1" applyBorder="1" applyAlignment="1">
      <alignment horizontal="center" vertical="justify" wrapText="1"/>
    </xf>
    <xf numFmtId="0" fontId="3" fillId="0" borderId="32" xfId="2" applyFont="1" applyFill="1" applyBorder="1" applyAlignment="1">
      <alignment horizontal="center" vertical="justify" wrapText="1"/>
    </xf>
    <xf numFmtId="0" fontId="3" fillId="0" borderId="33" xfId="2" applyFont="1" applyFill="1" applyBorder="1" applyAlignment="1">
      <alignment horizontal="center" vertical="justify" wrapText="1"/>
    </xf>
    <xf numFmtId="0" fontId="3" fillId="0" borderId="34" xfId="2" applyFont="1" applyFill="1" applyBorder="1" applyAlignment="1">
      <alignment horizontal="center" vertical="justify" wrapText="1"/>
    </xf>
    <xf numFmtId="0" fontId="3" fillId="0" borderId="0" xfId="2" applyFont="1" applyFill="1" applyBorder="1" applyAlignment="1">
      <alignment horizontal="center" vertical="justify" wrapText="1"/>
    </xf>
    <xf numFmtId="0" fontId="3" fillId="0" borderId="35" xfId="2" applyFont="1" applyFill="1" applyBorder="1" applyAlignment="1">
      <alignment horizontal="center" vertical="justify" wrapText="1"/>
    </xf>
    <xf numFmtId="0" fontId="3" fillId="0" borderId="36" xfId="2" applyFont="1" applyFill="1" applyBorder="1" applyAlignment="1">
      <alignment horizontal="center" vertical="justify" wrapText="1"/>
    </xf>
    <xf numFmtId="0" fontId="3" fillId="0" borderId="37" xfId="2" applyFont="1" applyFill="1" applyBorder="1" applyAlignment="1">
      <alignment horizontal="center" vertical="justify" wrapText="1"/>
    </xf>
    <xf numFmtId="0" fontId="3" fillId="0" borderId="38" xfId="2" applyFont="1" applyFill="1" applyBorder="1" applyAlignment="1">
      <alignment horizontal="center" vertical="justify"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5" xfId="0" applyFont="1" applyFill="1" applyBorder="1" applyAlignment="1">
      <alignment horizontal="left" vertical="center" wrapText="1"/>
    </xf>
  </cellXfs>
  <cellStyles count="7">
    <cellStyle name="Euro" xfId="4"/>
    <cellStyle name="Normal" xfId="0" builtinId="0"/>
    <cellStyle name="Normal 2" xfId="2"/>
    <cellStyle name="Normal 3" xfId="5"/>
    <cellStyle name="Normal_PLANES DE MEJORAMIENTO POR PROCESOS" xfId="3"/>
    <cellStyle name="Porcentaje" xfId="1" builtinId="5"/>
    <cellStyle name="Porcentual 2" xfId="6"/>
  </cellStyles>
  <dxfs count="27">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layout/>
      <c:overlay val="0"/>
    </c:title>
    <c:autoTitleDeleted val="0"/>
    <c:plotArea>
      <c:layout/>
      <c:barChart>
        <c:barDir val="col"/>
        <c:grouping val="clustered"/>
        <c:varyColors val="0"/>
        <c:ser>
          <c:idx val="0"/>
          <c:order val="0"/>
          <c:tx>
            <c:strRef>
              <c:f>'2019'!$C$20</c:f>
              <c:strCache>
                <c:ptCount val="1"/>
                <c:pt idx="0">
                  <c:v>Meta</c:v>
                </c:pt>
              </c:strCache>
            </c:strRef>
          </c:tx>
          <c:spPr>
            <a:solidFill>
              <a:srgbClr val="92D050">
                <a:alpha val="40000"/>
              </a:srgbClr>
            </a:solidFill>
            <a:ln>
              <a:solidFill>
                <a:srgbClr val="92D050"/>
              </a:solidFill>
            </a:ln>
          </c:spPr>
          <c:invertIfNegative val="0"/>
          <c:dPt>
            <c:idx val="0"/>
            <c:invertIfNegative val="0"/>
            <c:bubble3D val="0"/>
            <c:spPr>
              <a:solidFill>
                <a:srgbClr val="92D050">
                  <a:alpha val="15000"/>
                </a:srgbClr>
              </a:solidFill>
              <a:ln>
                <a:solidFill>
                  <a:srgbClr val="92D050"/>
                </a:solidFill>
              </a:ln>
            </c:spPr>
            <c:extLst xmlns:c16r2="http://schemas.microsoft.com/office/drawing/2015/06/chart">
              <c:ext xmlns:c16="http://schemas.microsoft.com/office/drawing/2014/chart" uri="{C3380CC4-5D6E-409C-BE32-E72D297353CC}">
                <c16:uniqueId val="{00000001-6F7D-43DC-A650-30958F0F9B1D}"/>
              </c:ext>
            </c:extLst>
          </c:dPt>
          <c:dPt>
            <c:idx val="1"/>
            <c:invertIfNegative val="0"/>
            <c:bubble3D val="0"/>
            <c:spPr>
              <a:solidFill>
                <a:srgbClr val="92D050">
                  <a:alpha val="15000"/>
                </a:srgbClr>
              </a:solidFill>
              <a:ln>
                <a:solidFill>
                  <a:srgbClr val="92D050"/>
                </a:solidFill>
              </a:ln>
            </c:spPr>
            <c:extLst xmlns:c16r2="http://schemas.microsoft.com/office/drawing/2015/06/chart">
              <c:ext xmlns:c16="http://schemas.microsoft.com/office/drawing/2014/chart" uri="{C3380CC4-5D6E-409C-BE32-E72D297353CC}">
                <c16:uniqueId val="{00000003-6F7D-43DC-A650-30958F0F9B1D}"/>
              </c:ext>
            </c:extLst>
          </c:dPt>
          <c:dPt>
            <c:idx val="2"/>
            <c:invertIfNegative val="0"/>
            <c:bubble3D val="0"/>
            <c:spPr>
              <a:solidFill>
                <a:srgbClr val="92D050">
                  <a:alpha val="15000"/>
                </a:srgbClr>
              </a:solidFill>
              <a:ln>
                <a:solidFill>
                  <a:srgbClr val="92D050"/>
                </a:solidFill>
              </a:ln>
            </c:spPr>
            <c:extLst xmlns:c16r2="http://schemas.microsoft.com/office/drawing/2015/06/chart">
              <c:ext xmlns:c16="http://schemas.microsoft.com/office/drawing/2014/chart" uri="{C3380CC4-5D6E-409C-BE32-E72D297353CC}">
                <c16:uniqueId val="{00000005-6F7D-43DC-A650-30958F0F9B1D}"/>
              </c:ext>
            </c:extLst>
          </c:dPt>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'2019'!$D$20:$O$20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xmlns:c16r2="http://schemas.microsoft.com/office/drawing/2015/06/chart">
            <c:ext xmlns:c16="http://schemas.microsoft.com/office/drawing/2014/chart" uri="{C3380CC4-5D6E-409C-BE32-E72D297353CC}">
              <c16:uniqueId val="{00000006-6F7D-43DC-A650-30958F0F9B1D}"/>
            </c:ext>
          </c:extLst>
        </c:ser>
        <c:ser>
          <c:idx val="1"/>
          <c:order val="1"/>
          <c:tx>
            <c:strRef>
              <c:f>'2019'!$C$21</c:f>
              <c:strCache>
                <c:ptCount val="1"/>
                <c:pt idx="0">
                  <c:v>Cumplimiento</c:v>
                </c:pt>
              </c:strCache>
            </c:strRef>
          </c:tx>
          <c:spPr>
            <a:solidFill>
              <a:srgbClr val="92D050"/>
            </a:solidFill>
          </c:spPr>
          <c:invertIfNegative val="0"/>
          <c:dPt>
            <c:idx val="1"/>
            <c:invertIfNegative val="0"/>
            <c:bubble3D val="0"/>
            <c:spPr>
              <a:solidFill>
                <a:srgbClr val="FFFF00"/>
              </a:solidFill>
            </c:spPr>
          </c:dPt>
          <c:dPt>
            <c:idx val="2"/>
            <c:invertIfNegative val="0"/>
            <c:bubble3D val="0"/>
            <c:spPr>
              <a:solidFill>
                <a:srgbClr val="92D050"/>
              </a:solidFill>
            </c:spPr>
            <c:extLst xmlns:c16r2="http://schemas.microsoft.com/office/drawing/2015/06/chart">
              <c:ext xmlns:c16="http://schemas.microsoft.com/office/drawing/2014/chart" uri="{C3380CC4-5D6E-409C-BE32-E72D297353CC}">
                <c16:uniqueId val="{00000008-6F7D-43DC-A650-30958F0F9B1D}"/>
              </c:ext>
            </c:extLst>
          </c:dPt>
          <c:dPt>
            <c:idx val="3"/>
            <c:invertIfNegative val="0"/>
            <c:bubble3D val="0"/>
            <c:spPr>
              <a:solidFill>
                <a:srgbClr val="92D050"/>
              </a:solidFill>
            </c:spPr>
            <c:extLst xmlns:c16r2="http://schemas.microsoft.com/office/drawing/2015/06/chart">
              <c:ext xmlns:c16="http://schemas.microsoft.com/office/drawing/2014/chart" uri="{C3380CC4-5D6E-409C-BE32-E72D297353CC}">
                <c16:uniqueId val="{0000000A-6F7D-43DC-A650-30958F0F9B1D}"/>
              </c:ext>
            </c:extLst>
          </c:dPt>
          <c:dLbls>
            <c:spPr>
              <a:noFill/>
              <a:ln>
                <a:noFill/>
              </a:ln>
              <a:effectLst/>
            </c:spPr>
            <c:txPr>
              <a:bodyPr/>
              <a:lstStyle/>
              <a:p>
                <a:pPr>
                  <a:defRPr sz="1100" b="1"/>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'2019'!$D$21:$O$21</c:f>
              <c:numCache>
                <c:formatCode>0%</c:formatCode>
                <c:ptCount val="12"/>
                <c:pt idx="0">
                  <c:v>0.95454545454545459</c:v>
                </c:pt>
                <c:pt idx="1">
                  <c:v>0.78947368421052633</c:v>
                </c:pt>
                <c:pt idx="2">
                  <c:v>1</c:v>
                </c:pt>
                <c:pt idx="3">
                  <c:v>1</c:v>
                </c:pt>
                <c:pt idx="4">
                  <c:v>1</c:v>
                </c:pt>
                <c:pt idx="5">
                  <c:v>0.97297297297297303</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9-6F7D-43DC-A650-30958F0F9B1D}"/>
            </c:ext>
          </c:extLst>
        </c:ser>
        <c:dLbls>
          <c:showLegendKey val="0"/>
          <c:showVal val="0"/>
          <c:showCatName val="0"/>
          <c:showSerName val="0"/>
          <c:showPercent val="0"/>
          <c:showBubbleSize val="0"/>
        </c:dLbls>
        <c:gapWidth val="75"/>
        <c:overlap val="40"/>
        <c:axId val="81844096"/>
        <c:axId val="81845632"/>
      </c:barChart>
      <c:catAx>
        <c:axId val="81844096"/>
        <c:scaling>
          <c:orientation val="minMax"/>
        </c:scaling>
        <c:delete val="0"/>
        <c:axPos val="b"/>
        <c:numFmt formatCode="@" sourceLinked="0"/>
        <c:majorTickMark val="none"/>
        <c:minorTickMark val="none"/>
        <c:tickLblPos val="nextTo"/>
        <c:crossAx val="81845632"/>
        <c:crosses val="autoZero"/>
        <c:auto val="1"/>
        <c:lblAlgn val="ctr"/>
        <c:lblOffset val="1"/>
        <c:tickLblSkip val="1"/>
        <c:tickMarkSkip val="1"/>
        <c:noMultiLvlLbl val="0"/>
      </c:catAx>
      <c:valAx>
        <c:axId val="81845632"/>
        <c:scaling>
          <c:orientation val="minMax"/>
          <c:max val="1"/>
          <c:min val="0"/>
        </c:scaling>
        <c:delete val="0"/>
        <c:axPos val="l"/>
        <c:majorGridlines/>
        <c:numFmt formatCode="0%" sourceLinked="1"/>
        <c:majorTickMark val="none"/>
        <c:minorTickMark val="none"/>
        <c:tickLblPos val="nextTo"/>
        <c:crossAx val="81844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257735</xdr:colOff>
      <xdr:row>0</xdr:row>
      <xdr:rowOff>124480</xdr:rowOff>
    </xdr:from>
    <xdr:to>
      <xdr:col>1</xdr:col>
      <xdr:colOff>353624</xdr:colOff>
      <xdr:row>2</xdr:row>
      <xdr:rowOff>0</xdr:rowOff>
    </xdr:to>
    <xdr:pic>
      <xdr:nvPicPr>
        <xdr:cNvPr id="2" name="3 Imagen" descr="Descripción: IDPCBY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4480"/>
          <a:ext cx="1080139" cy="584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336364</xdr:colOff>
      <xdr:row>12</xdr:row>
      <xdr:rowOff>81304</xdr:rowOff>
    </xdr:from>
    <xdr:to>
      <xdr:col>0</xdr:col>
      <xdr:colOff>578971</xdr:colOff>
      <xdr:row>12</xdr:row>
      <xdr:rowOff>328954</xdr:rowOff>
    </xdr:to>
    <xdr:sp macro="" textlink="">
      <xdr:nvSpPr>
        <xdr:cNvPr id="3" name="9 Rectángulo">
          <a:extLst>
            <a:ext uri="{FF2B5EF4-FFF2-40B4-BE49-F238E27FC236}">
              <a16:creationId xmlns:a16="http://schemas.microsoft.com/office/drawing/2014/main" xmlns="" id="{00000000-0008-0000-0000-000003000000}"/>
            </a:ext>
          </a:extLst>
        </xdr:cNvPr>
        <xdr:cNvSpPr>
          <a:spLocks noChangeArrowheads="1"/>
        </xdr:cNvSpPr>
      </xdr:nvSpPr>
      <xdr:spPr bwMode="auto">
        <a:xfrm>
          <a:off x="336364" y="8444254"/>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226546</xdr:colOff>
      <xdr:row>12</xdr:row>
      <xdr:rowOff>138393</xdr:rowOff>
    </xdr:from>
    <xdr:to>
      <xdr:col>5</xdr:col>
      <xdr:colOff>474196</xdr:colOff>
      <xdr:row>12</xdr:row>
      <xdr:rowOff>386043</xdr:rowOff>
    </xdr:to>
    <xdr:sp macro="" textlink="">
      <xdr:nvSpPr>
        <xdr:cNvPr id="4" name="10 Rectángulo">
          <a:extLst>
            <a:ext uri="{FF2B5EF4-FFF2-40B4-BE49-F238E27FC236}">
              <a16:creationId xmlns:a16="http://schemas.microsoft.com/office/drawing/2014/main" xmlns="" id="{00000000-0008-0000-0000-000004000000}"/>
            </a:ext>
          </a:extLst>
        </xdr:cNvPr>
        <xdr:cNvSpPr>
          <a:spLocks noChangeArrowheads="1"/>
        </xdr:cNvSpPr>
      </xdr:nvSpPr>
      <xdr:spPr bwMode="auto">
        <a:xfrm>
          <a:off x="5131921" y="8501343"/>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243726</xdr:colOff>
      <xdr:row>12</xdr:row>
      <xdr:rowOff>138393</xdr:rowOff>
    </xdr:from>
    <xdr:to>
      <xdr:col>11</xdr:col>
      <xdr:colOff>491376</xdr:colOff>
      <xdr:row>12</xdr:row>
      <xdr:rowOff>386043</xdr:rowOff>
    </xdr:to>
    <xdr:sp macro="" textlink="">
      <xdr:nvSpPr>
        <xdr:cNvPr id="5" name="11 Rectángulo">
          <a:extLst>
            <a:ext uri="{FF2B5EF4-FFF2-40B4-BE49-F238E27FC236}">
              <a16:creationId xmlns:a16="http://schemas.microsoft.com/office/drawing/2014/main" xmlns="" id="{00000000-0008-0000-0000-000005000000}"/>
            </a:ext>
          </a:extLst>
        </xdr:cNvPr>
        <xdr:cNvSpPr>
          <a:spLocks noChangeArrowheads="1"/>
        </xdr:cNvSpPr>
      </xdr:nvSpPr>
      <xdr:spPr bwMode="auto">
        <a:xfrm>
          <a:off x="9854451" y="8501343"/>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4</xdr:row>
          <xdr:rowOff>142875</xdr:rowOff>
        </xdr:from>
        <xdr:to>
          <xdr:col>5</xdr:col>
          <xdr:colOff>495300</xdr:colOff>
          <xdr:row>4</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523875</xdr:rowOff>
        </xdr:from>
        <xdr:to>
          <xdr:col>5</xdr:col>
          <xdr:colOff>495300</xdr:colOff>
          <xdr:row>4</xdr:row>
          <xdr:rowOff>742950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4</xdr:row>
          <xdr:rowOff>57150</xdr:rowOff>
        </xdr:from>
        <xdr:to>
          <xdr:col>16</xdr:col>
          <xdr:colOff>495300</xdr:colOff>
          <xdr:row>4</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4</xdr:row>
          <xdr:rowOff>542925</xdr:rowOff>
        </xdr:from>
        <xdr:to>
          <xdr:col>16</xdr:col>
          <xdr:colOff>495300</xdr:colOff>
          <xdr:row>4</xdr:row>
          <xdr:rowOff>762000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304800</xdr:rowOff>
        </xdr:from>
        <xdr:to>
          <xdr:col>16</xdr:col>
          <xdr:colOff>495300</xdr:colOff>
          <xdr:row>4</xdr:row>
          <xdr:rowOff>523875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xdr:row>
          <xdr:rowOff>57150</xdr:rowOff>
        </xdr:from>
        <xdr:to>
          <xdr:col>12</xdr:col>
          <xdr:colOff>495300</xdr:colOff>
          <xdr:row>4</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xdr:row>
          <xdr:rowOff>542925</xdr:rowOff>
        </xdr:from>
        <xdr:to>
          <xdr:col>12</xdr:col>
          <xdr:colOff>495300</xdr:colOff>
          <xdr:row>4</xdr:row>
          <xdr:rowOff>762000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xdr:from>
      <xdr:col>0</xdr:col>
      <xdr:colOff>217713</xdr:colOff>
      <xdr:row>23</xdr:row>
      <xdr:rowOff>190500</xdr:rowOff>
    </xdr:from>
    <xdr:to>
      <xdr:col>16</xdr:col>
      <xdr:colOff>489856</xdr:colOff>
      <xdr:row>30</xdr:row>
      <xdr:rowOff>344260</xdr:rowOff>
    </xdr:to>
    <xdr:graphicFrame macro="">
      <xdr:nvGraphicFramePr>
        <xdr:cNvPr id="13" name="12 Gráfico">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62"/>
  <sheetViews>
    <sheetView tabSelected="1" topLeftCell="A13" zoomScaleNormal="100" zoomScaleSheetLayoutView="91" workbookViewId="0">
      <selection activeCell="A22" sqref="A22:Q22"/>
    </sheetView>
  </sheetViews>
  <sheetFormatPr baseColWidth="10" defaultColWidth="11.42578125" defaultRowHeight="14.25" x14ac:dyDescent="0.2"/>
  <cols>
    <col min="1" max="1" width="14.7109375" style="41" customWidth="1"/>
    <col min="2" max="2" width="13.28515625" style="41" customWidth="1"/>
    <col min="3" max="3" width="18" style="41" customWidth="1"/>
    <col min="4" max="4" width="8.7109375" style="41" bestFit="1" customWidth="1"/>
    <col min="5" max="5" width="9.7109375" style="41" customWidth="1"/>
    <col min="6" max="6" width="8.7109375" style="41" bestFit="1" customWidth="1"/>
    <col min="7" max="7" width="11" style="41" bestFit="1" customWidth="1"/>
    <col min="8" max="10" width="8.7109375" style="41" bestFit="1" customWidth="1"/>
    <col min="11" max="11" width="11" style="41" bestFit="1" customWidth="1"/>
    <col min="12" max="12" width="13.28515625" style="41" bestFit="1" customWidth="1"/>
    <col min="13" max="13" width="9.85546875" style="41" bestFit="1" customWidth="1"/>
    <col min="14" max="14" width="12.5703125" style="41" bestFit="1" customWidth="1"/>
    <col min="15" max="16" width="12.28515625" style="41" customWidth="1"/>
    <col min="17" max="17" width="12.5703125" style="41" customWidth="1"/>
    <col min="18" max="18" width="0" style="1" hidden="1" customWidth="1"/>
    <col min="19" max="19" width="11.42578125" style="2" hidden="1" customWidth="1"/>
    <col min="20" max="21" width="11.42578125" style="1" hidden="1" customWidth="1"/>
    <col min="22" max="22" width="22.42578125" style="1" hidden="1" customWidth="1"/>
    <col min="23" max="25" width="11.42578125" style="1" hidden="1" customWidth="1"/>
    <col min="26" max="27" width="0" style="1" hidden="1" customWidth="1"/>
    <col min="28" max="16384" width="11.42578125" style="1"/>
  </cols>
  <sheetData>
    <row r="1" spans="1:26" ht="26.25" customHeight="1" x14ac:dyDescent="0.2">
      <c r="A1" s="64" t="s">
        <v>0</v>
      </c>
      <c r="B1" s="65"/>
      <c r="C1" s="72" t="s">
        <v>4</v>
      </c>
      <c r="D1" s="73"/>
      <c r="E1" s="73"/>
      <c r="F1" s="73"/>
      <c r="G1" s="73"/>
      <c r="H1" s="73"/>
      <c r="I1" s="73"/>
      <c r="J1" s="73"/>
      <c r="K1" s="74"/>
      <c r="L1" s="65" t="s">
        <v>1</v>
      </c>
      <c r="M1" s="65"/>
      <c r="N1" s="65" t="s">
        <v>89</v>
      </c>
      <c r="O1" s="65"/>
      <c r="P1" s="68"/>
      <c r="Q1" s="69"/>
      <c r="V1" s="1" t="s">
        <v>2</v>
      </c>
      <c r="W1" s="3" t="s">
        <v>3</v>
      </c>
    </row>
    <row r="2" spans="1:26" ht="21" customHeight="1" x14ac:dyDescent="0.2">
      <c r="A2" s="66"/>
      <c r="B2" s="67"/>
      <c r="C2" s="75"/>
      <c r="D2" s="76"/>
      <c r="E2" s="76"/>
      <c r="F2" s="76"/>
      <c r="G2" s="76"/>
      <c r="H2" s="76"/>
      <c r="I2" s="76"/>
      <c r="J2" s="76"/>
      <c r="K2" s="77"/>
      <c r="L2" s="67" t="s">
        <v>5</v>
      </c>
      <c r="M2" s="67"/>
      <c r="N2" s="67">
        <v>4</v>
      </c>
      <c r="O2" s="67"/>
      <c r="P2" s="70"/>
      <c r="Q2" s="71"/>
      <c r="V2" s="4" t="s">
        <v>6</v>
      </c>
      <c r="W2" t="s">
        <v>7</v>
      </c>
    </row>
    <row r="3" spans="1:26" ht="12" customHeight="1" x14ac:dyDescent="0.2">
      <c r="A3" s="5"/>
      <c r="B3" s="6"/>
      <c r="C3" s="6"/>
      <c r="D3" s="6"/>
      <c r="E3" s="6"/>
      <c r="F3" s="6"/>
      <c r="G3" s="6"/>
      <c r="H3" s="6"/>
      <c r="I3" s="6"/>
      <c r="J3" s="6"/>
      <c r="K3" s="6"/>
      <c r="L3" s="6"/>
      <c r="M3" s="6"/>
      <c r="N3" s="6"/>
      <c r="O3" s="6"/>
      <c r="P3" s="6"/>
      <c r="Q3" s="7"/>
      <c r="V3" s="4" t="s">
        <v>9</v>
      </c>
      <c r="W3" t="s">
        <v>10</v>
      </c>
    </row>
    <row r="4" spans="1:26" ht="33.75" customHeight="1" x14ac:dyDescent="0.2">
      <c r="A4" s="78" t="s">
        <v>11</v>
      </c>
      <c r="B4" s="79"/>
      <c r="C4" s="80" t="s">
        <v>12</v>
      </c>
      <c r="D4" s="81"/>
      <c r="E4" s="81"/>
      <c r="F4" s="81"/>
      <c r="G4" s="81"/>
      <c r="H4" s="81"/>
      <c r="I4" s="81"/>
      <c r="J4" s="81"/>
      <c r="K4" s="81"/>
      <c r="L4" s="79" t="s">
        <v>13</v>
      </c>
      <c r="M4" s="79"/>
      <c r="N4" s="82" t="s">
        <v>73</v>
      </c>
      <c r="O4" s="82"/>
      <c r="P4" s="83"/>
      <c r="Q4" s="84"/>
      <c r="V4" s="4" t="s">
        <v>14</v>
      </c>
      <c r="W4" t="s">
        <v>15</v>
      </c>
    </row>
    <row r="5" spans="1:26" ht="63.75" customHeight="1" x14ac:dyDescent="0.2">
      <c r="A5" s="8" t="s">
        <v>16</v>
      </c>
      <c r="B5" s="83" t="s">
        <v>8</v>
      </c>
      <c r="C5" s="81"/>
      <c r="D5" s="85"/>
      <c r="E5" s="9" t="s">
        <v>17</v>
      </c>
      <c r="F5" s="10"/>
      <c r="G5" s="9" t="s">
        <v>18</v>
      </c>
      <c r="H5" s="83" t="s">
        <v>19</v>
      </c>
      <c r="I5" s="81"/>
      <c r="J5" s="85"/>
      <c r="K5" s="11" t="s">
        <v>20</v>
      </c>
      <c r="L5" s="12" t="s">
        <v>21</v>
      </c>
      <c r="M5" s="13"/>
      <c r="N5" s="11" t="s">
        <v>22</v>
      </c>
      <c r="O5" s="14" t="s">
        <v>23</v>
      </c>
      <c r="P5" s="53"/>
      <c r="Q5" s="15"/>
      <c r="V5" s="4" t="s">
        <v>24</v>
      </c>
      <c r="W5" t="s">
        <v>25</v>
      </c>
    </row>
    <row r="6" spans="1:26" ht="116.25" customHeight="1" x14ac:dyDescent="0.2">
      <c r="A6" s="78" t="s">
        <v>26</v>
      </c>
      <c r="B6" s="79"/>
      <c r="C6" s="86" t="s">
        <v>27</v>
      </c>
      <c r="D6" s="87"/>
      <c r="E6" s="87"/>
      <c r="F6" s="87"/>
      <c r="G6" s="88"/>
      <c r="H6" s="89" t="s">
        <v>28</v>
      </c>
      <c r="I6" s="90"/>
      <c r="J6" s="91"/>
      <c r="K6" s="92" t="s">
        <v>29</v>
      </c>
      <c r="L6" s="93"/>
      <c r="M6" s="93"/>
      <c r="N6" s="93"/>
      <c r="O6" s="93"/>
      <c r="P6" s="93"/>
      <c r="Q6" s="94"/>
      <c r="W6" t="s">
        <v>30</v>
      </c>
    </row>
    <row r="7" spans="1:26" ht="32.25" customHeight="1" x14ac:dyDescent="0.2">
      <c r="A7" s="78" t="s">
        <v>31</v>
      </c>
      <c r="B7" s="79"/>
      <c r="C7" s="83" t="s">
        <v>32</v>
      </c>
      <c r="D7" s="81"/>
      <c r="E7" s="81"/>
      <c r="F7" s="81"/>
      <c r="G7" s="85"/>
      <c r="H7" s="79" t="s">
        <v>33</v>
      </c>
      <c r="I7" s="79"/>
      <c r="J7" s="79"/>
      <c r="K7" s="83" t="s">
        <v>34</v>
      </c>
      <c r="L7" s="81"/>
      <c r="M7" s="81"/>
      <c r="N7" s="81"/>
      <c r="O7" s="81"/>
      <c r="P7" s="81"/>
      <c r="Q7" s="95"/>
      <c r="W7" t="s">
        <v>35</v>
      </c>
    </row>
    <row r="8" spans="1:26" ht="22.5" customHeight="1" x14ac:dyDescent="0.2">
      <c r="A8" s="103" t="s">
        <v>36</v>
      </c>
      <c r="B8" s="104"/>
      <c r="C8" s="104"/>
      <c r="D8" s="104"/>
      <c r="E8" s="104"/>
      <c r="F8" s="104"/>
      <c r="G8" s="104"/>
      <c r="H8" s="106" t="s">
        <v>37</v>
      </c>
      <c r="I8" s="104"/>
      <c r="J8" s="104"/>
      <c r="K8" s="104"/>
      <c r="L8" s="104"/>
      <c r="M8" s="104"/>
      <c r="N8" s="104"/>
      <c r="O8" s="104"/>
      <c r="P8" s="104"/>
      <c r="Q8" s="105"/>
      <c r="W8" t="s">
        <v>38</v>
      </c>
    </row>
    <row r="9" spans="1:26" ht="172.5" customHeight="1" x14ac:dyDescent="0.2">
      <c r="A9" s="107" t="s">
        <v>95</v>
      </c>
      <c r="B9" s="108"/>
      <c r="C9" s="108"/>
      <c r="D9" s="108"/>
      <c r="E9" s="108"/>
      <c r="F9" s="108"/>
      <c r="G9" s="109"/>
      <c r="H9" s="110" t="s">
        <v>39</v>
      </c>
      <c r="I9" s="111"/>
      <c r="J9" s="111"/>
      <c r="K9" s="111"/>
      <c r="L9" s="111"/>
      <c r="M9" s="111"/>
      <c r="N9" s="111"/>
      <c r="O9" s="111"/>
      <c r="P9" s="111"/>
      <c r="Q9" s="112"/>
      <c r="W9" t="s">
        <v>35</v>
      </c>
      <c r="Y9" s="16"/>
    </row>
    <row r="10" spans="1:26" ht="16.5" customHeight="1" x14ac:dyDescent="0.2">
      <c r="A10" s="113" t="s">
        <v>40</v>
      </c>
      <c r="B10" s="114"/>
      <c r="C10" s="114"/>
      <c r="D10" s="114" t="s">
        <v>41</v>
      </c>
      <c r="E10" s="114"/>
      <c r="F10" s="114"/>
      <c r="G10" s="114"/>
      <c r="H10" s="114"/>
      <c r="I10" s="114"/>
      <c r="J10" s="114"/>
      <c r="K10" s="114" t="s">
        <v>42</v>
      </c>
      <c r="L10" s="114"/>
      <c r="M10" s="114"/>
      <c r="N10" s="114" t="s">
        <v>43</v>
      </c>
      <c r="O10" s="114"/>
      <c r="P10" s="106"/>
      <c r="Q10" s="115"/>
      <c r="W10" t="s">
        <v>38</v>
      </c>
    </row>
    <row r="11" spans="1:26" ht="42.75" customHeight="1" x14ac:dyDescent="0.2">
      <c r="A11" s="96" t="s">
        <v>44</v>
      </c>
      <c r="B11" s="81"/>
      <c r="C11" s="85"/>
      <c r="D11" s="97" t="s">
        <v>45</v>
      </c>
      <c r="E11" s="98"/>
      <c r="F11" s="98"/>
      <c r="G11" s="98"/>
      <c r="H11" s="98"/>
      <c r="I11" s="98"/>
      <c r="J11" s="99"/>
      <c r="K11" s="100" t="s">
        <v>94</v>
      </c>
      <c r="L11" s="101"/>
      <c r="M11" s="101"/>
      <c r="N11" s="100" t="s">
        <v>46</v>
      </c>
      <c r="O11" s="101"/>
      <c r="P11" s="101"/>
      <c r="Q11" s="102"/>
      <c r="W11" t="s">
        <v>47</v>
      </c>
      <c r="Y11" s="16"/>
    </row>
    <row r="12" spans="1:26" ht="17.25" customHeight="1" x14ac:dyDescent="0.2">
      <c r="A12" s="103" t="s">
        <v>48</v>
      </c>
      <c r="B12" s="104"/>
      <c r="C12" s="104"/>
      <c r="D12" s="104"/>
      <c r="E12" s="104"/>
      <c r="F12" s="104"/>
      <c r="G12" s="104"/>
      <c r="H12" s="104"/>
      <c r="I12" s="104"/>
      <c r="J12" s="104"/>
      <c r="K12" s="104"/>
      <c r="L12" s="104"/>
      <c r="M12" s="104"/>
      <c r="N12" s="104"/>
      <c r="O12" s="104"/>
      <c r="P12" s="104"/>
      <c r="Q12" s="105"/>
      <c r="W12" t="s">
        <v>49</v>
      </c>
    </row>
    <row r="13" spans="1:26" ht="41.25" customHeight="1" x14ac:dyDescent="0.2">
      <c r="A13" s="17" t="s">
        <v>50</v>
      </c>
      <c r="B13" s="125" t="s">
        <v>51</v>
      </c>
      <c r="C13" s="125"/>
      <c r="D13" s="125"/>
      <c r="E13" s="125"/>
      <c r="F13" s="18" t="s">
        <v>52</v>
      </c>
      <c r="G13" s="125" t="s">
        <v>74</v>
      </c>
      <c r="H13" s="125"/>
      <c r="I13" s="125"/>
      <c r="J13" s="125"/>
      <c r="K13" s="125"/>
      <c r="L13" s="18" t="s">
        <v>53</v>
      </c>
      <c r="M13" s="125" t="s">
        <v>75</v>
      </c>
      <c r="N13" s="125"/>
      <c r="O13" s="125"/>
      <c r="P13" s="125"/>
      <c r="Q13" s="126"/>
      <c r="W13" s="1" t="s">
        <v>54</v>
      </c>
    </row>
    <row r="14" spans="1:26" ht="20.25" customHeight="1" x14ac:dyDescent="0.2">
      <c r="A14" s="113" t="s">
        <v>55</v>
      </c>
      <c r="B14" s="114"/>
      <c r="C14" s="114"/>
      <c r="D14" s="114"/>
      <c r="E14" s="114"/>
      <c r="F14" s="114"/>
      <c r="G14" s="114"/>
      <c r="H14" s="114"/>
      <c r="I14" s="114"/>
      <c r="J14" s="114"/>
      <c r="K14" s="114"/>
      <c r="L14" s="114"/>
      <c r="M14" s="114"/>
      <c r="N14" s="114"/>
      <c r="O14" s="114"/>
      <c r="P14" s="106"/>
      <c r="Q14" s="115"/>
      <c r="W14" s="1" t="s">
        <v>56</v>
      </c>
      <c r="Z14" s="4"/>
    </row>
    <row r="15" spans="1:26" ht="29.25" customHeight="1" x14ac:dyDescent="0.2">
      <c r="A15" s="103" t="s">
        <v>57</v>
      </c>
      <c r="B15" s="104"/>
      <c r="C15" s="127"/>
      <c r="D15" s="44" t="s">
        <v>76</v>
      </c>
      <c r="E15" s="44" t="s">
        <v>77</v>
      </c>
      <c r="F15" s="45" t="s">
        <v>78</v>
      </c>
      <c r="G15" s="44" t="s">
        <v>79</v>
      </c>
      <c r="H15" s="44" t="s">
        <v>80</v>
      </c>
      <c r="I15" s="45" t="s">
        <v>81</v>
      </c>
      <c r="J15" s="44" t="s">
        <v>82</v>
      </c>
      <c r="K15" s="44" t="s">
        <v>83</v>
      </c>
      <c r="L15" s="45" t="s">
        <v>84</v>
      </c>
      <c r="M15" s="44" t="s">
        <v>85</v>
      </c>
      <c r="N15" s="44" t="s">
        <v>86</v>
      </c>
      <c r="O15" s="44" t="s">
        <v>87</v>
      </c>
      <c r="P15" s="47"/>
      <c r="Q15" s="48"/>
      <c r="W15" s="1" t="s">
        <v>58</v>
      </c>
      <c r="Z15" s="4"/>
    </row>
    <row r="16" spans="1:26" ht="30.75" customHeight="1" x14ac:dyDescent="0.2">
      <c r="A16" s="103" t="s">
        <v>91</v>
      </c>
      <c r="B16" s="104"/>
      <c r="C16" s="127"/>
      <c r="D16" s="19">
        <f>+resultados!C3</f>
        <v>12</v>
      </c>
      <c r="E16" s="19">
        <f>+resultados!D3</f>
        <v>47</v>
      </c>
      <c r="F16" s="20">
        <f>+resultados!E3</f>
        <v>46</v>
      </c>
      <c r="G16" s="20">
        <f>+resultados!C21</f>
        <v>39</v>
      </c>
      <c r="H16" s="20">
        <f>+resultados!D21</f>
        <v>43</v>
      </c>
      <c r="I16" s="20">
        <f>+resultados!E21</f>
        <v>31</v>
      </c>
      <c r="J16" s="20"/>
      <c r="K16" s="20"/>
      <c r="L16" s="20"/>
      <c r="M16" s="20"/>
      <c r="N16" s="20"/>
      <c r="O16" s="20"/>
      <c r="P16" s="49"/>
      <c r="Q16" s="50"/>
      <c r="R16" s="1">
        <f>SUM(D16:Q16)</f>
        <v>218</v>
      </c>
      <c r="W16" s="1" t="s">
        <v>59</v>
      </c>
      <c r="Z16" s="4"/>
    </row>
    <row r="17" spans="1:29" ht="30.75" customHeight="1" x14ac:dyDescent="0.2">
      <c r="A17" s="103" t="s">
        <v>90</v>
      </c>
      <c r="B17" s="104"/>
      <c r="C17" s="127"/>
      <c r="D17" s="19">
        <f>+resultados!C6</f>
        <v>22</v>
      </c>
      <c r="E17" s="19">
        <f>+resultados!D6</f>
        <v>19</v>
      </c>
      <c r="F17" s="20">
        <f>+resultados!E6</f>
        <v>38</v>
      </c>
      <c r="G17" s="20">
        <f>+resultados!C24</f>
        <v>25</v>
      </c>
      <c r="H17" s="20">
        <f>+resultados!D24</f>
        <v>38</v>
      </c>
      <c r="I17" s="20">
        <f>+resultados!E24</f>
        <v>37</v>
      </c>
      <c r="J17" s="20"/>
      <c r="K17" s="20"/>
      <c r="L17" s="20"/>
      <c r="M17" s="20"/>
      <c r="N17" s="20"/>
      <c r="O17" s="20"/>
      <c r="P17" s="49"/>
      <c r="Q17" s="50"/>
      <c r="Z17" s="4"/>
    </row>
    <row r="18" spans="1:29" ht="32.25" customHeight="1" x14ac:dyDescent="0.2">
      <c r="A18" s="103" t="s">
        <v>92</v>
      </c>
      <c r="B18" s="104"/>
      <c r="C18" s="127"/>
      <c r="D18" s="19">
        <f>+resultados!C9</f>
        <v>21</v>
      </c>
      <c r="E18" s="19">
        <f>+resultados!D9</f>
        <v>15</v>
      </c>
      <c r="F18" s="20">
        <f>+resultados!E9</f>
        <v>38</v>
      </c>
      <c r="G18" s="20">
        <f>+resultados!C27</f>
        <v>25</v>
      </c>
      <c r="H18" s="20">
        <f>+resultados!D27</f>
        <v>38</v>
      </c>
      <c r="I18" s="20">
        <f>+resultados!E27</f>
        <v>36</v>
      </c>
      <c r="J18" s="20"/>
      <c r="K18" s="20"/>
      <c r="L18" s="20"/>
      <c r="M18" s="20"/>
      <c r="N18" s="20"/>
      <c r="O18" s="20"/>
      <c r="P18" s="49"/>
      <c r="Q18" s="50"/>
      <c r="T18" s="21">
        <v>0.9</v>
      </c>
      <c r="W18" s="1" t="s">
        <v>60</v>
      </c>
      <c r="Z18" s="4"/>
      <c r="AB18" s="22"/>
    </row>
    <row r="19" spans="1:29" ht="39" customHeight="1" x14ac:dyDescent="0.2">
      <c r="A19" s="116" t="s">
        <v>61</v>
      </c>
      <c r="B19" s="117"/>
      <c r="C19" s="23" t="s">
        <v>62</v>
      </c>
      <c r="D19" s="24">
        <f>D18/D17</f>
        <v>0.95454545454545459</v>
      </c>
      <c r="E19" s="24">
        <f t="shared" ref="E19:O19" si="0">E18/E17</f>
        <v>0.78947368421052633</v>
      </c>
      <c r="F19" s="24">
        <f t="shared" si="0"/>
        <v>1</v>
      </c>
      <c r="G19" s="24">
        <f t="shared" si="0"/>
        <v>1</v>
      </c>
      <c r="H19" s="24">
        <f t="shared" si="0"/>
        <v>1</v>
      </c>
      <c r="I19" s="24">
        <f t="shared" si="0"/>
        <v>0.97297297297297303</v>
      </c>
      <c r="J19" s="24" t="e">
        <f t="shared" si="0"/>
        <v>#DIV/0!</v>
      </c>
      <c r="K19" s="24" t="e">
        <f t="shared" si="0"/>
        <v>#DIV/0!</v>
      </c>
      <c r="L19" s="24" t="e">
        <f t="shared" si="0"/>
        <v>#DIV/0!</v>
      </c>
      <c r="M19" s="24" t="e">
        <f t="shared" si="0"/>
        <v>#DIV/0!</v>
      </c>
      <c r="N19" s="24" t="e">
        <f t="shared" si="0"/>
        <v>#DIV/0!</v>
      </c>
      <c r="O19" s="24" t="e">
        <f t="shared" si="0"/>
        <v>#DIV/0!</v>
      </c>
      <c r="P19" s="49"/>
      <c r="Q19" s="50"/>
      <c r="T19" s="21">
        <v>0.9</v>
      </c>
      <c r="U19" s="21">
        <v>0.95</v>
      </c>
      <c r="W19" s="1" t="s">
        <v>63</v>
      </c>
      <c r="Z19" s="4"/>
      <c r="AB19" s="22"/>
    </row>
    <row r="20" spans="1:29" ht="25.5" customHeight="1" x14ac:dyDescent="0.2">
      <c r="A20" s="118"/>
      <c r="B20" s="119"/>
      <c r="C20" s="23" t="s">
        <v>64</v>
      </c>
      <c r="D20" s="24">
        <v>1</v>
      </c>
      <c r="E20" s="24">
        <v>1</v>
      </c>
      <c r="F20" s="25">
        <v>1</v>
      </c>
      <c r="G20" s="25">
        <v>1</v>
      </c>
      <c r="H20" s="25">
        <v>1</v>
      </c>
      <c r="I20" s="25">
        <v>1</v>
      </c>
      <c r="J20" s="25">
        <v>1</v>
      </c>
      <c r="K20" s="25">
        <v>1</v>
      </c>
      <c r="L20" s="25">
        <v>1</v>
      </c>
      <c r="M20" s="25">
        <v>1</v>
      </c>
      <c r="N20" s="25">
        <v>1</v>
      </c>
      <c r="O20" s="25">
        <v>1</v>
      </c>
      <c r="P20" s="49"/>
      <c r="Q20" s="50"/>
      <c r="T20" s="21">
        <v>0.96</v>
      </c>
      <c r="U20" s="21">
        <v>1</v>
      </c>
      <c r="Z20" s="4"/>
      <c r="AB20" s="22"/>
    </row>
    <row r="21" spans="1:29" ht="29.25" customHeight="1" x14ac:dyDescent="0.2">
      <c r="A21" s="120"/>
      <c r="B21" s="121"/>
      <c r="C21" s="23" t="s">
        <v>65</v>
      </c>
      <c r="D21" s="46">
        <f t="shared" ref="D21:F21" si="1">+D19/D20</f>
        <v>0.95454545454545459</v>
      </c>
      <c r="E21" s="63">
        <f t="shared" si="1"/>
        <v>0.78947368421052633</v>
      </c>
      <c r="F21" s="46">
        <f t="shared" si="1"/>
        <v>1</v>
      </c>
      <c r="G21" s="46">
        <f t="shared" ref="G21:N21" si="2">+G19/G20</f>
        <v>1</v>
      </c>
      <c r="H21" s="46">
        <f t="shared" si="2"/>
        <v>1</v>
      </c>
      <c r="I21" s="46">
        <f t="shared" si="2"/>
        <v>0.97297297297297303</v>
      </c>
      <c r="J21" s="46" t="e">
        <f t="shared" si="2"/>
        <v>#DIV/0!</v>
      </c>
      <c r="K21" s="46" t="e">
        <f t="shared" si="2"/>
        <v>#DIV/0!</v>
      </c>
      <c r="L21" s="46" t="e">
        <f t="shared" si="2"/>
        <v>#DIV/0!</v>
      </c>
      <c r="M21" s="46" t="e">
        <f t="shared" si="2"/>
        <v>#DIV/0!</v>
      </c>
      <c r="N21" s="46" t="e">
        <f t="shared" si="2"/>
        <v>#DIV/0!</v>
      </c>
      <c r="O21" s="46" t="e">
        <f t="shared" ref="O21" si="3">+O19/O20</f>
        <v>#DIV/0!</v>
      </c>
      <c r="P21" s="51" t="e">
        <f>SUM(D21:O21)/4</f>
        <v>#DIV/0!</v>
      </c>
      <c r="Q21" s="50" t="s">
        <v>72</v>
      </c>
      <c r="Z21" s="4"/>
    </row>
    <row r="22" spans="1:29" ht="16.5" customHeight="1" x14ac:dyDescent="0.2">
      <c r="A22" s="103" t="s">
        <v>66</v>
      </c>
      <c r="B22" s="104"/>
      <c r="C22" s="104"/>
      <c r="D22" s="104"/>
      <c r="E22" s="104"/>
      <c r="F22" s="104"/>
      <c r="G22" s="104"/>
      <c r="H22" s="104"/>
      <c r="I22" s="104"/>
      <c r="J22" s="104"/>
      <c r="K22" s="104"/>
      <c r="L22" s="104"/>
      <c r="M22" s="104"/>
      <c r="N22" s="104"/>
      <c r="O22" s="104"/>
      <c r="P22" s="104"/>
      <c r="Q22" s="105"/>
    </row>
    <row r="23" spans="1:29" ht="16.5" customHeight="1" x14ac:dyDescent="0.2">
      <c r="A23" s="122" t="str">
        <f>C4</f>
        <v>SOLICITUDES Y REQUERIMIENTOS RESUELTOS EN TÉRMINO</v>
      </c>
      <c r="B23" s="123"/>
      <c r="C23" s="123"/>
      <c r="D23" s="123"/>
      <c r="E23" s="123"/>
      <c r="F23" s="123"/>
      <c r="G23" s="123"/>
      <c r="H23" s="123"/>
      <c r="I23" s="123"/>
      <c r="J23" s="123"/>
      <c r="K23" s="123"/>
      <c r="L23" s="123"/>
      <c r="M23" s="123"/>
      <c r="N23" s="123"/>
      <c r="O23" s="123"/>
      <c r="P23" s="123"/>
      <c r="Q23" s="124"/>
    </row>
    <row r="24" spans="1:29" ht="34.5" customHeight="1" x14ac:dyDescent="0.2">
      <c r="A24" s="26"/>
      <c r="B24" s="27"/>
      <c r="C24" s="27"/>
      <c r="D24" s="27"/>
      <c r="E24" s="27"/>
      <c r="F24" s="27"/>
      <c r="G24" s="27"/>
      <c r="H24" s="27"/>
      <c r="I24" s="27"/>
      <c r="J24" s="27"/>
      <c r="K24" s="27"/>
      <c r="L24" s="27"/>
      <c r="M24" s="27"/>
      <c r="N24" s="27"/>
      <c r="O24" s="27"/>
      <c r="P24" s="27"/>
      <c r="Q24" s="28"/>
      <c r="X24" s="2"/>
      <c r="Y24" s="2"/>
      <c r="Z24" s="2"/>
      <c r="AA24" s="2"/>
      <c r="AB24" s="2"/>
      <c r="AC24" s="2"/>
    </row>
    <row r="25" spans="1:29" ht="34.5" customHeight="1" x14ac:dyDescent="0.2">
      <c r="A25" s="29"/>
      <c r="B25" s="30"/>
      <c r="C25" s="30"/>
      <c r="D25" s="30"/>
      <c r="E25" s="30"/>
      <c r="F25" s="30"/>
      <c r="G25" s="30"/>
      <c r="H25" s="30"/>
      <c r="I25" s="30"/>
      <c r="J25" s="30"/>
      <c r="K25" s="30"/>
      <c r="L25" s="30"/>
      <c r="M25" s="30"/>
      <c r="N25" s="30"/>
      <c r="O25" s="30"/>
      <c r="P25" s="30"/>
      <c r="Q25" s="31"/>
      <c r="X25" s="2"/>
      <c r="Y25" s="2"/>
      <c r="Z25" s="2"/>
      <c r="AA25" s="2"/>
      <c r="AB25" s="2"/>
      <c r="AC25" s="2"/>
    </row>
    <row r="26" spans="1:29" ht="34.5" customHeight="1" x14ac:dyDescent="0.2">
      <c r="A26" s="29"/>
      <c r="B26" s="30"/>
      <c r="C26" s="30"/>
      <c r="D26" s="30"/>
      <c r="E26" s="30"/>
      <c r="F26" s="30"/>
      <c r="G26" s="30"/>
      <c r="H26" s="30"/>
      <c r="I26" s="30"/>
      <c r="J26" s="30"/>
      <c r="K26" s="30"/>
      <c r="L26" s="30"/>
      <c r="M26" s="30"/>
      <c r="N26" s="30"/>
      <c r="O26" s="30"/>
      <c r="P26" s="30"/>
      <c r="Q26" s="31"/>
      <c r="X26" s="2"/>
      <c r="Y26" s="2"/>
      <c r="Z26" s="2"/>
      <c r="AA26" s="2"/>
      <c r="AB26" s="2"/>
      <c r="AC26" s="2"/>
    </row>
    <row r="27" spans="1:29" ht="34.5" customHeight="1" x14ac:dyDescent="0.2">
      <c r="A27" s="29"/>
      <c r="B27" s="30"/>
      <c r="C27" s="30"/>
      <c r="D27" s="30"/>
      <c r="E27" s="30"/>
      <c r="F27" s="30"/>
      <c r="G27" s="30"/>
      <c r="H27" s="30"/>
      <c r="I27" s="30"/>
      <c r="J27" s="30"/>
      <c r="K27" s="30"/>
      <c r="L27" s="6"/>
      <c r="M27" s="6"/>
      <c r="N27" s="6"/>
      <c r="O27" s="6"/>
      <c r="P27" s="6"/>
      <c r="Q27" s="7"/>
      <c r="X27" s="128"/>
      <c r="Y27" s="128"/>
      <c r="Z27" s="128"/>
      <c r="AA27" s="128"/>
      <c r="AB27" s="128"/>
      <c r="AC27" s="32"/>
    </row>
    <row r="28" spans="1:29" ht="34.5" customHeight="1" x14ac:dyDescent="0.2">
      <c r="A28" s="29"/>
      <c r="B28" s="30"/>
      <c r="C28" s="30"/>
      <c r="D28" s="30"/>
      <c r="E28" s="30"/>
      <c r="F28" s="30"/>
      <c r="G28" s="30"/>
      <c r="H28" s="30"/>
      <c r="I28" s="30"/>
      <c r="J28" s="30"/>
      <c r="K28" s="30"/>
      <c r="L28" s="30"/>
      <c r="M28" s="30"/>
      <c r="N28" s="30"/>
      <c r="O28" s="30"/>
      <c r="P28" s="30"/>
      <c r="Q28" s="31"/>
      <c r="X28" s="2"/>
      <c r="Y28" s="2"/>
      <c r="Z28" s="2"/>
      <c r="AA28" s="2"/>
      <c r="AB28" s="2"/>
      <c r="AC28" s="2"/>
    </row>
    <row r="29" spans="1:29" ht="34.5" customHeight="1" x14ac:dyDescent="0.2">
      <c r="A29" s="29"/>
      <c r="B29" s="30"/>
      <c r="C29" s="30"/>
      <c r="D29" s="30"/>
      <c r="E29" s="30"/>
      <c r="F29" s="30"/>
      <c r="G29" s="30"/>
      <c r="H29" s="30"/>
      <c r="I29" s="30"/>
      <c r="J29" s="30"/>
      <c r="K29" s="30"/>
      <c r="L29" s="30"/>
      <c r="M29" s="30"/>
      <c r="N29" s="30"/>
      <c r="O29" s="30"/>
      <c r="P29" s="30"/>
      <c r="Q29" s="31"/>
      <c r="X29" s="2"/>
      <c r="Y29" s="2"/>
      <c r="Z29" s="2"/>
      <c r="AA29" s="2"/>
      <c r="AB29" s="2"/>
      <c r="AC29" s="2"/>
    </row>
    <row r="30" spans="1:29" ht="34.5" customHeight="1" x14ac:dyDescent="0.2">
      <c r="A30" s="29"/>
      <c r="B30" s="30"/>
      <c r="C30" s="30"/>
      <c r="D30" s="30"/>
      <c r="E30" s="30"/>
      <c r="F30" s="30"/>
      <c r="G30" s="30"/>
      <c r="H30" s="30"/>
      <c r="I30" s="30"/>
      <c r="J30" s="30"/>
      <c r="K30" s="30"/>
      <c r="L30" s="30"/>
      <c r="M30" s="30"/>
      <c r="N30" s="30"/>
      <c r="O30" s="30"/>
      <c r="P30" s="30"/>
      <c r="Q30" s="31"/>
      <c r="X30" s="2"/>
      <c r="Y30" s="2"/>
      <c r="Z30" s="2"/>
      <c r="AA30" s="2"/>
      <c r="AB30" s="2"/>
      <c r="AC30" s="2"/>
    </row>
    <row r="31" spans="1:29" ht="34.5" customHeight="1" x14ac:dyDescent="0.2">
      <c r="A31" s="33"/>
      <c r="B31" s="34"/>
      <c r="C31" s="34"/>
      <c r="D31" s="34"/>
      <c r="E31" s="34"/>
      <c r="F31" s="34"/>
      <c r="G31" s="34"/>
      <c r="H31" s="34"/>
      <c r="I31" s="34"/>
      <c r="J31" s="34"/>
      <c r="K31" s="34"/>
      <c r="L31" s="34"/>
      <c r="M31" s="34"/>
      <c r="N31" s="34"/>
      <c r="O31" s="34"/>
      <c r="P31" s="34"/>
      <c r="Q31" s="35"/>
    </row>
    <row r="32" spans="1:29" ht="7.5" customHeight="1" x14ac:dyDescent="0.2">
      <c r="A32" s="36"/>
      <c r="B32" s="37"/>
      <c r="C32" s="38"/>
      <c r="D32" s="38"/>
      <c r="E32" s="38"/>
      <c r="F32" s="38"/>
      <c r="G32" s="38"/>
      <c r="H32" s="38"/>
      <c r="I32" s="38"/>
      <c r="J32" s="38"/>
      <c r="K32" s="38"/>
      <c r="L32" s="38"/>
      <c r="M32" s="38"/>
      <c r="N32" s="38"/>
      <c r="O32" s="38"/>
      <c r="P32" s="38"/>
      <c r="Q32" s="39"/>
      <c r="S32" s="1"/>
    </row>
    <row r="33" spans="1:19" s="40" customFormat="1" ht="17.25" customHeight="1" x14ac:dyDescent="0.2">
      <c r="A33" s="52" t="s">
        <v>67</v>
      </c>
      <c r="B33" s="129" t="s">
        <v>93</v>
      </c>
      <c r="C33" s="129"/>
      <c r="D33" s="129"/>
      <c r="E33" s="129"/>
      <c r="F33" s="129"/>
      <c r="G33" s="129"/>
      <c r="H33" s="129"/>
      <c r="I33" s="129"/>
      <c r="J33" s="129"/>
      <c r="K33" s="129"/>
      <c r="L33" s="129"/>
      <c r="M33" s="129"/>
      <c r="N33" s="129"/>
      <c r="O33" s="129"/>
      <c r="P33" s="129"/>
      <c r="Q33" s="129"/>
    </row>
    <row r="34" spans="1:19" s="40" customFormat="1" ht="12.75" customHeight="1" x14ac:dyDescent="0.2">
      <c r="A34" s="130" t="s">
        <v>68</v>
      </c>
      <c r="B34" s="133" t="s">
        <v>106</v>
      </c>
      <c r="C34" s="134"/>
      <c r="D34" s="134"/>
      <c r="E34" s="134"/>
      <c r="F34" s="134"/>
      <c r="G34" s="134"/>
      <c r="H34" s="134"/>
      <c r="I34" s="134"/>
      <c r="J34" s="134"/>
      <c r="K34" s="134"/>
      <c r="L34" s="134"/>
      <c r="M34" s="134"/>
      <c r="N34" s="134"/>
      <c r="O34" s="134"/>
      <c r="P34" s="134"/>
      <c r="Q34" s="135"/>
    </row>
    <row r="35" spans="1:19" s="40" customFormat="1" ht="12.75" customHeight="1" x14ac:dyDescent="0.2">
      <c r="A35" s="131"/>
      <c r="B35" s="136"/>
      <c r="C35" s="137"/>
      <c r="D35" s="137"/>
      <c r="E35" s="137"/>
      <c r="F35" s="137"/>
      <c r="G35" s="137"/>
      <c r="H35" s="137"/>
      <c r="I35" s="137"/>
      <c r="J35" s="137"/>
      <c r="K35" s="137"/>
      <c r="L35" s="137"/>
      <c r="M35" s="137"/>
      <c r="N35" s="137"/>
      <c r="O35" s="137"/>
      <c r="P35" s="137"/>
      <c r="Q35" s="138"/>
    </row>
    <row r="36" spans="1:19" s="40" customFormat="1" ht="21.75" customHeight="1" x14ac:dyDescent="0.2">
      <c r="A36" s="131"/>
      <c r="B36" s="136"/>
      <c r="C36" s="137"/>
      <c r="D36" s="137"/>
      <c r="E36" s="137"/>
      <c r="F36" s="137"/>
      <c r="G36" s="137"/>
      <c r="H36" s="137"/>
      <c r="I36" s="137"/>
      <c r="J36" s="137"/>
      <c r="K36" s="137"/>
      <c r="L36" s="137"/>
      <c r="M36" s="137"/>
      <c r="N36" s="137"/>
      <c r="O36" s="137"/>
      <c r="P36" s="137"/>
      <c r="Q36" s="138"/>
    </row>
    <row r="37" spans="1:19" ht="93" customHeight="1" x14ac:dyDescent="0.2">
      <c r="A37" s="132"/>
      <c r="B37" s="139"/>
      <c r="C37" s="140"/>
      <c r="D37" s="140"/>
      <c r="E37" s="140"/>
      <c r="F37" s="140"/>
      <c r="G37" s="140"/>
      <c r="H37" s="140"/>
      <c r="I37" s="140"/>
      <c r="J37" s="140"/>
      <c r="K37" s="140"/>
      <c r="L37" s="140"/>
      <c r="M37" s="140"/>
      <c r="N37" s="140"/>
      <c r="O37" s="140"/>
      <c r="P37" s="140"/>
      <c r="Q37" s="141"/>
    </row>
    <row r="38" spans="1:19" s="40" customFormat="1" ht="12.75" customHeight="1" x14ac:dyDescent="0.2">
      <c r="A38" s="130" t="s">
        <v>69</v>
      </c>
      <c r="B38" s="133" t="s">
        <v>105</v>
      </c>
      <c r="C38" s="134"/>
      <c r="D38" s="134"/>
      <c r="E38" s="134"/>
      <c r="F38" s="134"/>
      <c r="G38" s="134"/>
      <c r="H38" s="134"/>
      <c r="I38" s="134"/>
      <c r="J38" s="134"/>
      <c r="K38" s="134"/>
      <c r="L38" s="134"/>
      <c r="M38" s="134"/>
      <c r="N38" s="134"/>
      <c r="O38" s="134"/>
      <c r="P38" s="134"/>
      <c r="Q38" s="135"/>
    </row>
    <row r="39" spans="1:19" s="40" customFormat="1" ht="12.75" customHeight="1" x14ac:dyDescent="0.2">
      <c r="A39" s="131"/>
      <c r="B39" s="136"/>
      <c r="C39" s="137"/>
      <c r="D39" s="137"/>
      <c r="E39" s="137"/>
      <c r="F39" s="137"/>
      <c r="G39" s="137"/>
      <c r="H39" s="137"/>
      <c r="I39" s="137"/>
      <c r="J39" s="137"/>
      <c r="K39" s="137"/>
      <c r="L39" s="137"/>
      <c r="M39" s="137"/>
      <c r="N39" s="137"/>
      <c r="O39" s="137"/>
      <c r="P39" s="137"/>
      <c r="Q39" s="138"/>
    </row>
    <row r="40" spans="1:19" s="40" customFormat="1" ht="21.75" customHeight="1" x14ac:dyDescent="0.2">
      <c r="A40" s="131"/>
      <c r="B40" s="136"/>
      <c r="C40" s="137"/>
      <c r="D40" s="137"/>
      <c r="E40" s="137"/>
      <c r="F40" s="137"/>
      <c r="G40" s="137"/>
      <c r="H40" s="137"/>
      <c r="I40" s="137"/>
      <c r="J40" s="137"/>
      <c r="K40" s="137"/>
      <c r="L40" s="137"/>
      <c r="M40" s="137"/>
      <c r="N40" s="137"/>
      <c r="O40" s="137"/>
      <c r="P40" s="137"/>
      <c r="Q40" s="138"/>
    </row>
    <row r="41" spans="1:19" ht="113.25" customHeight="1" x14ac:dyDescent="0.2">
      <c r="A41" s="132"/>
      <c r="B41" s="139"/>
      <c r="C41" s="140"/>
      <c r="D41" s="140"/>
      <c r="E41" s="140"/>
      <c r="F41" s="140"/>
      <c r="G41" s="140"/>
      <c r="H41" s="140"/>
      <c r="I41" s="140"/>
      <c r="J41" s="140"/>
      <c r="K41" s="140"/>
      <c r="L41" s="140"/>
      <c r="M41" s="140"/>
      <c r="N41" s="140"/>
      <c r="O41" s="140"/>
      <c r="P41" s="140"/>
      <c r="Q41" s="141"/>
    </row>
    <row r="42" spans="1:19" s="40" customFormat="1" ht="12.75" customHeight="1" x14ac:dyDescent="0.2">
      <c r="A42" s="130" t="s">
        <v>70</v>
      </c>
      <c r="B42" s="142"/>
      <c r="C42" s="143"/>
      <c r="D42" s="143"/>
      <c r="E42" s="143"/>
      <c r="F42" s="143"/>
      <c r="G42" s="143"/>
      <c r="H42" s="143"/>
      <c r="I42" s="143"/>
      <c r="J42" s="143"/>
      <c r="K42" s="143"/>
      <c r="L42" s="143"/>
      <c r="M42" s="143"/>
      <c r="N42" s="143"/>
      <c r="O42" s="143"/>
      <c r="P42" s="143"/>
      <c r="Q42" s="144"/>
    </row>
    <row r="43" spans="1:19" s="40" customFormat="1" ht="12.75" customHeight="1" x14ac:dyDescent="0.2">
      <c r="A43" s="131"/>
      <c r="B43" s="145"/>
      <c r="C43" s="146"/>
      <c r="D43" s="146"/>
      <c r="E43" s="146"/>
      <c r="F43" s="146"/>
      <c r="G43" s="146"/>
      <c r="H43" s="146"/>
      <c r="I43" s="146"/>
      <c r="J43" s="146"/>
      <c r="K43" s="146"/>
      <c r="L43" s="146"/>
      <c r="M43" s="146"/>
      <c r="N43" s="146"/>
      <c r="O43" s="146"/>
      <c r="P43" s="146"/>
      <c r="Q43" s="147"/>
    </row>
    <row r="44" spans="1:19" s="40" customFormat="1" ht="21.75" customHeight="1" x14ac:dyDescent="0.2">
      <c r="A44" s="131"/>
      <c r="B44" s="145"/>
      <c r="C44" s="146"/>
      <c r="D44" s="146"/>
      <c r="E44" s="146"/>
      <c r="F44" s="146"/>
      <c r="G44" s="146"/>
      <c r="H44" s="146"/>
      <c r="I44" s="146"/>
      <c r="J44" s="146"/>
      <c r="K44" s="146"/>
      <c r="L44" s="146"/>
      <c r="M44" s="146"/>
      <c r="N44" s="146"/>
      <c r="O44" s="146"/>
      <c r="P44" s="146"/>
      <c r="Q44" s="147"/>
    </row>
    <row r="45" spans="1:19" ht="104.25" customHeight="1" x14ac:dyDescent="0.2">
      <c r="A45" s="132"/>
      <c r="B45" s="148"/>
      <c r="C45" s="149"/>
      <c r="D45" s="149"/>
      <c r="E45" s="149"/>
      <c r="F45" s="149"/>
      <c r="G45" s="149"/>
      <c r="H45" s="149"/>
      <c r="I45" s="149"/>
      <c r="J45" s="149"/>
      <c r="K45" s="149"/>
      <c r="L45" s="149"/>
      <c r="M45" s="149"/>
      <c r="N45" s="149"/>
      <c r="O45" s="149"/>
      <c r="P45" s="149"/>
      <c r="Q45" s="150"/>
    </row>
    <row r="46" spans="1:19" ht="54.75" customHeight="1" x14ac:dyDescent="0.2">
      <c r="A46" s="130" t="s">
        <v>71</v>
      </c>
      <c r="B46" s="151"/>
      <c r="C46" s="152"/>
      <c r="D46" s="152"/>
      <c r="E46" s="152"/>
      <c r="F46" s="152"/>
      <c r="G46" s="152"/>
      <c r="H46" s="152"/>
      <c r="I46" s="152"/>
      <c r="J46" s="152"/>
      <c r="K46" s="152"/>
      <c r="L46" s="152"/>
      <c r="M46" s="152"/>
      <c r="N46" s="152"/>
      <c r="O46" s="152"/>
      <c r="P46" s="152"/>
      <c r="Q46" s="153"/>
      <c r="S46" s="1"/>
    </row>
    <row r="47" spans="1:19" ht="93.75" customHeight="1" x14ac:dyDescent="0.2">
      <c r="A47" s="132"/>
      <c r="B47" s="154"/>
      <c r="C47" s="155"/>
      <c r="D47" s="155"/>
      <c r="E47" s="155"/>
      <c r="F47" s="155"/>
      <c r="G47" s="155"/>
      <c r="H47" s="155"/>
      <c r="I47" s="155"/>
      <c r="J47" s="155"/>
      <c r="K47" s="155"/>
      <c r="L47" s="155"/>
      <c r="M47" s="155"/>
      <c r="N47" s="155"/>
      <c r="O47" s="155"/>
      <c r="P47" s="155"/>
      <c r="Q47" s="156"/>
    </row>
    <row r="48" spans="1:19" ht="42.75" customHeight="1" x14ac:dyDescent="0.2">
      <c r="A48" s="130" t="s">
        <v>88</v>
      </c>
      <c r="B48" s="157"/>
      <c r="C48" s="157"/>
      <c r="D48" s="157"/>
      <c r="E48" s="157"/>
      <c r="F48" s="157"/>
      <c r="G48" s="157"/>
      <c r="H48" s="157"/>
      <c r="I48" s="157"/>
      <c r="J48" s="157"/>
      <c r="K48" s="157"/>
      <c r="L48" s="157"/>
      <c r="M48" s="157"/>
      <c r="N48" s="157"/>
      <c r="O48" s="157"/>
      <c r="P48" s="157"/>
      <c r="Q48" s="157"/>
    </row>
    <row r="49" spans="1:17" ht="42.75" customHeight="1" x14ac:dyDescent="0.2">
      <c r="A49" s="132"/>
      <c r="B49" s="157"/>
      <c r="C49" s="157"/>
      <c r="D49" s="157"/>
      <c r="E49" s="157"/>
      <c r="F49" s="157"/>
      <c r="G49" s="157"/>
      <c r="H49" s="157"/>
      <c r="I49" s="157"/>
      <c r="J49" s="157"/>
      <c r="K49" s="157"/>
      <c r="L49" s="157"/>
      <c r="M49" s="157"/>
      <c r="N49" s="157"/>
      <c r="O49" s="157"/>
      <c r="P49" s="157"/>
      <c r="Q49" s="157"/>
    </row>
    <row r="250" spans="4:19" x14ac:dyDescent="0.2">
      <c r="E250" s="42"/>
      <c r="F250" s="42"/>
      <c r="S250" s="1"/>
    </row>
    <row r="251" spans="4:19" x14ac:dyDescent="0.2">
      <c r="E251" s="42"/>
      <c r="F251" s="42"/>
      <c r="S251" s="1"/>
    </row>
    <row r="252" spans="4:19" x14ac:dyDescent="0.2">
      <c r="E252" s="42"/>
      <c r="F252" s="42"/>
      <c r="S252" s="1"/>
    </row>
    <row r="253" spans="4:19" x14ac:dyDescent="0.2">
      <c r="E253" s="42"/>
      <c r="F253" s="42"/>
      <c r="S253" s="1"/>
    </row>
    <row r="254" spans="4:19" x14ac:dyDescent="0.2">
      <c r="E254" s="42"/>
      <c r="F254" s="42"/>
      <c r="S254" s="1"/>
    </row>
    <row r="255" spans="4:19" x14ac:dyDescent="0.2">
      <c r="E255" s="42"/>
      <c r="F255" s="42"/>
      <c r="S255" s="1"/>
    </row>
    <row r="256" spans="4:19" ht="15" customHeight="1" x14ac:dyDescent="0.2">
      <c r="D256" s="43"/>
      <c r="E256" s="42"/>
      <c r="F256" s="42"/>
      <c r="S256" s="1"/>
    </row>
    <row r="257" spans="4:19" x14ac:dyDescent="0.2">
      <c r="D257" s="43"/>
      <c r="E257" s="42"/>
      <c r="F257" s="42"/>
      <c r="S257" s="1"/>
    </row>
    <row r="259" spans="4:19" ht="21.75" customHeight="1" x14ac:dyDescent="0.2">
      <c r="S259" s="1"/>
    </row>
    <row r="260" spans="4:19" ht="18.75" customHeight="1" x14ac:dyDescent="0.2">
      <c r="S260" s="1"/>
    </row>
    <row r="261" spans="4:19" ht="25.5" customHeight="1" x14ac:dyDescent="0.2">
      <c r="S261" s="1"/>
    </row>
    <row r="262" spans="4:19" ht="23.25" customHeight="1" x14ac:dyDescent="0.2">
      <c r="S262" s="1"/>
    </row>
  </sheetData>
  <dataConsolidate/>
  <mergeCells count="56">
    <mergeCell ref="A42:A45"/>
    <mergeCell ref="A46:A47"/>
    <mergeCell ref="B42:Q45"/>
    <mergeCell ref="B46:Q47"/>
    <mergeCell ref="B48:Q49"/>
    <mergeCell ref="A48:A49"/>
    <mergeCell ref="X27:AB27"/>
    <mergeCell ref="B33:Q33"/>
    <mergeCell ref="A34:A37"/>
    <mergeCell ref="B34:Q37"/>
    <mergeCell ref="A38:A41"/>
    <mergeCell ref="B38:Q41"/>
    <mergeCell ref="A19:B21"/>
    <mergeCell ref="A22:Q22"/>
    <mergeCell ref="A23:Q23"/>
    <mergeCell ref="B13:E13"/>
    <mergeCell ref="G13:K13"/>
    <mergeCell ref="M13:Q13"/>
    <mergeCell ref="A14:Q14"/>
    <mergeCell ref="A15:C15"/>
    <mergeCell ref="A16:C16"/>
    <mergeCell ref="A17:C17"/>
    <mergeCell ref="A18:C18"/>
    <mergeCell ref="A8:G8"/>
    <mergeCell ref="H8:Q8"/>
    <mergeCell ref="A9:G9"/>
    <mergeCell ref="H9:Q9"/>
    <mergeCell ref="A10:C10"/>
    <mergeCell ref="D10:J10"/>
    <mergeCell ref="K10:M10"/>
    <mergeCell ref="N10:Q10"/>
    <mergeCell ref="A11:C11"/>
    <mergeCell ref="D11:J11"/>
    <mergeCell ref="K11:M11"/>
    <mergeCell ref="N11:Q11"/>
    <mergeCell ref="A12:Q12"/>
    <mergeCell ref="A6:B6"/>
    <mergeCell ref="C6:G6"/>
    <mergeCell ref="H6:J6"/>
    <mergeCell ref="K6:Q6"/>
    <mergeCell ref="A7:B7"/>
    <mergeCell ref="C7:G7"/>
    <mergeCell ref="H7:J7"/>
    <mergeCell ref="K7:Q7"/>
    <mergeCell ref="A4:B4"/>
    <mergeCell ref="C4:K4"/>
    <mergeCell ref="L4:M4"/>
    <mergeCell ref="N4:Q4"/>
    <mergeCell ref="B5:D5"/>
    <mergeCell ref="H5:J5"/>
    <mergeCell ref="A1:B2"/>
    <mergeCell ref="L1:M1"/>
    <mergeCell ref="N1:Q1"/>
    <mergeCell ref="L2:M2"/>
    <mergeCell ref="N2:Q2"/>
    <mergeCell ref="C1:K2"/>
  </mergeCells>
  <conditionalFormatting sqref="D21">
    <cfRule type="cellIs" dxfId="26" priority="75" stopIfTrue="1" operator="between">
      <formula>70</formula>
      <formula>89</formula>
    </cfRule>
    <cfRule type="cellIs" dxfId="25" priority="76" stopIfTrue="1" operator="greaterThan">
      <formula>89</formula>
    </cfRule>
    <cfRule type="cellIs" dxfId="24" priority="77" stopIfTrue="1" operator="between">
      <formula>$T$20</formula>
      <formula>$U$20</formula>
    </cfRule>
  </conditionalFormatting>
  <conditionalFormatting sqref="D21">
    <cfRule type="colorScale" priority="72">
      <colorScale>
        <cfvo type="num" val="69"/>
        <cfvo type="num" val="89"/>
        <cfvo type="num" val="90"/>
        <color rgb="FFFF0000"/>
        <color rgb="FFFFFF00"/>
        <color rgb="FF00B050"/>
      </colorScale>
    </cfRule>
    <cfRule type="colorScale" priority="73">
      <colorScale>
        <cfvo type="percent" val="69"/>
        <cfvo type="percent" val="89"/>
        <cfvo type="percent" val="90"/>
        <color rgb="FFF8696B"/>
        <color rgb="FFFFEB84"/>
        <color rgb="FF63BE7B"/>
      </colorScale>
    </cfRule>
    <cfRule type="cellIs" dxfId="23" priority="74" operator="between">
      <formula>0</formula>
      <formula>69</formula>
    </cfRule>
  </conditionalFormatting>
  <conditionalFormatting sqref="D21">
    <cfRule type="cellIs" dxfId="22" priority="67" operator="between">
      <formula>0.7</formula>
      <formula>0.89</formula>
    </cfRule>
    <cfRule type="cellIs" dxfId="21" priority="68" operator="lessThan">
      <formula>0.69</formula>
    </cfRule>
    <cfRule type="cellIs" dxfId="20" priority="69" operator="greaterThan">
      <formula>0.89</formula>
    </cfRule>
    <cfRule type="cellIs" dxfId="19" priority="70" operator="greaterThan">
      <formula>89</formula>
    </cfRule>
    <cfRule type="cellIs" dxfId="18" priority="71" operator="greaterThan">
      <formula>0.9</formula>
    </cfRule>
  </conditionalFormatting>
  <conditionalFormatting sqref="E21">
    <cfRule type="cellIs" dxfId="17" priority="64" stopIfTrue="1" operator="between">
      <formula>70</formula>
      <formula>89</formula>
    </cfRule>
    <cfRule type="cellIs" dxfId="16" priority="65" stopIfTrue="1" operator="greaterThan">
      <formula>89</formula>
    </cfRule>
    <cfRule type="cellIs" dxfId="15" priority="66" stopIfTrue="1" operator="between">
      <formula>$T$20</formula>
      <formula>$U$20</formula>
    </cfRule>
  </conditionalFormatting>
  <conditionalFormatting sqref="E21">
    <cfRule type="colorScale" priority="61">
      <colorScale>
        <cfvo type="num" val="69"/>
        <cfvo type="num" val="89"/>
        <cfvo type="num" val="90"/>
        <color rgb="FFFF0000"/>
        <color rgb="FFFFFF00"/>
        <color rgb="FF00B050"/>
      </colorScale>
    </cfRule>
    <cfRule type="colorScale" priority="62">
      <colorScale>
        <cfvo type="percent" val="69"/>
        <cfvo type="percent" val="89"/>
        <cfvo type="percent" val="90"/>
        <color rgb="FFF8696B"/>
        <color rgb="FFFFEB84"/>
        <color rgb="FF63BE7B"/>
      </colorScale>
    </cfRule>
    <cfRule type="cellIs" dxfId="14" priority="63" operator="between">
      <formula>0</formula>
      <formula>69</formula>
    </cfRule>
  </conditionalFormatting>
  <conditionalFormatting sqref="E21">
    <cfRule type="cellIs" dxfId="13" priority="56" operator="between">
      <formula>0.7</formula>
      <formula>0.89</formula>
    </cfRule>
    <cfRule type="cellIs" dxfId="12" priority="57" operator="lessThan">
      <formula>0.69</formula>
    </cfRule>
    <cfRule type="cellIs" dxfId="11" priority="58" operator="greaterThan">
      <formula>0.89</formula>
    </cfRule>
    <cfRule type="cellIs" dxfId="10" priority="59" operator="greaterThan">
      <formula>89</formula>
    </cfRule>
    <cfRule type="cellIs" dxfId="9" priority="60" operator="greaterThan">
      <formula>0.9</formula>
    </cfRule>
  </conditionalFormatting>
  <conditionalFormatting sqref="F21:O21">
    <cfRule type="cellIs" dxfId="8" priority="1" operator="between">
      <formula>0.7</formula>
      <formula>0.89</formula>
    </cfRule>
    <cfRule type="cellIs" dxfId="7" priority="2" operator="lessThan">
      <formula>0.69</formula>
    </cfRule>
    <cfRule type="cellIs" dxfId="6" priority="3" operator="greaterThan">
      <formula>0.89</formula>
    </cfRule>
    <cfRule type="cellIs" dxfId="5" priority="4" operator="greaterThan">
      <formula>89</formula>
    </cfRule>
    <cfRule type="cellIs" dxfId="4" priority="5" operator="greaterThan">
      <formula>0.9</formula>
    </cfRule>
  </conditionalFormatting>
  <conditionalFormatting sqref="F21:O21">
    <cfRule type="cellIs" dxfId="3" priority="9" stopIfTrue="1" operator="between">
      <formula>70</formula>
      <formula>89</formula>
    </cfRule>
    <cfRule type="cellIs" dxfId="2" priority="10" stopIfTrue="1" operator="greaterThan">
      <formula>89</formula>
    </cfRule>
    <cfRule type="cellIs" dxfId="1" priority="11" stopIfTrue="1" operator="between">
      <formula>$T$20</formula>
      <formula>$U$20</formula>
    </cfRule>
  </conditionalFormatting>
  <conditionalFormatting sqref="F21:O21">
    <cfRule type="colorScale" priority="6">
      <colorScale>
        <cfvo type="num" val="69"/>
        <cfvo type="num" val="89"/>
        <cfvo type="num" val="90"/>
        <color rgb="FFFF0000"/>
        <color rgb="FFFFFF00"/>
        <color rgb="FF00B050"/>
      </colorScale>
    </cfRule>
    <cfRule type="colorScale" priority="7">
      <colorScale>
        <cfvo type="percent" val="69"/>
        <cfvo type="percent" val="89"/>
        <cfvo type="percent" val="90"/>
        <color rgb="FFF8696B"/>
        <color rgb="FFFFEB84"/>
        <color rgb="FF63BE7B"/>
      </colorScale>
    </cfRule>
    <cfRule type="cellIs" dxfId="0" priority="8" operator="between">
      <formula>0</formula>
      <formula>69</formula>
    </cfRule>
  </conditionalFormatting>
  <dataValidations disablePrompts="1" count="1">
    <dataValidation type="list" allowBlank="1" showInputMessage="1" showErrorMessage="1" sqref="B5">
      <formula1>$V$1:$V$6</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4</xdr:row>
                    <xdr:rowOff>142875</xdr:rowOff>
                  </from>
                  <to>
                    <xdr:col>5</xdr:col>
                    <xdr:colOff>495300</xdr:colOff>
                    <xdr:row>4</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4</xdr:row>
                    <xdr:rowOff>523875</xdr:rowOff>
                  </from>
                  <to>
                    <xdr:col>5</xdr:col>
                    <xdr:colOff>495300</xdr:colOff>
                    <xdr:row>4</xdr:row>
                    <xdr:rowOff>742950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200025</xdr:colOff>
                    <xdr:row>4</xdr:row>
                    <xdr:rowOff>57150</xdr:rowOff>
                  </from>
                  <to>
                    <xdr:col>16</xdr:col>
                    <xdr:colOff>495300</xdr:colOff>
                    <xdr:row>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200025</xdr:colOff>
                    <xdr:row>4</xdr:row>
                    <xdr:rowOff>542925</xdr:rowOff>
                  </from>
                  <to>
                    <xdr:col>16</xdr:col>
                    <xdr:colOff>495300</xdr:colOff>
                    <xdr:row>4</xdr:row>
                    <xdr:rowOff>762000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190500</xdr:colOff>
                    <xdr:row>4</xdr:row>
                    <xdr:rowOff>304800</xdr:rowOff>
                  </from>
                  <to>
                    <xdr:col>16</xdr:col>
                    <xdr:colOff>495300</xdr:colOff>
                    <xdr:row>4</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4</xdr:row>
                    <xdr:rowOff>57150</xdr:rowOff>
                  </from>
                  <to>
                    <xdr:col>12</xdr:col>
                    <xdr:colOff>495300</xdr:colOff>
                    <xdr:row>4</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4</xdr:row>
                    <xdr:rowOff>542925</xdr:rowOff>
                  </from>
                  <to>
                    <xdr:col>12</xdr:col>
                    <xdr:colOff>495300</xdr:colOff>
                    <xdr:row>4</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topLeftCell="B4" workbookViewId="0">
      <selection activeCell="C24" sqref="C24:E24"/>
    </sheetView>
  </sheetViews>
  <sheetFormatPr baseColWidth="10" defaultRowHeight="12.75" x14ac:dyDescent="0.2"/>
  <cols>
    <col min="1" max="1" width="6.28515625" customWidth="1"/>
    <col min="2" max="2" width="26.42578125" customWidth="1"/>
  </cols>
  <sheetData>
    <row r="2" spans="1:8" x14ac:dyDescent="0.2">
      <c r="A2" s="59"/>
      <c r="B2" s="60" t="s">
        <v>103</v>
      </c>
      <c r="C2" s="58">
        <v>43466</v>
      </c>
      <c r="D2" s="58">
        <v>43497</v>
      </c>
      <c r="E2" s="58">
        <v>43525</v>
      </c>
    </row>
    <row r="3" spans="1:8" ht="25.5" x14ac:dyDescent="0.2">
      <c r="A3" s="59"/>
      <c r="B3" s="54" t="s">
        <v>96</v>
      </c>
      <c r="C3">
        <v>12</v>
      </c>
      <c r="D3">
        <v>47</v>
      </c>
      <c r="E3">
        <v>46</v>
      </c>
      <c r="F3">
        <f>SUM(C3:E3)</f>
        <v>105</v>
      </c>
      <c r="G3" s="62">
        <f>+F3+C5</f>
        <v>120</v>
      </c>
    </row>
    <row r="4" spans="1:8" ht="30.75" customHeight="1" x14ac:dyDescent="0.2">
      <c r="B4" s="54" t="s">
        <v>97</v>
      </c>
      <c r="C4">
        <v>7</v>
      </c>
      <c r="D4">
        <v>12</v>
      </c>
      <c r="E4">
        <v>6</v>
      </c>
    </row>
    <row r="5" spans="1:8" ht="30.75" customHeight="1" x14ac:dyDescent="0.2">
      <c r="B5" s="56" t="s">
        <v>98</v>
      </c>
      <c r="C5">
        <v>15</v>
      </c>
      <c r="D5">
        <v>7</v>
      </c>
      <c r="E5">
        <v>32</v>
      </c>
    </row>
    <row r="6" spans="1:8" ht="39.75" customHeight="1" x14ac:dyDescent="0.2">
      <c r="B6" s="55" t="s">
        <v>99</v>
      </c>
      <c r="C6" s="57">
        <f>SUM(C4:C5)</f>
        <v>22</v>
      </c>
      <c r="D6" s="57">
        <f t="shared" ref="D6:E6" si="0">SUM(D4:D5)</f>
        <v>19</v>
      </c>
      <c r="E6" s="57">
        <f t="shared" si="0"/>
        <v>38</v>
      </c>
      <c r="F6">
        <f>SUM(C6:E6)</f>
        <v>79</v>
      </c>
      <c r="H6">
        <f>79-15</f>
        <v>64</v>
      </c>
    </row>
    <row r="7" spans="1:8" ht="25.5" x14ac:dyDescent="0.2">
      <c r="B7" s="54" t="s">
        <v>100</v>
      </c>
      <c r="C7">
        <v>6</v>
      </c>
      <c r="D7">
        <v>9</v>
      </c>
      <c r="E7">
        <v>6</v>
      </c>
    </row>
    <row r="8" spans="1:8" ht="25.5" x14ac:dyDescent="0.2">
      <c r="B8" s="54" t="s">
        <v>101</v>
      </c>
      <c r="C8">
        <v>15</v>
      </c>
      <c r="D8">
        <v>6</v>
      </c>
      <c r="E8">
        <v>32</v>
      </c>
    </row>
    <row r="9" spans="1:8" ht="25.5" x14ac:dyDescent="0.2">
      <c r="B9" s="55" t="s">
        <v>102</v>
      </c>
      <c r="C9" s="57">
        <f>SUM(C7:C8)</f>
        <v>21</v>
      </c>
      <c r="D9" s="57">
        <f t="shared" ref="D9:E9" si="1">SUM(D7:D8)</f>
        <v>15</v>
      </c>
      <c r="E9" s="57">
        <f t="shared" si="1"/>
        <v>38</v>
      </c>
      <c r="F9">
        <f>SUM(C9:E9)</f>
        <v>74</v>
      </c>
    </row>
    <row r="11" spans="1:8" x14ac:dyDescent="0.2">
      <c r="C11" s="61">
        <f>+C9/C6</f>
        <v>0.95454545454545459</v>
      </c>
      <c r="D11" s="61">
        <f t="shared" ref="D11:E11" si="2">+D9/D6</f>
        <v>0.78947368421052633</v>
      </c>
      <c r="E11" s="61">
        <f t="shared" si="2"/>
        <v>1</v>
      </c>
      <c r="F11" s="61">
        <f>+F9/F6</f>
        <v>0.93670886075949367</v>
      </c>
    </row>
    <row r="12" spans="1:8" x14ac:dyDescent="0.2">
      <c r="B12" t="s">
        <v>104</v>
      </c>
      <c r="C12">
        <f>+C6-C9</f>
        <v>1</v>
      </c>
      <c r="D12">
        <f t="shared" ref="D12:E12" si="3">+D6-D9</f>
        <v>4</v>
      </c>
      <c r="E12">
        <f t="shared" si="3"/>
        <v>0</v>
      </c>
      <c r="F12">
        <f>SUM(C12:E12)</f>
        <v>5</v>
      </c>
    </row>
    <row r="20" spans="2:6" x14ac:dyDescent="0.2">
      <c r="B20" s="60" t="s">
        <v>103</v>
      </c>
      <c r="C20" s="58">
        <v>43556</v>
      </c>
      <c r="D20" s="58">
        <v>43586</v>
      </c>
      <c r="E20" s="58">
        <v>43617</v>
      </c>
    </row>
    <row r="21" spans="2:6" ht="25.5" x14ac:dyDescent="0.2">
      <c r="B21" s="54" t="s">
        <v>96</v>
      </c>
      <c r="C21">
        <v>39</v>
      </c>
      <c r="D21">
        <v>43</v>
      </c>
      <c r="E21">
        <v>31</v>
      </c>
      <c r="F21">
        <f>SUM(C21:E21)</f>
        <v>113</v>
      </c>
    </row>
    <row r="22" spans="2:6" ht="25.5" x14ac:dyDescent="0.2">
      <c r="B22" s="54" t="s">
        <v>97</v>
      </c>
      <c r="C22">
        <v>11</v>
      </c>
      <c r="D22">
        <v>16</v>
      </c>
      <c r="E22">
        <v>14</v>
      </c>
    </row>
    <row r="23" spans="2:6" ht="38.25" x14ac:dyDescent="0.2">
      <c r="B23" s="56" t="s">
        <v>98</v>
      </c>
      <c r="C23">
        <v>14</v>
      </c>
      <c r="D23">
        <v>22</v>
      </c>
      <c r="E23">
        <v>23</v>
      </c>
    </row>
    <row r="24" spans="2:6" ht="38.25" x14ac:dyDescent="0.2">
      <c r="B24" s="55" t="s">
        <v>99</v>
      </c>
      <c r="C24" s="57">
        <f>SUM(C22:C23)</f>
        <v>25</v>
      </c>
      <c r="D24" s="57">
        <f t="shared" ref="D24:E24" si="4">SUM(D22:D23)</f>
        <v>38</v>
      </c>
      <c r="E24" s="57">
        <f t="shared" si="4"/>
        <v>37</v>
      </c>
      <c r="F24">
        <f>SUM(C24:E24)</f>
        <v>100</v>
      </c>
    </row>
    <row r="25" spans="2:6" ht="25.5" x14ac:dyDescent="0.2">
      <c r="B25" s="54" t="s">
        <v>100</v>
      </c>
      <c r="C25">
        <v>11</v>
      </c>
      <c r="D25">
        <v>16</v>
      </c>
      <c r="E25">
        <v>13</v>
      </c>
    </row>
    <row r="26" spans="2:6" ht="25.5" x14ac:dyDescent="0.2">
      <c r="B26" s="54" t="s">
        <v>101</v>
      </c>
      <c r="C26">
        <v>14</v>
      </c>
      <c r="D26">
        <v>22</v>
      </c>
      <c r="E26">
        <v>23</v>
      </c>
    </row>
    <row r="27" spans="2:6" ht="25.5" x14ac:dyDescent="0.2">
      <c r="B27" s="55" t="s">
        <v>102</v>
      </c>
      <c r="C27" s="57">
        <f>SUM(C25:C26)</f>
        <v>25</v>
      </c>
      <c r="D27" s="57">
        <f t="shared" ref="D27:E27" si="5">SUM(D25:D26)</f>
        <v>38</v>
      </c>
      <c r="E27" s="57">
        <f t="shared" si="5"/>
        <v>36</v>
      </c>
      <c r="F27">
        <f>SUM(C27:E27)</f>
        <v>99</v>
      </c>
    </row>
    <row r="29" spans="2:6" x14ac:dyDescent="0.2">
      <c r="C29" s="61">
        <f>+C27/C24</f>
        <v>1</v>
      </c>
      <c r="D29" s="61">
        <f t="shared" ref="D29:E29" si="6">+D27/D24</f>
        <v>1</v>
      </c>
      <c r="E29" s="61">
        <f t="shared" si="6"/>
        <v>0.97297297297297303</v>
      </c>
      <c r="F29" s="61">
        <f>+F27/F24</f>
        <v>0.99</v>
      </c>
    </row>
    <row r="30" spans="2:6" x14ac:dyDescent="0.2">
      <c r="B30" t="s">
        <v>104</v>
      </c>
      <c r="C30">
        <f>+C24-C27</f>
        <v>0</v>
      </c>
      <c r="D30">
        <f t="shared" ref="D30:E30" si="7">+D24-D27</f>
        <v>0</v>
      </c>
      <c r="E30">
        <f t="shared" si="7"/>
        <v>1</v>
      </c>
      <c r="F30">
        <f>SUM(C30:E30)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2019</vt:lpstr>
      <vt:lpstr>resultados</vt:lpstr>
      <vt:lpstr>'2019'!Área_de_impresión</vt:lpstr>
      <vt:lpstr>'2019'!Títulos_a_imprimir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Orjuela</dc:creator>
  <cp:lastModifiedBy>Angela Castro</cp:lastModifiedBy>
  <dcterms:created xsi:type="dcterms:W3CDTF">2018-11-19T17:08:03Z</dcterms:created>
  <dcterms:modified xsi:type="dcterms:W3CDTF">2019-07-11T14:53:35Z</dcterms:modified>
</cp:coreProperties>
</file>