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200" windowHeight="8235" firstSheet="1" activeTab="1"/>
  </bookViews>
  <sheets>
    <sheet name="Guia " sheetId="3" state="hidden" r:id="rId1"/>
    <sheet name="Mapa de Riesgos IDPC 2019 " sheetId="1" r:id="rId2"/>
    <sheet name="listas" sheetId="2" state="hidden" r:id="rId3"/>
  </sheets>
  <externalReferences>
    <externalReference r:id="rId4"/>
  </externalReferences>
  <definedNames>
    <definedName name="_xlnm._FilterDatabase" localSheetId="1" hidden="1">'Mapa de Riesgos IDPC 2019 '!$A$5:$AL$23</definedName>
    <definedName name="_xlnm.Print_Area" localSheetId="0">'Guia '!$A$1:$G$83</definedName>
    <definedName name="_xlnm.Print_Area" localSheetId="1">'Mapa de Riesgos IDPC 2019 '!$A$1:$AL$23</definedName>
  </definedNames>
  <calcPr calcId="152511"/>
</workbook>
</file>

<file path=xl/calcChain.xml><?xml version="1.0" encoding="utf-8"?>
<calcChain xmlns="http://schemas.openxmlformats.org/spreadsheetml/2006/main">
  <c r="AH20" i="1" l="1"/>
  <c r="AH19" i="1"/>
  <c r="S14" i="1" l="1"/>
  <c r="K14" i="1"/>
  <c r="L14" i="1" s="1"/>
  <c r="J14" i="1"/>
  <c r="H14" i="1"/>
  <c r="T14" i="1" l="1"/>
  <c r="U14" i="1"/>
  <c r="S11" i="1"/>
  <c r="K11" i="1"/>
  <c r="L11" i="1" s="1"/>
  <c r="J11" i="1"/>
  <c r="H11" i="1"/>
  <c r="V14" i="1" l="1"/>
  <c r="W14" i="1" s="1"/>
  <c r="T11" i="1"/>
  <c r="U11" i="1"/>
  <c r="S18" i="1"/>
  <c r="K18" i="1"/>
  <c r="L18" i="1" s="1"/>
  <c r="J18" i="1"/>
  <c r="H18" i="1"/>
  <c r="V11" i="1" l="1"/>
  <c r="W11" i="1" s="1"/>
  <c r="T18" i="1"/>
  <c r="U18" i="1"/>
  <c r="V18" i="1" l="1"/>
  <c r="W18" i="1" s="1"/>
  <c r="S16" i="1" l="1"/>
  <c r="K16" i="1"/>
  <c r="L16" i="1" s="1"/>
  <c r="J16" i="1"/>
  <c r="H16" i="1"/>
  <c r="T16" i="1" l="1"/>
  <c r="U16" i="1"/>
  <c r="V16" i="1" l="1"/>
  <c r="W16" i="1" s="1"/>
  <c r="S12" i="1"/>
  <c r="U12" i="1" s="1"/>
  <c r="K12" i="1"/>
  <c r="L12" i="1" s="1"/>
  <c r="J12" i="1"/>
  <c r="H12" i="1"/>
  <c r="T12" i="1" l="1"/>
  <c r="V12" i="1" s="1"/>
  <c r="W12" i="1" l="1"/>
  <c r="U7" i="1" l="1"/>
  <c r="U8" i="1"/>
  <c r="S9" i="1"/>
  <c r="T9" i="1" s="1"/>
  <c r="U9" i="1" l="1"/>
  <c r="K9" i="1" l="1"/>
  <c r="J9" i="1"/>
  <c r="H9" i="1"/>
  <c r="L9" i="1" l="1"/>
  <c r="V9" i="1"/>
  <c r="S6" i="1"/>
  <c r="T6" i="1" s="1"/>
  <c r="K6" i="1"/>
  <c r="L6" i="1" s="1"/>
  <c r="J6" i="1"/>
  <c r="H6" i="1"/>
  <c r="W9" i="1" l="1"/>
  <c r="U6" i="1"/>
  <c r="V6" i="1" s="1"/>
  <c r="W6" i="1" l="1"/>
</calcChain>
</file>

<file path=xl/comments1.xml><?xml version="1.0" encoding="utf-8"?>
<comments xmlns="http://schemas.openxmlformats.org/spreadsheetml/2006/main">
  <authors>
    <author>Cristian steph Velasqez Alejo</author>
  </authors>
  <commentList>
    <comment ref="E5" authorId="0">
      <text>
        <r>
          <rPr>
            <b/>
            <sz val="9"/>
            <color indexed="81"/>
            <rFont val="Tahoma"/>
            <family val="2"/>
          </rPr>
          <t>Como se manifestó en la entidad</t>
        </r>
      </text>
    </comment>
  </commentList>
</comments>
</file>

<file path=xl/sharedStrings.xml><?xml version="1.0" encoding="utf-8"?>
<sst xmlns="http://schemas.openxmlformats.org/spreadsheetml/2006/main" count="527" uniqueCount="326">
  <si>
    <t xml:space="preserve">Mapa de Riesgos de Corrupción </t>
  </si>
  <si>
    <t>I. Identificación del riesgo</t>
  </si>
  <si>
    <t>4. Plan de Manejo</t>
  </si>
  <si>
    <t>Seguimiento 1 con corte a 30 de abril</t>
  </si>
  <si>
    <t>Seguimiento 2 con corte a 31 de agosto</t>
  </si>
  <si>
    <t>Seguimiento 3 con corte a 31 de diciembre</t>
  </si>
  <si>
    <t>Ámbito de Gestión</t>
  </si>
  <si>
    <t>Sub - ámbito de gestión</t>
  </si>
  <si>
    <t>Causa</t>
  </si>
  <si>
    <t>Riesgo</t>
  </si>
  <si>
    <t>Consecuencia</t>
  </si>
  <si>
    <t>valor Impacto</t>
  </si>
  <si>
    <t>Impacto</t>
  </si>
  <si>
    <t>valor Probabilidad</t>
  </si>
  <si>
    <t>Probabilidad</t>
  </si>
  <si>
    <t>Zona de Riesgo inherente</t>
  </si>
  <si>
    <t xml:space="preserve">Controles Existentes </t>
  </si>
  <si>
    <t>Responsable</t>
  </si>
  <si>
    <t>Zona de Riesgo Residual</t>
  </si>
  <si>
    <t>Acciones</t>
  </si>
  <si>
    <t>Proceso</t>
  </si>
  <si>
    <t>Recursos</t>
  </si>
  <si>
    <t>Meta de la acción</t>
  </si>
  <si>
    <t>Indicador de la acción</t>
  </si>
  <si>
    <t>Fuente de verificación</t>
  </si>
  <si>
    <t xml:space="preserve">Descripción Cualitativa </t>
  </si>
  <si>
    <t xml:space="preserve">Resultado del indicador </t>
  </si>
  <si>
    <t>IMPACTO</t>
  </si>
  <si>
    <t>SI</t>
  </si>
  <si>
    <t>RARO</t>
  </si>
  <si>
    <t>INSIGNIFICANTE</t>
  </si>
  <si>
    <t>NO</t>
  </si>
  <si>
    <t>IMPROBABLE</t>
  </si>
  <si>
    <t>MENOR</t>
  </si>
  <si>
    <t>MODERADO</t>
  </si>
  <si>
    <t>PROBABLE</t>
  </si>
  <si>
    <t>MAYOR</t>
  </si>
  <si>
    <t>CASI CERTEZA</t>
  </si>
  <si>
    <t>CATASTROFICO</t>
  </si>
  <si>
    <t xml:space="preserve">Evaluacion </t>
  </si>
  <si>
    <t>BAJO</t>
  </si>
  <si>
    <t>ALTO</t>
  </si>
  <si>
    <t>EXTREMO</t>
  </si>
  <si>
    <t>Ámbito de
Gestión</t>
  </si>
  <si>
    <t>VISIBILIDAD</t>
  </si>
  <si>
    <t>Gobierno Electrónico - Publicidad de la información</t>
  </si>
  <si>
    <t>INSTITUCIONALIDAD</t>
  </si>
  <si>
    <t>Rendición de cuentas</t>
  </si>
  <si>
    <t>CONTROL Y SANCIÓN</t>
  </si>
  <si>
    <t>Espacios de diálogo con OSC y ciudadanía en general</t>
  </si>
  <si>
    <t>TEMAS ANTICORRUPCIÓN</t>
  </si>
  <si>
    <t>Sistema de atención al ciudadano</t>
  </si>
  <si>
    <t>Gestión Contractual</t>
  </si>
  <si>
    <t>Gestión documental</t>
  </si>
  <si>
    <t>Gestión del recurso humano</t>
  </si>
  <si>
    <t>PRESTACIÓN DE BIENES Y SERVICIOS</t>
  </si>
  <si>
    <t>Control interno</t>
  </si>
  <si>
    <t>Control institucional</t>
  </si>
  <si>
    <t>Control político</t>
  </si>
  <si>
    <t>Control social</t>
  </si>
  <si>
    <t>Ambiente de denuncia</t>
  </si>
  <si>
    <t>Clima ético</t>
  </si>
  <si>
    <t>Capacidad de investigar (Investigación, procedimientos o trato)</t>
  </si>
  <si>
    <t>Riesgos asociados a la visibilidad de la gestión</t>
  </si>
  <si>
    <t>RIESGO</t>
  </si>
  <si>
    <t>¿CÓMO SE MANIFIESTA?</t>
  </si>
  <si>
    <t>Bajo nivel de publicidad de la
información.</t>
  </si>
  <si>
    <t>En la inexistencia de procesos, procedimientos y acciones concretas de publicidad de la información, las decisiones de la administración y la forma mediante la cual se toman dichas decisiones.</t>
  </si>
  <si>
    <t>Rendición de cuentas a la ciudadanía de
baja calidad y deficiente.</t>
  </si>
  <si>
    <t>Inexistencia o inadecuada gestión del proceso de rendición de cuentas al interior de la entidad. Espacios limitados de interlocución con los ciudadanos y baja calidad de la información suministrada por diversos medios.</t>
  </si>
  <si>
    <t>Ausencia o debilidad de canales de
comunicación</t>
  </si>
  <si>
    <t>Inexistencia o debilidad en canales de entrega y acceso a la información por parte de la ciudadanía o de los mismos servidores públicos de la entidad.</t>
  </si>
  <si>
    <t>iesgos asociados a la institucionalidad:</t>
  </si>
  <si>
    <t>Concentración de poder</t>
  </si>
  <si>
    <t>Centralización de la administración, la toma de decisiones, la vigilancia y el control de un proceso, procedimiento o una entidad, en un solo lugar o en una sola persona.</t>
  </si>
  <si>
    <t>Extralimitación de funciones</t>
  </si>
  <si>
    <t>Cuando un organismo o funcionario que está investido de un poder legal, y que tiene una órbita específica, va más allá de las funciones y fines que le otorga ese poder. Si bien es un delito independiente, que no solo se asocia a hechos de corrupción, en el ámbito institucionalidad es funcional a la corrupción.</t>
  </si>
  <si>
    <t>Ausencia o debilidad de procesos y procedimientos para la gestión administrativa y misional</t>
  </si>
  <si>
    <t>Amiguismo y clientelismo</t>
  </si>
  <si>
    <t>En el intercambio extraoficial de favores, en el cual un individuo con poder político se beneficia a sí mismo o un tercero a cambio de apoyo electoral.</t>
  </si>
  <si>
    <t>Ausencia o debilidad de medidas y/o políticas de conflictos de interés</t>
  </si>
  <si>
    <t>En aquellas situaciones de orden moral y económico que puedan impedirle a un servidor público actuar en forma objetiva e independiente, ya sea porque le resulte particularmente conveniente, le sea personalmente beneficioso o porque sus familiares en los grados indicados en la ley, se vean igualmente beneficiados.</t>
  </si>
  <si>
    <t>Riesgos asociados al control y sanción</t>
  </si>
  <si>
    <t>Inexistencia de canales de denuncia
interna y externa</t>
  </si>
  <si>
    <t>Inexistencia o debilidad en los espacios, procesos y procedimientos para la comunicación de hechos o riesgos de corrupción de manera segura y confiable, por parte de los ciudadanos o por los servidores públicos al interior de la
entidad.</t>
  </si>
  <si>
    <t>Bajos estándares éticos</t>
  </si>
  <si>
    <t>La baja capacidad de los servidores públicos de identificarse con unos principios de acción definidos por la comunidad. En este sentido, no se limita al cumplimiento de estos principios, sino a la posibilidad de emitir un juicio sobre estos.</t>
  </si>
  <si>
    <t>Baja cultura del control social</t>
  </si>
  <si>
    <t>En el bajo apoyo a los proceso de control social realizados por los ciudadanos, la no entrega de información para la realización de sus ejercicios. Así mismo, se manifiesta en la resistencia por parte de la administración a considerar espacios de diálogo para conocer los resultados del control social.</t>
  </si>
  <si>
    <t>Baja cultura del control institucional</t>
  </si>
  <si>
    <t>En el rechazo o resistencia a los proceso de auditoría y control interno, así como en la no entrega oportuna de la información a los entes de control.</t>
  </si>
  <si>
    <t>Riesgos asociados a Delitos:</t>
  </si>
  <si>
    <t>Peculado</t>
  </si>
  <si>
    <t>Apropiación ilegal, en beneficio propio o de un tercero, de los bienes del estado.</t>
  </si>
  <si>
    <t>Tráfico de influencias</t>
  </si>
  <si>
    <t>Consiste en utilizar la influencia personal para recibir, dar o prometer, para sí mismo o para un tercero, beneficios, favores o tratamiento preferencial.</t>
  </si>
  <si>
    <t>Cohecho</t>
  </si>
  <si>
    <t>Soborno (dar, ofrecer) Es un delito de doble vía.</t>
  </si>
  <si>
    <t>Concusión</t>
  </si>
  <si>
    <t>Cuando un servidor público abusa de su cargo o funciones para inducir a otra persona a dar o prometer dinero o cualquier otra utilidad indebida.</t>
  </si>
  <si>
    <t>Enriquecimiento ilícito</t>
  </si>
  <si>
    <t>Se da cuando, por razón del cargo o funciones, se obtiene un incremento patrimonial no justificado.</t>
  </si>
  <si>
    <t>Prevaricato</t>
  </si>
  <si>
    <t>Es la toma de decisiones (Resolución, dictamen o concepto) contrarias a la ley.</t>
  </si>
  <si>
    <t>Concierto para delinquir</t>
  </si>
  <si>
    <t>Participación de varias personas para cometer un delito.</t>
  </si>
  <si>
    <t>Interés indebido en la celebración de
contratos</t>
  </si>
  <si>
    <t>Cuando se actúa de manera interesada o amañada en cualquier clase de contrato o acto administrativo.</t>
  </si>
  <si>
    <t>Abuso de autoridad por omisión de denuncia</t>
  </si>
  <si>
    <t>Cuando teniendo conocimiento de una conducta, no se informa a las autoridades.</t>
  </si>
  <si>
    <t>Utilización indebida de información oficial
privilegiada</t>
  </si>
  <si>
    <t>Aprovechamiento de datos confidenciales para beneficio propio.</t>
  </si>
  <si>
    <t>Malversación de recursos</t>
  </si>
  <si>
    <t>Desviar recursos públicos a objetivos distintos a los consignados en el presupuesto. (Peculado por aplicación oficial diferente)</t>
  </si>
  <si>
    <t>Detrimento patrimonial</t>
  </si>
  <si>
    <t>Se entiende como la lesión del patrimonio público, representada en el menoscabo, disminución, perjuicio, detrimento, pérdida, uso indebido o deterioro de los bienes o recursos públicos, o a los intereses patrimoniales del Estado.</t>
  </si>
  <si>
    <t xml:space="preserve"> PROBABILIDAD</t>
  </si>
  <si>
    <t>NIVEL</t>
  </si>
  <si>
    <t>DESCRIPTOR</t>
  </si>
  <si>
    <t>DESCRIPCION</t>
  </si>
  <si>
    <t>FRECUENCIA</t>
  </si>
  <si>
    <t>Raro</t>
  </si>
  <si>
    <t>El evento puede ocurrir solo en circunstancias excepcionales.</t>
  </si>
  <si>
    <t>No se ha presentado en los últimos 5 años.</t>
  </si>
  <si>
    <t>Improbable</t>
  </si>
  <si>
    <t>El evento puede ocurrir en algún momento.</t>
  </si>
  <si>
    <t>Al menos una vez en los últimos 5 años.</t>
  </si>
  <si>
    <t>Posible</t>
  </si>
  <si>
    <t>El evento podría ocurrir en algún momento.</t>
  </si>
  <si>
    <t>Al menos una vez en los últimos 2 años.</t>
  </si>
  <si>
    <t>Probable</t>
  </si>
  <si>
    <t>El evento probablemente ocurrirá en la mayoría de las circunstancias.</t>
  </si>
  <si>
    <t>Al menos una vez en el último año.</t>
  </si>
  <si>
    <t>Casi seguro</t>
  </si>
  <si>
    <t>Se espera que el evento ocurra en la mayoría de las circunstancias.</t>
  </si>
  <si>
    <t>Mas de una vez al año.</t>
  </si>
  <si>
    <t>Guía para la Administración del Riesgo. Departamento Administrativo de la Función Pública (DAFP), Página 28.</t>
  </si>
  <si>
    <t xml:space="preserve"> DE IMPACTO:</t>
  </si>
  <si>
    <t>Insignificante</t>
  </si>
  <si>
    <t>Si el hecho llegara a presentarse, tendría consecuencias o efectos mínimos sobre la entidad.</t>
  </si>
  <si>
    <t>Menor</t>
  </si>
  <si>
    <t>Si el hecho llegara a presentarse, tendría bajo impacto o efecto sobre la entidad.</t>
  </si>
  <si>
    <t>Moderado</t>
  </si>
  <si>
    <t>Si el hecho llegara a presentarse, tendría medianas consecuencias o efectos sobre la entidad.</t>
  </si>
  <si>
    <t>Mayor</t>
  </si>
  <si>
    <t>Si el hecho llegara a presentarse, tendría altas consecuencias o efectos sobre le entidad.</t>
  </si>
  <si>
    <t>Si el hecho llegara a presentarse, tendría desastrosas consecuencias o efectos sobre la entidad.</t>
  </si>
  <si>
    <t>Impacto y Probabilidad</t>
  </si>
  <si>
    <t>verde</t>
  </si>
  <si>
    <t>amarillo claro</t>
  </si>
  <si>
    <t>amarillo Oscuro</t>
  </si>
  <si>
    <t>rojo</t>
  </si>
  <si>
    <t xml:space="preserve">Inaceptable (Catastrófico)
</t>
  </si>
  <si>
    <t xml:space="preserve">Tenga en cuenta la siguiente información par la construcción del mapa de riesgos de corrupción: </t>
  </si>
  <si>
    <t>2. Evaluación del Riesgo inherente</t>
  </si>
  <si>
    <t>3. Evaluación del Riesgo Residual</t>
  </si>
  <si>
    <t>humano tecnológico</t>
  </si>
  <si>
    <t xml:space="preserve">Listas de asistencia </t>
  </si>
  <si>
    <t xml:space="preserve">listados enviados de acuerdo el numero de convocatorias </t>
  </si>
  <si>
    <t>Divulgación del Patrimonio Cultural</t>
  </si>
  <si>
    <t>Comité Directivo
Comité de Contratación</t>
  </si>
  <si>
    <t>Realizar conversatorios en Contratación IDPC</t>
  </si>
  <si>
    <t>Realizar conversatorio en temas Supervisión</t>
  </si>
  <si>
    <t>Humano</t>
  </si>
  <si>
    <t xml:space="preserve">Descripción del Riesgo </t>
  </si>
  <si>
    <t>Gestión del talento Humano</t>
  </si>
  <si>
    <t xml:space="preserve">Actualizar y completar la documentación de los procedimientos </t>
  </si>
  <si>
    <t xml:space="preserve">Listados de asistencia </t>
  </si>
  <si>
    <t>Está Documentado</t>
  </si>
  <si>
    <t>Se aplica</t>
  </si>
  <si>
    <t>Es Efectivo</t>
  </si>
  <si>
    <t>Disminuye probabilidad y/o impacto</t>
  </si>
  <si>
    <t xml:space="preserve">Fecha inicio  ejecución </t>
  </si>
  <si>
    <t xml:space="preserve"> Fecha fin ejecución</t>
  </si>
  <si>
    <t>Humano 
Tecnológico</t>
  </si>
  <si>
    <t>Humano Tecnológico</t>
  </si>
  <si>
    <t xml:space="preserve">Planillas de préstamo y consulta y correos de solicitudes </t>
  </si>
  <si>
    <t>Gestión Documental</t>
  </si>
  <si>
    <t>Correo electrónico</t>
  </si>
  <si>
    <t>Proceso de Protección del patrimonio</t>
  </si>
  <si>
    <t xml:space="preserve">Documentación del proceso actualizada y divulgada a los que intervienen en los procedimientos </t>
  </si>
  <si>
    <t>28 de febrero del 2019</t>
  </si>
  <si>
    <t>Ausencia o debilidad en los  canales de
comunicación</t>
  </si>
  <si>
    <t>si</t>
  </si>
  <si>
    <t>31 de marzo del 2019</t>
  </si>
  <si>
    <t xml:space="preserve">4 seguimientos al año </t>
  </si>
  <si>
    <t>Seguimiento trimestrales  a la actualización de los inventarios documentales de las dependencias que hacen parte del  IDPC</t>
  </si>
  <si>
    <t xml:space="preserve">4 seguimientos </t>
  </si>
  <si>
    <t xml:space="preserve">Uso  indebido de la información que administra el  proceso de Gestión del talento humano para favorecer un interés particular </t>
  </si>
  <si>
    <t>01 de enero 2019</t>
  </si>
  <si>
    <t xml:space="preserve">Manipulación de documentación para favorecer la contratación de un tercero 
Adjudicación sesgada de contratos
Colusión de los proveedores para la presentación de ofertas
Mal uso de modalidades de selección. </t>
  </si>
  <si>
    <t>Ausencia o debilidad en el cumplimiento de los lineamientos dados  por el proceso de Gestión contractual los cuales se han definido  en la documentación del proceso  
Tráfico de influencias, contratación de amigos
Abuso de poder al direccionar los criterios a en los apoyos a la contratación</t>
  </si>
  <si>
    <t>Adquisición de bienes y servicios que no satisfagan las necesidades reales de la entidad o  con sobrecostos.
Pérdida de imagen institucional.
Sanciones disciplinarias, administrativas y penales.</t>
  </si>
  <si>
    <t>Revisión y actualización del manual de contratación</t>
  </si>
  <si>
    <t xml:space="preserve">revisión y actualización de los procedimientos y/o guías </t>
  </si>
  <si>
    <t xml:space="preserve"> 01 enero  2019</t>
  </si>
  <si>
    <t>30 de febrero del 2019</t>
  </si>
  <si>
    <t>01 de febrero del 2019</t>
  </si>
  <si>
    <t>30 de agosto del 2019</t>
  </si>
  <si>
    <t xml:space="preserve">Documentación del proceso revisada y actualizada </t>
  </si>
  <si>
    <t>Ausencia o debilidad de lineamientos para que se realice  supervisión e interventoría de los contratos.
Inobservancia de las obligaciones de supervisión.
Perdida o inexistencia de los informes de ejecución por parte del supervisor</t>
  </si>
  <si>
    <t>Debilidad en la supervisión e interventoría de contratos con  el fin de favorecer a un tercero</t>
  </si>
  <si>
    <t>Inadecuada aplicación de la normatividad vigente, manual de contratación y procedimientos asociados
No llevar los debidos ejercicios de supervisión o interventoría 
Omitir las irregularidades encontradas  en el reporte del Supervisor.</t>
  </si>
  <si>
    <t xml:space="preserve">3 Conversatorios en Contratación </t>
  </si>
  <si>
    <t xml:space="preserve">1 Conversatorio en supervisión e interventoría </t>
  </si>
  <si>
    <t>Pérdida de imagen institucional.
Sanciones disciplinarias, administrativas y penales.</t>
  </si>
  <si>
    <t xml:space="preserve">
Irregularidades en las visitas de control urbano y/o manipulación de los conceptos técnicos a cambio de dádivas </t>
  </si>
  <si>
    <t xml:space="preserve">Ofreciendo dinero a cambio de favorecer las solicitudes presentadas por el ciudadano
Aprobación de solicitudes de intervención (anteproyectos, reparaciones locativas, intervenciones en espacio publico, etc.) que no cumplen con todos los requisitos exigidos por la entidad
</t>
  </si>
  <si>
    <t>Bajos estándares éticos
Debilidad en la implementación de procesos y procedimientos para la gestión</t>
  </si>
  <si>
    <t>Manipulación en el registro de los bienes.
Desactualización de los inventarios físicos.</t>
  </si>
  <si>
    <t>Afectación de los estados contables.
Sanciones disciplinarias, administrativas y legales.
Pérdida de imagen institucional</t>
  </si>
  <si>
    <t>Entradas y salidas de pedidos, objetos o  materiales para favorecer a un tercero 
Favorecer el recibo de elementos sin mirar las especificaciones del contrato</t>
  </si>
  <si>
    <t xml:space="preserve">Subdirección de Gestión Corporativa </t>
  </si>
  <si>
    <t>Incorrecta verificación, asignación o administración de los  activos fijos y elementos de consumo</t>
  </si>
  <si>
    <t xml:space="preserve">un cronograma de las actividades de revisión del almacén aprobado que incluya actividades de revisión de inventarios, programación del comité de inventarios, conciliaciones contables y resultado de los arqueos </t>
  </si>
  <si>
    <t>Establecer un cronograma de actividades del área de almacén enfocadas al control y manejo de los  activos fijos y elementos de consumo</t>
  </si>
  <si>
    <t xml:space="preserve">1 cronograma </t>
  </si>
  <si>
    <t>30 diciembre del 2019</t>
  </si>
  <si>
    <t>No de entradas en el periodo al almacén con el registro de verificación de las características técnicas /No de entradas en el periodo al almacén</t>
  </si>
  <si>
    <t xml:space="preserve">100% de entradas al almacén verificadas </t>
  </si>
  <si>
    <t>Gestión del Talento Humano</t>
  </si>
  <si>
    <t>30 de abril del 2019</t>
  </si>
  <si>
    <t>30 de diciembre del 2019</t>
  </si>
  <si>
    <t>actualización de 3 procedimientos (vinculación, permanencia y retiro)</t>
  </si>
  <si>
    <t xml:space="preserve">
Divulgar  el código de integridad  y la política de conflicto de intereses  a todos los servidores vinculados al IDPC</t>
  </si>
  <si>
    <t>Gestión del Talento Humano  y grupo de transparencia y atención a la ciudadanía</t>
  </si>
  <si>
    <t>01 de abril del 2019</t>
  </si>
  <si>
    <t>80% de funcionarios que recibieron la divulgación del código de integridad  y la política de conflicto de intereses</t>
  </si>
  <si>
    <t>Actualización de la documentación del proceso donde se den lo lineamientos para la vinculación y administración de personal.</t>
  </si>
  <si>
    <t>MAPA DE RIESGOS DE CORRUPCIÓN  INSTITUTO DISTRITAL DE PATRIMONIO CULTURAL   2019</t>
  </si>
  <si>
    <t>Manipulación indebida de expedientes radicados y almacenados en el archivo central y de gestión de las diferentes dependencias del IDPC  o manipulación de los  sistema de información. 
Ocultar la información considerada pública para los ciudadanos</t>
  </si>
  <si>
    <t>•Planillas de registro de consulta de préstamos y consulta de expedientes.
• Aplicación del índice de información reservada y clasificada.</t>
  </si>
  <si>
    <t xml:space="preserve">Inventarios  Documentales realizados </t>
  </si>
  <si>
    <t xml:space="preserve">Falta de lineamientos para el archivo de la documentación.
Mala manipulación de la información
No claridad o cumplimiento de los lineamientos definidos para las consultas de los archivos  </t>
  </si>
  <si>
    <t>seguimiento y control trimestral  de la aplicación del procedimiento vigente para el préstamo y consulta de expedientes BIC</t>
  </si>
  <si>
    <t>30 de diciembre 2019</t>
  </si>
  <si>
    <t xml:space="preserve">Documentos relacionados con el seguimiento la gestión actualizados  </t>
  </si>
  <si>
    <t xml:space="preserve">
Desconocimiento del estatuto de auditoría interna  y código de ética del auditor
Ausencia o debilidad de procesos y procedimientos para la gestión</t>
  </si>
  <si>
    <t xml:space="preserve">Seguimiento y evaluación </t>
  </si>
  <si>
    <t xml:space="preserve">En las auditorías o seguimientos  internos el de pasar actos o evidencias a cambio de beneficios propios, como permisos o prebendas.
Generar sesgos o reportar información incompleta a entes de control y seguimiento para un beneficio privado
</t>
  </si>
  <si>
    <t xml:space="preserve">Puede suceder que los jurados seleccionados beneficien propuestas con las que tienen un tipo de interés  para el programa distrital de estímulos </t>
  </si>
  <si>
    <t>F</t>
  </si>
  <si>
    <t xml:space="preserve">Informar a los expertos  designados, los procesos, procedimientos y las causas de inhabilidad que podrían impedir una evaluación objetiva. </t>
  </si>
  <si>
    <t xml:space="preserve">informar al 100% de los jurados designados  </t>
  </si>
  <si>
    <t xml:space="preserve">No. de jurados informados /No. total de jurados designados </t>
  </si>
  <si>
    <t>Actas de reunión y listados de asistencia</t>
  </si>
  <si>
    <t xml:space="preserve">Remitir los listados de inscritos para que el jurado valide si tiene  algún conflicto de interés, incompatibilidad o inhabilidad para la evaluación de las propuestas. </t>
  </si>
  <si>
    <t xml:space="preserve">• Realizar reuniones informativas con los jurados seleccionados para evaluar las propuestas del Programa Distrital de Estímulos del IDPC a fin de darles a conocer el proceso de evaluación y recordarles sus deberes, obligaciones y derechos. 
•Aceptación de las condiciones del banco de jurados al momento de la inscripción en la plataforma correspondiente y del carta que oficializa su designación. 
</t>
  </si>
  <si>
    <t>Manejo inadecuado de información.
Comunicación de información errónea a terceros</t>
  </si>
  <si>
    <t xml:space="preserve">
Ausencia o debilidad de comunicación entre el área competente y la oficina de comunicaciones </t>
  </si>
  <si>
    <t xml:space="preserve">SI </t>
  </si>
  <si>
    <t xml:space="preserve">Comunicación Estratégica </t>
  </si>
  <si>
    <t>01 de febrero 2019</t>
  </si>
  <si>
    <t>01 de octubre del 2019</t>
  </si>
  <si>
    <t>31 de enero del 2019</t>
  </si>
  <si>
    <t>Una política de comunicaciones y un plan de comunicaciones aprobados</t>
  </si>
  <si>
    <t>Intranet</t>
  </si>
  <si>
    <t>30 de marzo del 2019</t>
  </si>
  <si>
    <t>Actualización de  2 procedimientos (comunicación externa y interna)</t>
  </si>
  <si>
    <t xml:space="preserve">
Actualizar la política de comunicaciones y definir  el plan de comunicaciones
</t>
  </si>
  <si>
    <t xml:space="preserve">Omisión de los procesos y procedimientos 
Alguno de los jurados no manifiesta oportunamente que se encuentra impedido para realizar la evaluación por inhabilidad, incompatibilidad o conflicto de intereses.
</t>
  </si>
  <si>
    <t>Actualizar los procedimientos de comunicación interna y externa</t>
  </si>
  <si>
    <t>Ocultar o modificar información del desempeño de los procesos o de la Entidad en favorecimiento propio o de un servidor en particular</t>
  </si>
  <si>
    <t xml:space="preserve">Actualizar los procedimientos y/o documentos  relacionados con el seguimiento a la gestión  </t>
  </si>
  <si>
    <t xml:space="preserve">Indebido uso de la información privilegiada y confidencial de los servidores públicos  con el ánimo de favorecer a un tercero.
Permitir que terceros influencien para la vinculación  del personal </t>
  </si>
  <si>
    <t>Clientelismo y conflicto de interés</t>
  </si>
  <si>
    <t xml:space="preserve">
Bajos estándares éticos.
Intereses personales para favorecer a un tercero
Desconocimiento de lineamientos para la custodia y préstamo de los archivos pertinentes al equipo de gestión del talento humano </t>
  </si>
  <si>
    <t>Asesoría de Control Interno</t>
  </si>
  <si>
    <t>Subdirección de Protección e Intervención del Patrimonio</t>
  </si>
  <si>
    <t>Subdirección de Divulgación y Apropiación del Patrimonio</t>
  </si>
  <si>
    <t>Jefe Oficina Asesora Jurídica</t>
  </si>
  <si>
    <t>Subdirectora Técnica - Subdirección de Protección e Intervención del Patrimonio</t>
  </si>
  <si>
    <t>Subdirector de Gestión Corporativa</t>
  </si>
  <si>
    <t xml:space="preserve">Validar el contrato y las especificaciones técnicas frente a la recepción de elementos para almacén y/o el documento que certifique que el encardo de la supervisión  valido las certificaciones técnicas
El registro de la revisión se establecerá en el documento de entrada al almacén </t>
  </si>
  <si>
    <t>Administración de bienes</t>
  </si>
  <si>
    <t>Asesora de Control Interno</t>
  </si>
  <si>
    <t>Subdirectora Técnica - Subdirección de Divulgación y Apropiación del Patrimonio</t>
  </si>
  <si>
    <t>Un manual de contratación actualizado</t>
  </si>
  <si>
    <t>Un manual</t>
  </si>
  <si>
    <t xml:space="preserve">No. de documentos revisados y/o actualizados / total de Documentos requeridos por el proceso </t>
  </si>
  <si>
    <t xml:space="preserve">No. de documentos revisados y/o actualizados / total de documentos requeridos por el proceso </t>
  </si>
  <si>
    <t>Conversatorios realizados / conversatorios programados</t>
  </si>
  <si>
    <t xml:space="preserve">No. de procedimientos documentados y/o actualizados / total de procedimientos requeridos </t>
  </si>
  <si>
    <t xml:space="preserve">No. de procedimientos documentados y publicados/ No. de procedimientos requeridos </t>
  </si>
  <si>
    <t xml:space="preserve">
100% de funcionarios que conocen el Código de Integridad y la Política de Conflicto de Intereses </t>
  </si>
  <si>
    <t xml:space="preserve">No. de seguimientos realizados/ No. de seguimientos programados </t>
  </si>
  <si>
    <t xml:space="preserve">No. seguimientos realizados/No. de seguimientos programados </t>
  </si>
  <si>
    <t xml:space="preserve">No. de documentos relacionados con el seguimiento a la gestión creados o actualizados/No. de  documentos relacionados con el seguimiento a la gestión requeridos por el proceso de evaluación y seguimiento </t>
  </si>
  <si>
    <t xml:space="preserve">No. de listados enviados/No. total de convocatorias del Programa Distrital de Estímulos del IDPC.  </t>
  </si>
  <si>
    <t xml:space="preserve">No. de procedimientos actualizados  y publicados/ No. de procedimientos requeridos </t>
  </si>
  <si>
    <t>Acta de reunión de aprobación</t>
  </si>
  <si>
    <t xml:space="preserve">Sigo, archivo físico del almacén
Acta y/o soporte del proceso de administración de bienes de se validación de las características técnicas </t>
  </si>
  <si>
    <t xml:space="preserve">
Listados de asistencia y campaña de divulgación</t>
  </si>
  <si>
    <t>• Aprobación del PAA por parte del Comité de Contratación.
•Revisión y aceptación de las modificaciones al PAA en el Comité de Contratación 
•Asignación de abogados por solicitud de la dependencia, para revisión de estudios previos. 
• Cumplir y garantizar la publicación  y trámite de la contratación a través de la herramienta SECOP 2</t>
  </si>
  <si>
    <t>Comunicar la  designación de supervisión y apoyos a la supervisión.
Manual de Supervisión e interventoría.
Programación previa de entrega de informes de supervisión e interventoría.
Cargue de la documentación correspondiente a la supervisión del contrato en Secop 2 y remisión de la información física a la Oficina Asesora Jurídica.</t>
  </si>
  <si>
    <t>• Realizar verificación técnica y jurídica por parte del líder de equipo y la Subdirección de Protección e Intervención, por cada caso  de las resoluciones y conceptos de los estudios y solicitudes presentados por la ciudadanía.
•Cumplir los lineamientos dispuestos en los procedimientos y documentación del proceso.</t>
  </si>
  <si>
    <t>• Toma física de activos por muestra periódica y de fin de año.
•Registro y control de los activos a través del Sistema de información SIGO.
•La solicitud de almacén se realiza a través del Sistema de Gestión Documental Orfeo.</t>
  </si>
  <si>
    <t>• Aplicación de lo definido en el Manual de Funciones.
•Aplicación  del procedimiento establecido legalmente  para vinculación al IDPC llevando a cabo el análisis de requisitos diligenciando el formato análisis de cumplimiento de requisitos mínimos.</t>
  </si>
  <si>
    <t>Socialización del Código de Ética del auditor a los auditores identificados.</t>
  </si>
  <si>
    <t xml:space="preserve">
Planificación: Seguimiento a las solicitudes de publicaciones y definición de la estrategia de comunicación.
Seguimiento: monitoreo de las publicaciones realizadas en los medios de comunicación en los que se hace referencia al IDPC.</t>
  </si>
  <si>
    <t>Pérdida de la imagen institucional y percepción al ciudadano sobre la misión y gestión de la entidad.
Posibles hallazgos por parte de los entes de control.
Posibles sanciones disciplinarias.</t>
  </si>
  <si>
    <t>Pérdida de imagen institucional
Sanciones disciplinarias, administrativas y legales.</t>
  </si>
  <si>
    <t>Sanciones disciplinarias, administrativas y legales.</t>
  </si>
  <si>
    <t>Pérdida de imagen institucional.
Sanciones disciplinarias, administrativas y legales.</t>
  </si>
  <si>
    <t xml:space="preserve"> 
Sanciones disciplinarias, administrativas y legales.
vincular personas no idóneas para el desarrollo de la misionalidad.</t>
  </si>
  <si>
    <t>No ejecución de contratos.
Pérdida de imagen institucional.
Sanciones disciplinarias, administrativas y legales.</t>
  </si>
  <si>
    <t>Se realizó cronograma  de actualización documental y se han llevado a cabo reuniones con el equipo SIG para la actualización de los documentos.</t>
  </si>
  <si>
    <t xml:space="preserve">La medición se realizara en el siguiente cuatrimestre </t>
  </si>
  <si>
    <t>Se han realizado las entradas, con base a las certificaciones de recibo a satisfacción de los bienes, emitidas por parte del supervisor del contrato. Se anexan las certificaciones de entrada como evidencia de cumplimiento de la actividad.</t>
  </si>
  <si>
    <t>1/3=33%</t>
  </si>
  <si>
    <t xml:space="preserve">El día 26 de marzo de 2019 durante el Comité del Sistema Integrado de Gestión y el Comité Directivo, se realizó la  presentación, divulgación y sensibilización de la Política de Conflictos de Interés del IDPC y del Código de Integridad.  Así mismo, durante el Comité de la Subdirección de Gestión Corporativa realizada el día 30 de abril de 2018 se divulgó la Política de Conflictos de Interés con los asistentes y se envió un correo a todos los funcionarios y contratistas del IDPC con una infografía que explica la Política. </t>
  </si>
  <si>
    <t>Entre el enero y abril del 2019 se actualizó el inventario documental correspondiente a archivos BIC, Oficina asesora de planeación y Dirección. Se anexa como evidencia los FUID actualizados
 No se evidencia materialización del riesgo</t>
  </si>
  <si>
    <t>1 manual - 100%</t>
  </si>
  <si>
    <t>1 cronograma - 100%</t>
  </si>
  <si>
    <t>En cuanto a los controles se evidencia lo siguiente:
Durante el primer cuatrimestre se realizó un total de 186 préstamos y consultas a usuarios internos correspondientes a los archivos de gestión, archivo central y fondo documental acumulado; los cuales se pueden evidenciar en las planillas de préstamo adjuntas. Adicionalmente, entre los meses de enero a abril del 2019 se evidencian 471 préstamos y/o consultas a usuarios internos y 254 a usuarios externos correspondientes al archivo BIC.
Durante la vigencia 2019 se ha aplicado el índice de información reservada y clasificada que fue aprobado el 14 de diciembre del 2018 con numero de resolución 0805 
En cuanto a las actividades de mitigación se evidencia lo siguiente:
Entre los meses de enero a abril del 2019 se ha aplicado el “Procedimiento de consulta y préstamo de expedientes del archivo de bienes de interés cultural” vigente, evidenciándose 471 préstamos y/o consultas a usuarios internos y 254 a usuarios externo.</t>
  </si>
  <si>
    <t>Controles:
1.  A través de un cronograma actividades y solicitudes compartido con las diferentes áreas con el cual se lleva el control de las mismas. (Cuadro control)
2. A través de la matriz de monitoreo de medios se hace seguimiento al impacto en medios de las notas del IDPC (Monitoreo de medios)
Plan de manejo:
Se definió el Plan Estratégico, la matriz y la Política de Comunicaciones. Los tres documentos fueron aprobados en Comité Directivo el 28 de enero.</t>
  </si>
  <si>
    <t>Plan de manejo:
Se realizó la revisión de los procedimientos vigentes y se actualizaron los   procedimientos de comunicación interna y procedimiento de comunicación externa del proceso de comunicaciones. Actualmente se encuentra en proceso de revisión del equipo SIG</t>
  </si>
  <si>
    <t xml:space="preserve">No se ha materializado el riesgo.
En cuanto a controles se ha realizado las correspondientes comunicaciones de designación de supervisión y apoyos a la supervisión. 
Los contratistas, supervisores y quienes correspondan han realizado el cargue de la documentación correspondiente a la supervisión del contrato en Secop 2; los soportes reposan en los expedientes contractuales.
en cuanto a la actividad de mitigación se realizó conversatorio y/o capacitación por parte de la Oficina Asesora Jurídica en temas relacionados a la  utilización de la plataforma SECOP2 y esta actividad fue  dirigida a los responsables de la  supervisión y apoyo a la supervisión.
</t>
  </si>
  <si>
    <t xml:space="preserve">El Subdirector de gestión Corporativa expide certificación de cumplimiento de requisitos mínimos conforme a la Resolución 033 de 2019- Manual de Funciones y Competencias Laborales del IDPC, para tomar posesión en el cargo.
Las certificaciones se encuentran en cada una de las historias laborales; adicionalmente para los nombramientos provisionales, el Subdirector de gestión Corporativa expide la certificación  de verificación del no cumplimiento de requisitos mínimos  de los servidores de carrera administrativa. 
La actualización de los procedimientos se encuentran en ejecución, se tiene una versión inicial del procedimiento de vinculación el cual se encuentra en revisión, de otra parte se formalizó y publico la resolución 043 de 2019 la cual establece el procedimiento para surtirse los encargos de Libre nombramiento y remoción, y vacancias definitivas o temporales. </t>
  </si>
  <si>
    <r>
      <rPr>
        <b/>
        <sz val="10"/>
        <color theme="1"/>
        <rFont val="Calibri"/>
        <family val="2"/>
        <scheme val="minor"/>
      </rPr>
      <t xml:space="preserve">Seguimiento Control: </t>
    </r>
    <r>
      <rPr>
        <sz val="10"/>
        <color theme="1"/>
        <rFont val="Calibri"/>
        <family val="2"/>
        <scheme val="minor"/>
      </rPr>
      <t xml:space="preserve">A las contratistas Giovanna Morales y Liliana Calle se compartió el Código de Ética del Auditor y se suscribieron los compromisos éticos correspondientes.
</t>
    </r>
    <r>
      <rPr>
        <b/>
        <sz val="10"/>
        <color theme="1"/>
        <rFont val="Calibri"/>
        <family val="2"/>
        <scheme val="minor"/>
      </rPr>
      <t xml:space="preserve">Seguimiento actividad: </t>
    </r>
    <r>
      <rPr>
        <sz val="10"/>
        <color theme="1"/>
        <rFont val="Calibri"/>
        <family val="2"/>
        <scheme val="minor"/>
      </rPr>
      <t>Se está trabajando en la actualización de caracterización y los procedimientos correspondientes al proceso Seguimiento y Evaluación.</t>
    </r>
  </si>
  <si>
    <t xml:space="preserve">Controles:
1. Se realizaron 8 reuniones informativas con cada una de las ternas de jurados. (actas)
2.  Se realizó el envío de la información con los compromisos y facultades de cada uno de los jurados.
Plan de manejo:
En este periodo se designaron 23 expertos encargados de realizar la evaluación de las propuestas habilitadas en las 8 convocatorias adelantadas hasta el mes de abril. Para garantizar la eficiencia, eficacia y oportunidad de la evaluación, así como el cumplimiento de los procedimientos para esta labor. </t>
  </si>
  <si>
    <t xml:space="preserve">
Plan de manejo:
Una vez realizada la reunión informativa de jurados, se remitieron a los correos electrónicos de los jurados designados, la base de datos con la información de los integrantes que conforman las propuestas habilitadas, con el fin de confirmar si alguno de ellos tenía alguna inhabilidad o incompatibilidad relacionada con alguna de las propuestas que le impidiera realizar su labor. Ninguno de ellos manifestó alguna inhabilidad, incompatibilidad o conflicto de intereses. </t>
  </si>
  <si>
    <t xml:space="preserve">Controles:
-Se mantienen dadas las revisiones técnicas y jurídicas a los actos administrativos como respuesta a las solicitudes de la ciudadanía.
Plan de Manejo:
1. Para el mes de febrero  teniendo en cuenta la nueva Reestructuración Administrativa del Instituto, en la cual la creación de la nueva Subdirección de Gestión Territorial genero el traslado de dos  tramites :Intervenciones en espacio público en sectores de interés cultural y Aprobación de aviso de publicidad exterior en bien de interés cultural. 
2. Para el mismo mes se realizaron reuniones con los responsables a cargo de del Tramite Intervenciones en Bienes Muebles y monumentos en espacio publico  y de los OPAS Adopta un monumento, Equiparación de servicios públicos a estrato 1 en bienes de interés cultural, Programa "El  Patrimonio se Luce" y Asesoría para el enlucimiento de fachadas con los cuales se concreto los proyectos de resoluciones y Manifiestos de Impacto Regulatorios correspondientes, los cuales fueron revisados y aprobados por la Subdirección de protección e intervención y enviados a la Oficina Asesora de Planeación.
3. Para el mes de marzo se proyectaron, revisaron y enviaron a la oficina Asesora de planeación los OPAS : Conceptos sobre bienes de interés cultural; Control urbano y Expedición de certificaciones sobre bienes de interés cultural y el trámite de Anteproyectos. 
4. Actualmente se encuentra analizando las posibles modificaciones al procedimiento de Reparaciones locativas e Intervenciones mínimas en bienes y sectores de interés cultural  liderado por el equipo de Asesoría de Proyectos.
</t>
  </si>
  <si>
    <t xml:space="preserve">No se ha materializado el riesgo.
En cuanto a los controles de enero a abril del 2019 se han realizado las correspondientes solicitudes de ajuste al PAA las cuales se han revisado y aprobado en el comité respectivo y el plan actualizado es socializado y este es un requerimiento del proceso de Gestión Contractual  para las contrataciones o compras a realizar el instituto.
El proceso de Gestión Contractual brindó asesoría y acompañamiento en la elaboración de estudios previo de acuerdo a las solicitudes de las  dependencias.
Se realizó la contratación correspondiente a través de SAECOP 2 y posteriormente en marzo del 2019 se atendieron las instrucciones dadas por Colombia compra eficiente para que nuevamente se genere la contratación a través de SECOP 1 para las modalidades de contratación de servicios profesionales y apoyo a la gestión.
En cuanto al plan de manejo se revisó y actualizo del manual de contratación, el cual se aprobó por medio de resolución 099 del 2019.
</t>
  </si>
  <si>
    <t>Se realizaron conversatorios y/o charlas por parte de la Oficina Asesora Jurídica en temas relacionados a la publicación de procesos en SECOP 2 y  aperturas de ofertas en SECOP 2.</t>
  </si>
  <si>
    <t xml:space="preserve">El control de los activos se ha realizado a través del sistema SIIGO y las solicitudes se han realizado a través del sistema de Gestión Documental ORFEO.
En cuanto al plan de mejora se elaboró el cronograma de actividades y se establece cronograma de actividades ocasionales mensuales.
No se evidencia la materialización del riesgo.
</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</si>
</sst>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0"/>
      <name val="Arial"/>
      <family val="2"/>
    </font>
    <font>
      <sz val="10"/>
      <name val="Arial"/>
      <family val="2"/>
    </font>
    <font>
      <sz val="11"/>
      <color indexed="8"/>
      <name val="Calibri"/>
      <family val="2"/>
      <charset val="1"/>
    </font>
    <font>
      <b/>
      <sz val="8"/>
      <name val="Arial Narrow"/>
      <family val="2"/>
    </font>
    <font>
      <sz val="10"/>
      <color theme="1"/>
      <name val="Times New Roman"/>
      <family val="1"/>
    </font>
    <font>
      <b/>
      <sz val="9"/>
      <color indexed="81"/>
      <name val="Tahoma"/>
      <family val="2"/>
    </font>
    <font>
      <sz val="10"/>
      <name val="Arial Narrow"/>
      <family val="2"/>
    </font>
    <font>
      <b/>
      <sz val="10"/>
      <name val="Arial Narrow"/>
      <family val="2"/>
    </font>
    <font>
      <sz val="10"/>
      <color theme="1"/>
      <name val="Arial Narrow"/>
      <family val="2"/>
    </font>
    <font>
      <b/>
      <sz val="10"/>
      <color indexed="8"/>
      <name val="Arial Narrow"/>
      <family val="2"/>
    </font>
    <font>
      <sz val="10"/>
      <color indexed="8"/>
      <name val="Arial Narrow"/>
      <family val="2"/>
    </font>
    <font>
      <sz val="10"/>
      <color theme="0" tint="-0.34998626667073579"/>
      <name val="Arial Narrow"/>
      <family val="2"/>
    </font>
    <font>
      <b/>
      <sz val="10"/>
      <color theme="1"/>
      <name val="Arial Narrow"/>
      <family val="2"/>
    </font>
    <font>
      <b/>
      <sz val="10"/>
      <name val="Calibri"/>
      <family val="2"/>
      <scheme val="minor"/>
    </font>
    <font>
      <sz val="10"/>
      <name val="Calibri"/>
      <family val="2"/>
      <scheme val="minor"/>
    </font>
    <font>
      <sz val="10"/>
      <color theme="1"/>
      <name val="Calibri"/>
      <family val="2"/>
      <scheme val="minor"/>
    </font>
    <font>
      <b/>
      <sz val="10"/>
      <color theme="1"/>
      <name val="Calibri"/>
      <family val="2"/>
      <scheme val="minor"/>
    </font>
    <font>
      <sz val="11"/>
      <color theme="1"/>
      <name val="Calibri"/>
      <family val="2"/>
      <scheme val="minor"/>
    </font>
    <font>
      <sz val="10"/>
      <color rgb="FF000000"/>
      <name val="Calibri"/>
      <family val="2"/>
      <scheme val="minor"/>
    </font>
  </fonts>
  <fills count="15">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theme="4" tint="0.79998168889431442"/>
        <bgColor indexed="64"/>
      </patternFill>
    </fill>
    <fill>
      <patternFill patternType="solid">
        <fgColor rgb="FFD5EAFF"/>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rgb="FFEBF2DE"/>
        <bgColor indexed="64"/>
      </patternFill>
    </fill>
    <fill>
      <patternFill patternType="solid">
        <fgColor rgb="FFFFFFFF"/>
        <bgColor rgb="FF000000"/>
      </patternFill>
    </fill>
    <fill>
      <patternFill patternType="solid">
        <fgColor theme="4" tint="0.59999389629810485"/>
        <bgColor indexed="64"/>
      </patternFill>
    </fill>
    <fill>
      <patternFill patternType="solid">
        <fgColor theme="0"/>
        <bgColor indexed="64"/>
      </patternFill>
    </fill>
    <fill>
      <patternFill patternType="solid">
        <fgColor theme="9" tint="0.39997558519241921"/>
        <bgColor indexed="64"/>
      </patternFill>
    </fill>
    <fill>
      <patternFill patternType="solid">
        <fgColor rgb="FFFF0000"/>
        <bgColor indexed="64"/>
      </patternFill>
    </fill>
    <fill>
      <patternFill patternType="solid">
        <fgColor rgb="FFCC99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s>
  <cellStyleXfs count="6">
    <xf numFmtId="0" fontId="0" fillId="0" borderId="0"/>
    <xf numFmtId="0" fontId="1" fillId="0" borderId="0"/>
    <xf numFmtId="0" fontId="3" fillId="0" borderId="0"/>
    <xf numFmtId="0" fontId="2" fillId="0" borderId="0"/>
    <xf numFmtId="0" fontId="1" fillId="0" borderId="0"/>
    <xf numFmtId="9" fontId="18" fillId="0" borderId="0" applyFont="0" applyFill="0" applyBorder="0" applyAlignment="0" applyProtection="0"/>
  </cellStyleXfs>
  <cellXfs count="188">
    <xf numFmtId="0" fontId="0" fillId="0" borderId="0" xfId="0"/>
    <xf numFmtId="0" fontId="1" fillId="0" borderId="0" xfId="1"/>
    <xf numFmtId="0" fontId="1" fillId="0" borderId="1" xfId="1" applyBorder="1"/>
    <xf numFmtId="0" fontId="5" fillId="0" borderId="0" xfId="1" applyFont="1" applyAlignment="1">
      <alignment horizontal="center"/>
    </xf>
    <xf numFmtId="0" fontId="1" fillId="0" borderId="0" xfId="1" applyAlignment="1"/>
    <xf numFmtId="0" fontId="2" fillId="2" borderId="1" xfId="1" applyFont="1" applyFill="1" applyBorder="1" applyAlignment="1" applyProtection="1">
      <alignment horizontal="center" vertical="center"/>
      <protection locked="0"/>
    </xf>
    <xf numFmtId="0" fontId="1" fillId="2" borderId="1" xfId="1" applyFill="1" applyBorder="1" applyAlignment="1" applyProtection="1">
      <alignment horizontal="center" vertical="center"/>
      <protection locked="0"/>
    </xf>
    <xf numFmtId="0" fontId="2" fillId="0" borderId="1" xfId="1" applyFont="1" applyBorder="1"/>
    <xf numFmtId="0" fontId="1" fillId="0" borderId="1" xfId="1" applyBorder="1" applyAlignment="1" applyProtection="1">
      <alignment horizontal="center" vertical="center" wrapText="1"/>
      <protection locked="0"/>
    </xf>
    <xf numFmtId="0" fontId="1" fillId="0" borderId="1" xfId="1" applyBorder="1" applyAlignment="1">
      <alignment wrapText="1"/>
    </xf>
    <xf numFmtId="0" fontId="1" fillId="0" borderId="0" xfId="1" applyAlignment="1">
      <alignment wrapText="1"/>
    </xf>
    <xf numFmtId="0" fontId="4" fillId="4" borderId="1" xfId="1" applyFont="1" applyFill="1" applyBorder="1" applyAlignment="1" applyProtection="1">
      <alignment horizontal="center" vertical="center" wrapText="1"/>
    </xf>
    <xf numFmtId="0" fontId="1" fillId="0" borderId="1" xfId="1" applyBorder="1" applyAlignment="1">
      <alignment horizontal="left" vertical="center" wrapText="1"/>
    </xf>
    <xf numFmtId="0" fontId="1" fillId="0" borderId="1" xfId="1" applyBorder="1" applyAlignment="1">
      <alignment horizontal="left" wrapText="1"/>
    </xf>
    <xf numFmtId="0" fontId="0" fillId="0" borderId="0" xfId="0" applyAlignment="1">
      <alignment wrapText="1"/>
    </xf>
    <xf numFmtId="0" fontId="2" fillId="0" borderId="1" xfId="0" applyFont="1" applyBorder="1" applyAlignment="1">
      <alignment horizontal="center" vertical="center" wrapText="1"/>
    </xf>
    <xf numFmtId="0" fontId="2" fillId="9" borderId="1" xfId="0" applyFont="1" applyFill="1" applyBorder="1" applyAlignment="1" applyProtection="1">
      <alignment horizontal="center" vertical="center"/>
      <protection locked="0"/>
    </xf>
    <xf numFmtId="0" fontId="7" fillId="0" borderId="0" xfId="1" applyFont="1"/>
    <xf numFmtId="0" fontId="7" fillId="0" borderId="1" xfId="1" applyFont="1" applyBorder="1" applyAlignment="1">
      <alignment horizontal="left" vertical="center"/>
    </xf>
    <xf numFmtId="0" fontId="7" fillId="0" borderId="0" xfId="1" applyFont="1" applyBorder="1" applyAlignment="1">
      <alignment horizontal="center" vertical="center"/>
    </xf>
    <xf numFmtId="0" fontId="7" fillId="0" borderId="0" xfId="1" applyFont="1" applyBorder="1" applyAlignment="1">
      <alignment horizontal="justify" vertical="center" wrapText="1"/>
    </xf>
    <xf numFmtId="0" fontId="7" fillId="0" borderId="1" xfId="1" applyFont="1" applyBorder="1" applyAlignment="1">
      <alignment horizontal="left"/>
    </xf>
    <xf numFmtId="0" fontId="7" fillId="0" borderId="1" xfId="1" applyFont="1" applyBorder="1"/>
    <xf numFmtId="0" fontId="7" fillId="0" borderId="1" xfId="1" applyFont="1" applyBorder="1" applyAlignment="1">
      <alignment horizontal="center" vertical="center" wrapText="1"/>
    </xf>
    <xf numFmtId="0" fontId="7" fillId="0" borderId="1" xfId="1" applyFont="1" applyBorder="1" applyAlignment="1">
      <alignment horizontal="justify" vertical="center" wrapText="1"/>
    </xf>
    <xf numFmtId="0" fontId="8" fillId="4" borderId="1" xfId="1" applyFont="1" applyFill="1" applyBorder="1" applyAlignment="1" applyProtection="1">
      <alignment horizontal="center" vertical="center" wrapText="1"/>
    </xf>
    <xf numFmtId="0" fontId="9" fillId="0" borderId="0" xfId="0" applyFont="1"/>
    <xf numFmtId="0" fontId="11" fillId="0" borderId="0" xfId="1" applyFont="1" applyAlignment="1">
      <alignment vertical="center"/>
    </xf>
    <xf numFmtId="0" fontId="10" fillId="0" borderId="1" xfId="1" applyFont="1" applyBorder="1" applyAlignment="1">
      <alignment horizontal="center" vertical="center"/>
    </xf>
    <xf numFmtId="0" fontId="11" fillId="0" borderId="1" xfId="1" applyFont="1" applyBorder="1" applyAlignment="1">
      <alignment horizontal="center" vertical="center" wrapText="1"/>
    </xf>
    <xf numFmtId="0" fontId="11" fillId="0" borderId="1" xfId="1" applyFont="1" applyBorder="1" applyAlignment="1">
      <alignment horizontal="left" vertical="center" wrapText="1"/>
    </xf>
    <xf numFmtId="0" fontId="11" fillId="8" borderId="1" xfId="1" applyFont="1" applyFill="1" applyBorder="1" applyAlignment="1">
      <alignment horizontal="center" vertical="center" wrapText="1"/>
    </xf>
    <xf numFmtId="0" fontId="11" fillId="8" borderId="1" xfId="1" applyFont="1" applyFill="1" applyBorder="1" applyAlignment="1">
      <alignment horizontal="left" vertical="center" wrapText="1"/>
    </xf>
    <xf numFmtId="0" fontId="11" fillId="0" borderId="1" xfId="1" applyFont="1" applyBorder="1" applyAlignment="1">
      <alignment horizontal="center" vertical="center"/>
    </xf>
    <xf numFmtId="0" fontId="11" fillId="0" borderId="1" xfId="1" applyFont="1" applyBorder="1" applyAlignment="1">
      <alignment horizontal="left" vertical="center"/>
    </xf>
    <xf numFmtId="0" fontId="11" fillId="8" borderId="1" xfId="1" applyFont="1" applyFill="1" applyBorder="1" applyAlignment="1">
      <alignment horizontal="center" vertical="center"/>
    </xf>
    <xf numFmtId="0" fontId="12" fillId="0" borderId="0" xfId="1" applyFont="1" applyAlignment="1">
      <alignment vertical="center"/>
    </xf>
    <xf numFmtId="0" fontId="9" fillId="11" borderId="0" xfId="0" applyFont="1" applyFill="1"/>
    <xf numFmtId="0" fontId="14" fillId="6" borderId="3" xfId="1" applyFont="1" applyFill="1" applyBorder="1" applyAlignment="1" applyProtection="1">
      <alignment horizontal="center" vertical="center" wrapText="1"/>
    </xf>
    <xf numFmtId="0" fontId="14" fillId="3" borderId="3" xfId="1" applyFont="1" applyFill="1" applyBorder="1" applyAlignment="1" applyProtection="1">
      <alignment horizontal="center" vertical="center" wrapText="1"/>
    </xf>
    <xf numFmtId="0" fontId="16" fillId="0" borderId="0" xfId="0" applyFont="1"/>
    <xf numFmtId="0" fontId="17" fillId="0" borderId="7" xfId="0" applyFont="1" applyFill="1" applyBorder="1" applyAlignment="1">
      <alignment horizontal="left" vertical="center"/>
    </xf>
    <xf numFmtId="0" fontId="17" fillId="0" borderId="18" xfId="0" applyFont="1" applyFill="1" applyBorder="1" applyAlignment="1">
      <alignment horizontal="left" vertical="center"/>
    </xf>
    <xf numFmtId="0" fontId="17" fillId="12" borderId="18" xfId="0" applyFont="1" applyFill="1" applyBorder="1" applyAlignment="1">
      <alignment horizontal="left" vertical="center"/>
    </xf>
    <xf numFmtId="0" fontId="17" fillId="0" borderId="8" xfId="0" applyFont="1" applyFill="1" applyBorder="1" applyAlignment="1">
      <alignment horizontal="left" vertical="center"/>
    </xf>
    <xf numFmtId="0" fontId="16" fillId="0" borderId="0" xfId="0" applyFont="1" applyFill="1"/>
    <xf numFmtId="0" fontId="14" fillId="4" borderId="3" xfId="1" applyFont="1" applyFill="1" applyBorder="1" applyAlignment="1" applyProtection="1">
      <alignment horizontal="center" vertical="center" wrapText="1"/>
    </xf>
    <xf numFmtId="0" fontId="14" fillId="3" borderId="3" xfId="1" applyFont="1" applyFill="1" applyBorder="1" applyAlignment="1" applyProtection="1">
      <alignment horizontal="center" wrapText="1"/>
    </xf>
    <xf numFmtId="0" fontId="14" fillId="5" borderId="3" xfId="1" applyFont="1" applyFill="1" applyBorder="1" applyAlignment="1">
      <alignment horizontal="center" vertical="center" wrapText="1"/>
    </xf>
    <xf numFmtId="0" fontId="14" fillId="7" borderId="3" xfId="1" applyFont="1" applyFill="1" applyBorder="1" applyAlignment="1">
      <alignment horizontal="center" vertical="center" wrapText="1"/>
    </xf>
    <xf numFmtId="0" fontId="17" fillId="0" borderId="0" xfId="0" applyFont="1"/>
    <xf numFmtId="0" fontId="16" fillId="0" borderId="0" xfId="0" applyFont="1" applyAlignment="1">
      <alignment horizontal="center"/>
    </xf>
    <xf numFmtId="0" fontId="15" fillId="0" borderId="5" xfId="0" applyFont="1" applyFill="1" applyBorder="1" applyAlignment="1" applyProtection="1">
      <alignment vertical="center" wrapText="1"/>
      <protection locked="0"/>
    </xf>
    <xf numFmtId="0" fontId="16" fillId="0" borderId="5" xfId="0" applyFont="1" applyFill="1" applyBorder="1" applyAlignment="1" applyProtection="1">
      <alignment vertical="top" wrapText="1"/>
      <protection locked="0"/>
    </xf>
    <xf numFmtId="0" fontId="15" fillId="0" borderId="1" xfId="0" applyFont="1" applyFill="1" applyBorder="1" applyAlignment="1" applyProtection="1">
      <alignment horizontal="center" vertical="center" wrapText="1"/>
      <protection locked="0"/>
    </xf>
    <xf numFmtId="0" fontId="14" fillId="7" borderId="5" xfId="1" applyFont="1" applyFill="1" applyBorder="1" applyAlignment="1">
      <alignment horizontal="center" vertical="center" wrapText="1"/>
    </xf>
    <xf numFmtId="0" fontId="16" fillId="0" borderId="1" xfId="0" applyFont="1" applyFill="1" applyBorder="1" applyAlignment="1" applyProtection="1">
      <alignment vertical="top" wrapText="1"/>
      <protection locked="0"/>
    </xf>
    <xf numFmtId="0" fontId="15"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justify" vertical="center" wrapText="1"/>
      <protection locked="0"/>
    </xf>
    <xf numFmtId="0" fontId="14"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vertical="center" wrapText="1"/>
      <protection locked="0"/>
    </xf>
    <xf numFmtId="14" fontId="15" fillId="0" borderId="1" xfId="0" applyNumberFormat="1" applyFont="1" applyFill="1" applyBorder="1" applyAlignment="1" applyProtection="1">
      <alignment horizontal="center" vertical="center" wrapText="1"/>
      <protection locked="0"/>
    </xf>
    <xf numFmtId="14" fontId="15" fillId="0" borderId="1" xfId="0" applyNumberFormat="1" applyFont="1" applyFill="1" applyBorder="1" applyAlignment="1" applyProtection="1">
      <alignment horizontal="center" vertical="center" wrapText="1"/>
      <protection locked="0"/>
    </xf>
    <xf numFmtId="0" fontId="15" fillId="0" borderId="5"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justify" vertical="center" wrapText="1"/>
      <protection locked="0"/>
    </xf>
    <xf numFmtId="0" fontId="16" fillId="0" borderId="1" xfId="0" applyFont="1" applyFill="1" applyBorder="1" applyAlignment="1" applyProtection="1">
      <alignment horizontal="center" vertical="center"/>
      <protection locked="0"/>
    </xf>
    <xf numFmtId="0" fontId="14" fillId="0" borderId="1" xfId="0" applyFont="1" applyFill="1" applyBorder="1" applyAlignment="1" applyProtection="1">
      <alignment horizontal="center" vertical="center" wrapText="1"/>
      <protection locked="0"/>
    </xf>
    <xf numFmtId="0" fontId="16" fillId="0" borderId="5" xfId="0" applyFont="1" applyFill="1" applyBorder="1" applyAlignment="1" applyProtection="1">
      <alignment vertical="center"/>
    </xf>
    <xf numFmtId="14" fontId="15" fillId="0" borderId="1" xfId="0" applyNumberFormat="1" applyFont="1" applyFill="1" applyBorder="1" applyAlignment="1" applyProtection="1">
      <alignment horizontal="justify" vertical="center" wrapText="1"/>
      <protection locked="0"/>
    </xf>
    <xf numFmtId="0" fontId="16" fillId="0" borderId="1" xfId="0" applyFont="1" applyFill="1" applyBorder="1"/>
    <xf numFmtId="14" fontId="15" fillId="0" borderId="5" xfId="0" applyNumberFormat="1" applyFont="1" applyFill="1" applyBorder="1" applyAlignment="1" applyProtection="1">
      <alignment horizontal="center" vertical="center" wrapText="1"/>
      <protection locked="0"/>
    </xf>
    <xf numFmtId="0" fontId="16" fillId="11" borderId="0" xfId="0" applyFont="1" applyFill="1"/>
    <xf numFmtId="0" fontId="16" fillId="0" borderId="1" xfId="0" applyFont="1" applyFill="1" applyBorder="1" applyAlignment="1" applyProtection="1">
      <alignment vertical="center"/>
      <protection locked="0"/>
    </xf>
    <xf numFmtId="0" fontId="15" fillId="0" borderId="1" xfId="0" applyFont="1" applyFill="1" applyBorder="1" applyAlignment="1" applyProtection="1">
      <alignment horizontal="left" vertical="center"/>
      <protection locked="0"/>
    </xf>
    <xf numFmtId="0" fontId="16" fillId="13" borderId="1" xfId="0" applyFont="1" applyFill="1" applyBorder="1" applyAlignment="1" applyProtection="1">
      <alignment vertical="center"/>
    </xf>
    <xf numFmtId="0" fontId="14"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justify" vertical="center" wrapText="1"/>
      <protection locked="0"/>
    </xf>
    <xf numFmtId="0" fontId="16" fillId="0" borderId="1" xfId="0" applyFont="1" applyFill="1" applyBorder="1" applyAlignment="1" applyProtection="1">
      <alignment horizontal="center" vertical="center"/>
      <protection locked="0"/>
    </xf>
    <xf numFmtId="0" fontId="15" fillId="0" borderId="1" xfId="0" applyFont="1" applyFill="1" applyBorder="1" applyAlignment="1" applyProtection="1">
      <alignment horizontal="justify" vertical="center" wrapText="1"/>
      <protection locked="0"/>
    </xf>
    <xf numFmtId="0" fontId="16" fillId="0" borderId="1" xfId="0" applyFont="1" applyFill="1" applyBorder="1" applyAlignment="1" applyProtection="1">
      <alignment vertical="center"/>
    </xf>
    <xf numFmtId="0" fontId="16" fillId="0" borderId="1" xfId="0" applyFont="1" applyFill="1" applyBorder="1" applyAlignment="1">
      <alignment horizontal="center" vertical="center"/>
    </xf>
    <xf numFmtId="14" fontId="15" fillId="0" borderId="1" xfId="0" applyNumberFormat="1" applyFont="1" applyFill="1" applyBorder="1" applyAlignment="1" applyProtection="1">
      <alignment vertical="center" wrapText="1"/>
      <protection locked="0"/>
    </xf>
    <xf numFmtId="0" fontId="15" fillId="0" borderId="1" xfId="0" applyFont="1" applyFill="1" applyBorder="1" applyAlignment="1" applyProtection="1">
      <alignment horizontal="center" vertical="center" wrapText="1"/>
      <protection locked="0"/>
    </xf>
    <xf numFmtId="0" fontId="15" fillId="0" borderId="5" xfId="0" applyFont="1" applyFill="1" applyBorder="1" applyAlignment="1" applyProtection="1">
      <alignment horizontal="center" vertical="center" wrapText="1"/>
      <protection locked="0"/>
    </xf>
    <xf numFmtId="9" fontId="15" fillId="0" borderId="1" xfId="0" applyNumberFormat="1" applyFont="1" applyFill="1" applyBorder="1" applyAlignment="1" applyProtection="1">
      <alignment horizontal="center" vertical="center" wrapText="1"/>
      <protection locked="0"/>
    </xf>
    <xf numFmtId="0" fontId="16" fillId="0" borderId="1" xfId="0" applyFont="1" applyFill="1" applyBorder="1" applyAlignment="1" applyProtection="1">
      <alignment horizontal="justify" vertical="center" wrapText="1"/>
      <protection locked="0"/>
    </xf>
    <xf numFmtId="9" fontId="16" fillId="0" borderId="1" xfId="5" applyFont="1" applyFill="1" applyBorder="1" applyAlignment="1" applyProtection="1">
      <alignment horizontal="justify" vertical="center" wrapText="1"/>
      <protection locked="0"/>
    </xf>
    <xf numFmtId="0" fontId="16" fillId="0" borderId="5" xfId="0" applyFont="1" applyFill="1" applyBorder="1" applyAlignment="1" applyProtection="1">
      <alignment horizontal="justify" vertical="center" wrapText="1"/>
      <protection locked="0"/>
    </xf>
    <xf numFmtId="0" fontId="19" fillId="0" borderId="19" xfId="0" applyFont="1" applyBorder="1" applyAlignment="1">
      <alignment horizontal="justify" vertical="center" wrapText="1"/>
    </xf>
    <xf numFmtId="9" fontId="19" fillId="0" borderId="19" xfId="0" applyNumberFormat="1" applyFont="1" applyBorder="1" applyAlignment="1">
      <alignment horizontal="justify" vertical="center" wrapText="1"/>
    </xf>
    <xf numFmtId="0" fontId="15" fillId="0" borderId="19" xfId="0" applyFont="1" applyBorder="1" applyAlignment="1">
      <alignment horizontal="justify" vertical="center" wrapText="1"/>
    </xf>
    <xf numFmtId="9" fontId="19" fillId="0" borderId="19" xfId="0" applyNumberFormat="1" applyFont="1" applyBorder="1" applyAlignment="1">
      <alignment horizontal="justify" vertical="center"/>
    </xf>
    <xf numFmtId="0" fontId="16" fillId="0" borderId="1" xfId="0" applyFont="1" applyFill="1" applyBorder="1" applyAlignment="1">
      <alignment horizontal="justify" vertical="center" wrapText="1"/>
    </xf>
    <xf numFmtId="9" fontId="16" fillId="0" borderId="1" xfId="5" applyFont="1" applyFill="1" applyBorder="1" applyAlignment="1">
      <alignment horizontal="justify" vertical="center"/>
    </xf>
    <xf numFmtId="0" fontId="16" fillId="0" borderId="1" xfId="0" applyFont="1" applyBorder="1" applyAlignment="1">
      <alignment horizontal="justify" vertical="center" wrapText="1"/>
    </xf>
    <xf numFmtId="9" fontId="16" fillId="0" borderId="1" xfId="5" applyFont="1" applyBorder="1" applyAlignment="1">
      <alignment horizontal="justify" vertical="center"/>
    </xf>
    <xf numFmtId="9" fontId="16" fillId="0" borderId="1" xfId="5" applyNumberFormat="1" applyFont="1" applyFill="1" applyBorder="1" applyAlignment="1">
      <alignment horizontal="justify" vertical="center"/>
    </xf>
    <xf numFmtId="0" fontId="16" fillId="11" borderId="5" xfId="0" applyFont="1" applyFill="1" applyBorder="1" applyAlignment="1" applyProtection="1">
      <alignment horizontal="justify" vertical="center" wrapText="1"/>
      <protection locked="0"/>
    </xf>
    <xf numFmtId="0" fontId="11" fillId="0" borderId="2" xfId="1" applyFont="1" applyBorder="1" applyAlignment="1">
      <alignment horizontal="left" vertical="center" wrapText="1"/>
    </xf>
    <xf numFmtId="0" fontId="11" fillId="0" borderId="4" xfId="1" applyFont="1" applyBorder="1" applyAlignment="1">
      <alignment horizontal="left" vertical="center" wrapText="1"/>
    </xf>
    <xf numFmtId="0" fontId="10" fillId="0" borderId="2" xfId="1" applyFont="1" applyBorder="1" applyAlignment="1">
      <alignment horizontal="center" vertical="center"/>
    </xf>
    <xf numFmtId="0" fontId="10" fillId="0" borderId="4" xfId="1" applyFont="1" applyBorder="1" applyAlignment="1">
      <alignment horizontal="center" vertical="center"/>
    </xf>
    <xf numFmtId="0" fontId="13" fillId="10" borderId="1" xfId="0" applyFont="1" applyFill="1" applyBorder="1" applyAlignment="1">
      <alignment horizontal="center" vertical="center"/>
    </xf>
    <xf numFmtId="0" fontId="9" fillId="11" borderId="2" xfId="0" applyFont="1" applyFill="1" applyBorder="1" applyAlignment="1">
      <alignment horizontal="left" vertical="center"/>
    </xf>
    <xf numFmtId="0" fontId="9" fillId="11" borderId="12" xfId="0" applyFont="1" applyFill="1" applyBorder="1" applyAlignment="1">
      <alignment horizontal="left" vertical="center"/>
    </xf>
    <xf numFmtId="0" fontId="9" fillId="11" borderId="4" xfId="0" applyFont="1" applyFill="1" applyBorder="1" applyAlignment="1">
      <alignment horizontal="left" vertical="center"/>
    </xf>
    <xf numFmtId="0" fontId="10" fillId="0" borderId="1" xfId="1" applyFont="1" applyBorder="1" applyAlignment="1">
      <alignment horizontal="center" vertical="center"/>
    </xf>
    <xf numFmtId="0" fontId="11" fillId="0" borderId="1" xfId="1" applyFont="1" applyBorder="1" applyAlignment="1">
      <alignment horizontal="left" vertical="center" wrapText="1"/>
    </xf>
    <xf numFmtId="0" fontId="7" fillId="0" borderId="1" xfId="1" applyFont="1" applyBorder="1" applyAlignment="1">
      <alignment horizontal="center" vertical="center"/>
    </xf>
    <xf numFmtId="0" fontId="7" fillId="0" borderId="1" xfId="1" applyFont="1" applyFill="1" applyBorder="1" applyAlignment="1">
      <alignment horizontal="center" vertical="center"/>
    </xf>
    <xf numFmtId="0" fontId="10" fillId="0" borderId="9" xfId="1" applyFont="1" applyBorder="1" applyAlignment="1">
      <alignment horizontal="center" vertical="center"/>
    </xf>
    <xf numFmtId="0" fontId="10" fillId="0" borderId="10" xfId="1" applyFont="1" applyBorder="1" applyAlignment="1">
      <alignment horizontal="center" vertical="center"/>
    </xf>
    <xf numFmtId="0" fontId="10" fillId="0" borderId="11" xfId="1" applyFont="1" applyBorder="1" applyAlignment="1">
      <alignment horizontal="center" vertical="center"/>
    </xf>
    <xf numFmtId="0" fontId="11" fillId="0" borderId="1" xfId="1" applyFont="1" applyBorder="1" applyAlignment="1">
      <alignment horizontal="left" vertical="center"/>
    </xf>
    <xf numFmtId="0" fontId="11" fillId="8" borderId="1" xfId="1" applyFont="1" applyFill="1" applyBorder="1" applyAlignment="1">
      <alignment horizontal="left" vertical="center"/>
    </xf>
    <xf numFmtId="0" fontId="12" fillId="0" borderId="0" xfId="1" applyFont="1" applyBorder="1" applyAlignment="1">
      <alignment horizontal="left" vertical="center" wrapText="1"/>
    </xf>
    <xf numFmtId="0" fontId="11" fillId="8" borderId="1" xfId="1" applyFont="1" applyFill="1" applyBorder="1" applyAlignment="1">
      <alignment horizontal="left" vertical="center" wrapText="1"/>
    </xf>
    <xf numFmtId="0" fontId="11" fillId="8" borderId="2" xfId="1" applyFont="1" applyFill="1" applyBorder="1" applyAlignment="1">
      <alignment horizontal="left" vertical="center" wrapText="1"/>
    </xf>
    <xf numFmtId="0" fontId="11" fillId="8" borderId="4" xfId="1" applyFont="1" applyFill="1" applyBorder="1" applyAlignment="1">
      <alignment horizontal="left" vertical="center" wrapText="1"/>
    </xf>
    <xf numFmtId="0" fontId="15" fillId="0" borderId="5" xfId="0" applyFont="1" applyFill="1" applyBorder="1" applyAlignment="1" applyProtection="1">
      <alignment horizontal="center" vertical="center" wrapText="1"/>
      <protection locked="0"/>
    </xf>
    <xf numFmtId="0" fontId="15" fillId="0" borderId="6" xfId="0" applyFont="1" applyFill="1" applyBorder="1" applyAlignment="1" applyProtection="1">
      <alignment horizontal="center" vertical="center" wrapText="1"/>
      <protection locked="0"/>
    </xf>
    <xf numFmtId="0" fontId="16" fillId="14" borderId="17" xfId="0" applyFont="1" applyFill="1" applyBorder="1" applyAlignment="1" applyProtection="1">
      <alignment horizontal="center" vertical="center" wrapText="1"/>
      <protection locked="0"/>
    </xf>
    <xf numFmtId="0" fontId="16" fillId="14" borderId="14" xfId="0" applyFont="1" applyFill="1" applyBorder="1" applyAlignment="1" applyProtection="1">
      <alignment horizontal="center" vertical="center" wrapText="1"/>
      <protection locked="0"/>
    </xf>
    <xf numFmtId="0" fontId="16" fillId="0" borderId="1" xfId="0"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justify" vertical="center" wrapText="1"/>
      <protection locked="0"/>
    </xf>
    <xf numFmtId="0" fontId="16" fillId="0" borderId="5" xfId="0" applyFont="1" applyFill="1" applyBorder="1" applyAlignment="1" applyProtection="1">
      <alignment horizontal="center" vertical="center"/>
      <protection locked="0"/>
    </xf>
    <xf numFmtId="0" fontId="16" fillId="0" borderId="6" xfId="0" applyFont="1" applyFill="1" applyBorder="1" applyAlignment="1" applyProtection="1">
      <alignment horizontal="center" vertical="center"/>
      <protection locked="0"/>
    </xf>
    <xf numFmtId="0" fontId="15" fillId="0" borderId="5" xfId="0" applyFont="1" applyFill="1" applyBorder="1" applyAlignment="1" applyProtection="1">
      <alignment horizontal="justify" vertical="center" wrapText="1"/>
      <protection locked="0"/>
    </xf>
    <xf numFmtId="0" fontId="15" fillId="0" borderId="6" xfId="0" applyFont="1" applyFill="1" applyBorder="1" applyAlignment="1" applyProtection="1">
      <alignment horizontal="justify" vertical="center" wrapText="1"/>
      <protection locked="0"/>
    </xf>
    <xf numFmtId="0" fontId="16" fillId="13" borderId="16" xfId="0" applyFont="1" applyFill="1" applyBorder="1" applyAlignment="1" applyProtection="1">
      <alignment horizontal="center" vertical="center" wrapText="1"/>
      <protection locked="0"/>
    </xf>
    <xf numFmtId="0" fontId="16" fillId="13" borderId="0"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protection locked="0"/>
    </xf>
    <xf numFmtId="0" fontId="16" fillId="0" borderId="5" xfId="0" applyFont="1" applyFill="1" applyBorder="1" applyAlignment="1" applyProtection="1">
      <alignment horizontal="center" vertical="center"/>
    </xf>
    <xf numFmtId="0" fontId="16" fillId="0" borderId="6" xfId="0" applyFont="1" applyFill="1" applyBorder="1" applyAlignment="1" applyProtection="1">
      <alignment horizontal="center" vertical="center"/>
    </xf>
    <xf numFmtId="0" fontId="16" fillId="13" borderId="5" xfId="0" applyFont="1" applyFill="1" applyBorder="1" applyAlignment="1" applyProtection="1">
      <alignment horizontal="center" vertical="center" wrapText="1"/>
      <protection locked="0"/>
    </xf>
    <xf numFmtId="0" fontId="16" fillId="13" borderId="6" xfId="0" applyFont="1" applyFill="1" applyBorder="1" applyAlignment="1" applyProtection="1">
      <alignment horizontal="center" vertical="center" wrapText="1"/>
      <protection locked="0"/>
    </xf>
    <xf numFmtId="0" fontId="16" fillId="14" borderId="5" xfId="0" applyFont="1" applyFill="1" applyBorder="1" applyAlignment="1" applyProtection="1">
      <alignment horizontal="center" vertical="center" wrapText="1"/>
      <protection locked="0"/>
    </xf>
    <xf numFmtId="0" fontId="16" fillId="14" borderId="6" xfId="0" applyFont="1" applyFill="1" applyBorder="1" applyAlignment="1" applyProtection="1">
      <alignment horizontal="center" vertical="center" wrapText="1"/>
      <protection locked="0"/>
    </xf>
    <xf numFmtId="0" fontId="14" fillId="0" borderId="5" xfId="0" applyFont="1" applyFill="1" applyBorder="1" applyAlignment="1" applyProtection="1">
      <alignment horizontal="center" vertical="center" wrapText="1"/>
      <protection locked="0"/>
    </xf>
    <xf numFmtId="0" fontId="14" fillId="0" borderId="6"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center" vertical="center"/>
      <protection locked="0"/>
    </xf>
    <xf numFmtId="0" fontId="16" fillId="0" borderId="1" xfId="0" applyFont="1" applyFill="1" applyBorder="1" applyAlignment="1" applyProtection="1">
      <alignment horizontal="justify" vertical="center" wrapText="1"/>
      <protection locked="0"/>
    </xf>
    <xf numFmtId="0" fontId="16" fillId="0" borderId="1" xfId="0" applyFont="1" applyFill="1" applyBorder="1" applyAlignment="1" applyProtection="1">
      <alignment horizontal="justify" vertical="center"/>
      <protection locked="0"/>
    </xf>
    <xf numFmtId="0" fontId="16" fillId="0" borderId="1" xfId="0" applyFont="1" applyFill="1" applyBorder="1" applyAlignment="1" applyProtection="1">
      <alignment horizontal="left" vertical="center" wrapText="1"/>
      <protection locked="0"/>
    </xf>
    <xf numFmtId="0" fontId="16" fillId="0" borderId="5" xfId="0" applyFont="1" applyFill="1" applyBorder="1" applyAlignment="1" applyProtection="1">
      <alignment horizontal="justify" vertical="center" wrapText="1"/>
      <protection locked="0"/>
    </xf>
    <xf numFmtId="0" fontId="16" fillId="0" borderId="6" xfId="0" applyFont="1" applyFill="1" applyBorder="1" applyAlignment="1" applyProtection="1">
      <alignment horizontal="justify" vertical="center" wrapText="1"/>
      <protection locked="0"/>
    </xf>
    <xf numFmtId="0" fontId="16" fillId="0" borderId="5" xfId="0" applyFont="1" applyFill="1" applyBorder="1" applyAlignment="1" applyProtection="1">
      <alignment horizontal="center" vertical="center" wrapText="1"/>
      <protection locked="0"/>
    </xf>
    <xf numFmtId="0" fontId="16" fillId="0" borderId="6" xfId="0" applyFont="1" applyFill="1" applyBorder="1" applyAlignment="1" applyProtection="1">
      <alignment horizontal="center" vertical="center" wrapText="1"/>
      <protection locked="0"/>
    </xf>
    <xf numFmtId="14" fontId="15" fillId="0" borderId="1" xfId="0" applyNumberFormat="1" applyFont="1" applyFill="1" applyBorder="1" applyAlignment="1" applyProtection="1">
      <alignment horizontal="center" vertical="center" wrapText="1"/>
      <protection locked="0"/>
    </xf>
    <xf numFmtId="0" fontId="17" fillId="10" borderId="15" xfId="0" applyFont="1" applyFill="1" applyBorder="1" applyAlignment="1">
      <alignment horizontal="left" vertical="center"/>
    </xf>
    <xf numFmtId="0" fontId="17" fillId="10" borderId="16" xfId="0" applyFont="1" applyFill="1" applyBorder="1" applyAlignment="1">
      <alignment horizontal="left" vertical="center"/>
    </xf>
    <xf numFmtId="0" fontId="17" fillId="10" borderId="17" xfId="0" applyFont="1" applyFill="1" applyBorder="1" applyAlignment="1">
      <alignment horizontal="left" vertical="center"/>
    </xf>
    <xf numFmtId="0" fontId="17" fillId="10" borderId="7" xfId="0" applyFont="1" applyFill="1" applyBorder="1" applyAlignment="1">
      <alignment horizontal="left" vertical="center"/>
    </xf>
    <xf numFmtId="0" fontId="17" fillId="10" borderId="18" xfId="0" applyFont="1" applyFill="1" applyBorder="1" applyAlignment="1">
      <alignment horizontal="left" vertical="center"/>
    </xf>
    <xf numFmtId="0" fontId="17" fillId="10" borderId="8" xfId="0" applyFont="1" applyFill="1" applyBorder="1" applyAlignment="1">
      <alignment horizontal="left" vertical="center"/>
    </xf>
    <xf numFmtId="0" fontId="14" fillId="6" borderId="1" xfId="1" applyFont="1" applyFill="1" applyBorder="1" applyAlignment="1" applyProtection="1">
      <alignment horizontal="center" vertical="center" wrapText="1"/>
    </xf>
    <xf numFmtId="0" fontId="14" fillId="3" borderId="1" xfId="1" applyFont="1" applyFill="1" applyBorder="1" applyAlignment="1" applyProtection="1">
      <alignment horizontal="center" vertical="center" wrapText="1"/>
    </xf>
    <xf numFmtId="0" fontId="14" fillId="3" borderId="13" xfId="1" applyFont="1" applyFill="1" applyBorder="1" applyAlignment="1" applyProtection="1">
      <alignment horizontal="center" vertical="center" wrapText="1"/>
    </xf>
    <xf numFmtId="0" fontId="14" fillId="3" borderId="14" xfId="1" applyFont="1" applyFill="1" applyBorder="1" applyAlignment="1" applyProtection="1">
      <alignment horizontal="center" vertical="center" wrapText="1"/>
    </xf>
    <xf numFmtId="0" fontId="14" fillId="7" borderId="1" xfId="1" applyFont="1" applyFill="1" applyBorder="1" applyAlignment="1">
      <alignment horizontal="center" wrapText="1"/>
    </xf>
    <xf numFmtId="0" fontId="16" fillId="0" borderId="1" xfId="0" applyFont="1" applyFill="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5" xfId="0" applyFont="1" applyFill="1" applyBorder="1" applyAlignment="1" applyProtection="1">
      <alignment horizontal="center" vertical="center"/>
    </xf>
    <xf numFmtId="0" fontId="15" fillId="0" borderId="1"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1" xfId="0" applyFont="1" applyFill="1" applyBorder="1" applyAlignment="1" applyProtection="1">
      <alignment horizontal="center" vertical="center"/>
      <protection locked="0"/>
    </xf>
    <xf numFmtId="0" fontId="15" fillId="0" borderId="5" xfId="0" applyFont="1" applyFill="1" applyBorder="1" applyAlignment="1" applyProtection="1">
      <alignment horizontal="center" vertical="center"/>
      <protection locked="0"/>
    </xf>
    <xf numFmtId="9" fontId="17" fillId="0" borderId="1" xfId="0" applyNumberFormat="1" applyFont="1" applyFill="1" applyBorder="1" applyAlignment="1" applyProtection="1">
      <alignment horizontal="center" vertical="center"/>
      <protection locked="0"/>
    </xf>
    <xf numFmtId="0" fontId="17" fillId="0" borderId="1" xfId="0" applyFont="1" applyFill="1" applyBorder="1" applyAlignment="1" applyProtection="1">
      <alignment horizontal="center" vertical="center"/>
      <protection locked="0"/>
    </xf>
    <xf numFmtId="0" fontId="16" fillId="0" borderId="5" xfId="0" applyFont="1" applyFill="1" applyBorder="1" applyAlignment="1">
      <alignment horizontal="center" vertical="center"/>
    </xf>
    <xf numFmtId="0" fontId="16" fillId="0" borderId="6" xfId="0" applyFont="1" applyFill="1" applyBorder="1" applyAlignment="1">
      <alignment horizontal="center" vertical="center"/>
    </xf>
    <xf numFmtId="0" fontId="14" fillId="6" borderId="15" xfId="1" applyFont="1" applyFill="1" applyBorder="1" applyAlignment="1" applyProtection="1">
      <alignment horizontal="center" vertical="center" wrapText="1"/>
    </xf>
    <xf numFmtId="0" fontId="14" fillId="6" borderId="17" xfId="1"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protection locked="0"/>
    </xf>
    <xf numFmtId="0" fontId="14" fillId="7" borderId="15" xfId="1" applyFont="1" applyFill="1" applyBorder="1" applyAlignment="1">
      <alignment horizontal="center" vertical="center" wrapText="1"/>
    </xf>
    <xf numFmtId="0" fontId="14" fillId="7" borderId="17" xfId="1" applyFont="1" applyFill="1" applyBorder="1" applyAlignment="1">
      <alignment horizontal="center" vertical="center" wrapText="1"/>
    </xf>
    <xf numFmtId="0" fontId="14" fillId="5" borderId="1" xfId="1" applyFont="1" applyFill="1" applyBorder="1" applyAlignment="1">
      <alignment horizontal="center" vertical="center" wrapText="1"/>
    </xf>
    <xf numFmtId="9" fontId="16" fillId="0" borderId="5" xfId="0" applyNumberFormat="1" applyFont="1" applyFill="1" applyBorder="1" applyAlignment="1" applyProtection="1">
      <alignment horizontal="justify" vertical="center" wrapText="1"/>
      <protection locked="0"/>
    </xf>
    <xf numFmtId="9" fontId="16" fillId="0" borderId="6" xfId="0" applyNumberFormat="1" applyFont="1" applyFill="1" applyBorder="1" applyAlignment="1" applyProtection="1">
      <alignment horizontal="justify" vertical="center" wrapText="1"/>
      <protection locked="0"/>
    </xf>
    <xf numFmtId="0" fontId="16" fillId="0" borderId="1" xfId="0" applyFont="1" applyFill="1" applyBorder="1" applyAlignment="1" applyProtection="1">
      <alignment horizontal="left" vertical="center"/>
      <protection locked="0"/>
    </xf>
    <xf numFmtId="0" fontId="14" fillId="4" borderId="1" xfId="1" applyFont="1" applyFill="1" applyBorder="1" applyAlignment="1" applyProtection="1">
      <alignment horizontal="center" vertical="center" wrapText="1"/>
    </xf>
    <xf numFmtId="0" fontId="1" fillId="0" borderId="1" xfId="1" applyBorder="1" applyAlignment="1">
      <alignment horizontal="center"/>
    </xf>
    <xf numFmtId="0" fontId="2" fillId="0" borderId="2" xfId="1" applyFont="1" applyBorder="1" applyAlignment="1" applyProtection="1">
      <alignment horizontal="center"/>
      <protection locked="0"/>
    </xf>
    <xf numFmtId="0" fontId="2" fillId="0" borderId="4" xfId="1" applyFont="1" applyBorder="1" applyAlignment="1" applyProtection="1">
      <alignment horizontal="center"/>
      <protection locked="0"/>
    </xf>
  </cellXfs>
  <cellStyles count="6">
    <cellStyle name="Excel Built-in Normal" xfId="2"/>
    <cellStyle name="Normal" xfId="0" builtinId="0"/>
    <cellStyle name="Normal 2" xfId="3"/>
    <cellStyle name="Normal 2 2" xfId="4"/>
    <cellStyle name="Normal 3" xfId="1"/>
    <cellStyle name="Porcentaje" xfId="5" builtinId="5"/>
  </cellStyles>
  <dxfs count="16">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indy.orjuela\Downloads\Seguimiento%20y%20evaluacion\Riesgos%20de%20Corrupci&#243;n%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a "/>
      <sheetName val="mapa de riesgos "/>
      <sheetName val="listas"/>
    </sheetNames>
    <sheetDataSet>
      <sheetData sheetId="0" refreshError="1"/>
      <sheetData sheetId="1" refreshError="1"/>
      <sheetData sheetId="2" refreshError="1">
        <row r="14">
          <cell r="A14">
            <v>1</v>
          </cell>
          <cell r="B14" t="str">
            <v>BAJO</v>
          </cell>
        </row>
        <row r="15">
          <cell r="A15">
            <v>2</v>
          </cell>
          <cell r="B15" t="str">
            <v>BAJO</v>
          </cell>
        </row>
        <row r="16">
          <cell r="A16">
            <v>3</v>
          </cell>
          <cell r="B16" t="str">
            <v>MODERADO</v>
          </cell>
        </row>
        <row r="17">
          <cell r="A17">
            <v>4</v>
          </cell>
          <cell r="B17" t="str">
            <v>ALTO</v>
          </cell>
        </row>
        <row r="18">
          <cell r="A18">
            <v>5</v>
          </cell>
          <cell r="B18" t="str">
            <v>ALTO</v>
          </cell>
        </row>
        <row r="19">
          <cell r="A19">
            <v>6</v>
          </cell>
          <cell r="B19" t="str">
            <v>MODERADO</v>
          </cell>
        </row>
        <row r="20">
          <cell r="A20">
            <v>8</v>
          </cell>
          <cell r="B20" t="str">
            <v>ALTO</v>
          </cell>
        </row>
        <row r="21">
          <cell r="A21">
            <v>9</v>
          </cell>
          <cell r="B21" t="str">
            <v>ALTO</v>
          </cell>
        </row>
        <row r="22">
          <cell r="A22">
            <v>10</v>
          </cell>
          <cell r="B22" t="str">
            <v>EXTREMO</v>
          </cell>
        </row>
        <row r="23">
          <cell r="A23">
            <v>12</v>
          </cell>
          <cell r="B23" t="str">
            <v>EXTREMO</v>
          </cell>
        </row>
        <row r="24">
          <cell r="A24">
            <v>15</v>
          </cell>
          <cell r="B24" t="str">
            <v>EXTREMO</v>
          </cell>
        </row>
        <row r="25">
          <cell r="A25">
            <v>16</v>
          </cell>
          <cell r="B25" t="str">
            <v>EXTREMO</v>
          </cell>
        </row>
        <row r="26">
          <cell r="A26">
            <v>20</v>
          </cell>
          <cell r="B26" t="str">
            <v>EXTREMO</v>
          </cell>
        </row>
        <row r="27">
          <cell r="A27">
            <v>25</v>
          </cell>
          <cell r="B27" t="str">
            <v>EXTREMO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3"/>
  <sheetViews>
    <sheetView view="pageBreakPreview" topLeftCell="A64" zoomScale="130" zoomScaleNormal="100" zoomScaleSheetLayoutView="130" workbookViewId="0">
      <selection activeCell="A82" sqref="A82"/>
    </sheetView>
  </sheetViews>
  <sheetFormatPr baseColWidth="10" defaultRowHeight="12.75" x14ac:dyDescent="0.2"/>
  <cols>
    <col min="1" max="1" width="19.7109375" style="26" customWidth="1"/>
    <col min="2" max="2" width="24.5703125" style="26" bestFit="1" customWidth="1"/>
    <col min="3" max="3" width="53.5703125" style="26" bestFit="1" customWidth="1"/>
    <col min="4" max="5" width="11.42578125" style="26"/>
    <col min="6" max="6" width="24.5703125" style="26" bestFit="1" customWidth="1"/>
    <col min="7" max="16384" width="11.42578125" style="26"/>
  </cols>
  <sheetData>
    <row r="1" spans="1:12" x14ac:dyDescent="0.2">
      <c r="A1" s="104" t="s">
        <v>0</v>
      </c>
      <c r="B1" s="104"/>
      <c r="C1" s="104"/>
      <c r="D1" s="104"/>
      <c r="E1" s="104"/>
      <c r="F1" s="104"/>
      <c r="G1" s="104"/>
    </row>
    <row r="2" spans="1:12" x14ac:dyDescent="0.2">
      <c r="A2" s="104"/>
      <c r="B2" s="104"/>
      <c r="C2" s="104"/>
      <c r="D2" s="104"/>
      <c r="E2" s="104"/>
      <c r="F2" s="104"/>
      <c r="G2" s="104"/>
    </row>
    <row r="3" spans="1:12" s="37" customFormat="1" ht="30" customHeight="1" x14ac:dyDescent="0.2">
      <c r="A3" s="105" t="s">
        <v>153</v>
      </c>
      <c r="B3" s="106"/>
      <c r="C3" s="106"/>
      <c r="D3" s="106"/>
      <c r="E3" s="106"/>
      <c r="F3" s="106"/>
      <c r="G3" s="107"/>
    </row>
    <row r="5" spans="1:12" ht="25.5" x14ac:dyDescent="0.2">
      <c r="B5" s="25" t="s">
        <v>43</v>
      </c>
      <c r="C5" s="25" t="s">
        <v>7</v>
      </c>
      <c r="D5" s="17"/>
      <c r="E5" s="17"/>
      <c r="F5" s="17"/>
      <c r="G5" s="17"/>
      <c r="H5" s="17"/>
      <c r="I5" s="17"/>
      <c r="J5" s="17"/>
      <c r="K5" s="17"/>
      <c r="L5" s="17"/>
    </row>
    <row r="6" spans="1:12" x14ac:dyDescent="0.2">
      <c r="B6" s="110" t="s">
        <v>44</v>
      </c>
      <c r="C6" s="18" t="s">
        <v>45</v>
      </c>
      <c r="D6" s="17"/>
      <c r="E6" s="17"/>
      <c r="F6" s="17"/>
      <c r="G6" s="17"/>
      <c r="H6" s="17"/>
      <c r="I6" s="17"/>
      <c r="J6" s="17"/>
      <c r="K6" s="17"/>
      <c r="L6" s="17"/>
    </row>
    <row r="7" spans="1:12" x14ac:dyDescent="0.2">
      <c r="B7" s="110"/>
      <c r="C7" s="18" t="s">
        <v>47</v>
      </c>
      <c r="D7" s="17"/>
      <c r="E7" s="17"/>
      <c r="F7" s="17"/>
      <c r="G7" s="17"/>
      <c r="H7" s="17"/>
      <c r="I7" s="17"/>
      <c r="J7" s="17"/>
      <c r="K7" s="17"/>
      <c r="L7" s="17"/>
    </row>
    <row r="8" spans="1:12" x14ac:dyDescent="0.2">
      <c r="B8" s="110"/>
      <c r="C8" s="18" t="s">
        <v>49</v>
      </c>
      <c r="D8" s="17"/>
      <c r="E8" s="17"/>
      <c r="F8" s="17"/>
      <c r="G8" s="17"/>
      <c r="H8" s="17"/>
      <c r="I8" s="17"/>
      <c r="J8" s="17"/>
      <c r="K8" s="17"/>
      <c r="L8" s="17"/>
    </row>
    <row r="9" spans="1:12" x14ac:dyDescent="0.2">
      <c r="B9" s="110"/>
      <c r="C9" s="18" t="s">
        <v>51</v>
      </c>
      <c r="D9" s="17"/>
      <c r="E9" s="17"/>
      <c r="F9" s="19"/>
      <c r="G9" s="20"/>
      <c r="H9" s="17"/>
      <c r="I9" s="17"/>
      <c r="J9" s="17"/>
      <c r="K9" s="17"/>
      <c r="L9" s="17"/>
    </row>
    <row r="10" spans="1:12" x14ac:dyDescent="0.2">
      <c r="B10" s="110" t="s">
        <v>46</v>
      </c>
      <c r="C10" s="18" t="s">
        <v>52</v>
      </c>
      <c r="D10" s="17"/>
      <c r="E10" s="17"/>
      <c r="F10" s="19"/>
      <c r="G10" s="20"/>
      <c r="H10" s="17"/>
      <c r="I10" s="17"/>
      <c r="J10" s="17"/>
      <c r="K10" s="17"/>
      <c r="L10" s="17"/>
    </row>
    <row r="11" spans="1:12" x14ac:dyDescent="0.2">
      <c r="B11" s="110"/>
      <c r="C11" s="18" t="s">
        <v>53</v>
      </c>
      <c r="D11" s="17"/>
      <c r="E11" s="17"/>
      <c r="F11" s="17"/>
      <c r="G11" s="17"/>
      <c r="H11" s="17"/>
      <c r="I11" s="17"/>
      <c r="J11" s="17"/>
      <c r="K11" s="17"/>
      <c r="L11" s="17"/>
    </row>
    <row r="12" spans="1:12" x14ac:dyDescent="0.2">
      <c r="B12" s="110"/>
      <c r="C12" s="18" t="s">
        <v>54</v>
      </c>
      <c r="D12" s="17"/>
      <c r="E12" s="17"/>
      <c r="F12" s="17"/>
      <c r="G12" s="17"/>
      <c r="H12" s="17"/>
      <c r="I12" s="17"/>
      <c r="J12" s="17"/>
      <c r="K12" s="17"/>
      <c r="L12" s="17"/>
    </row>
    <row r="13" spans="1:12" x14ac:dyDescent="0.2">
      <c r="B13" s="110"/>
      <c r="C13" s="21" t="s">
        <v>55</v>
      </c>
      <c r="D13" s="17"/>
      <c r="E13" s="17"/>
      <c r="F13" s="17"/>
      <c r="G13" s="17"/>
      <c r="H13" s="17"/>
      <c r="I13" s="17"/>
      <c r="J13" s="17"/>
      <c r="K13" s="17"/>
      <c r="L13" s="17"/>
    </row>
    <row r="14" spans="1:12" x14ac:dyDescent="0.2">
      <c r="B14" s="111" t="s">
        <v>48</v>
      </c>
      <c r="C14" s="18" t="s">
        <v>56</v>
      </c>
      <c r="D14" s="17"/>
      <c r="E14" s="17"/>
      <c r="F14" s="17"/>
      <c r="G14" s="17"/>
      <c r="H14" s="17"/>
      <c r="I14" s="17"/>
      <c r="J14" s="17"/>
      <c r="K14" s="17"/>
      <c r="L14" s="17"/>
    </row>
    <row r="15" spans="1:12" x14ac:dyDescent="0.2">
      <c r="B15" s="111"/>
      <c r="C15" s="18" t="s">
        <v>57</v>
      </c>
      <c r="D15" s="17"/>
      <c r="E15" s="17"/>
      <c r="F15" s="17"/>
      <c r="G15" s="17"/>
      <c r="H15" s="17"/>
      <c r="I15" s="17"/>
      <c r="J15" s="17"/>
      <c r="K15" s="17"/>
      <c r="L15" s="17"/>
    </row>
    <row r="16" spans="1:12" x14ac:dyDescent="0.2">
      <c r="B16" s="111"/>
      <c r="C16" s="18" t="s">
        <v>58</v>
      </c>
      <c r="D16" s="17"/>
      <c r="E16" s="17"/>
      <c r="F16" s="17"/>
      <c r="G16" s="17"/>
      <c r="H16" s="17"/>
      <c r="I16" s="17"/>
      <c r="J16" s="17"/>
      <c r="K16" s="17"/>
      <c r="L16" s="17"/>
    </row>
    <row r="17" spans="1:12" x14ac:dyDescent="0.2">
      <c r="B17" s="111"/>
      <c r="C17" s="18" t="s">
        <v>59</v>
      </c>
      <c r="D17" s="17"/>
      <c r="E17" s="17"/>
      <c r="F17" s="17"/>
      <c r="G17" s="17"/>
      <c r="H17" s="17"/>
      <c r="I17" s="17"/>
      <c r="J17" s="17"/>
      <c r="K17" s="17"/>
      <c r="L17" s="17"/>
    </row>
    <row r="18" spans="1:12" x14ac:dyDescent="0.2">
      <c r="B18" s="111" t="s">
        <v>50</v>
      </c>
      <c r="C18" s="22" t="s">
        <v>60</v>
      </c>
      <c r="D18" s="17"/>
      <c r="E18" s="17"/>
      <c r="F18" s="17"/>
      <c r="G18" s="17"/>
      <c r="H18" s="17"/>
      <c r="I18" s="17"/>
      <c r="J18" s="17"/>
      <c r="K18" s="17"/>
      <c r="L18" s="17"/>
    </row>
    <row r="19" spans="1:12" x14ac:dyDescent="0.2">
      <c r="A19" s="17"/>
      <c r="B19" s="111"/>
      <c r="C19" s="22" t="s">
        <v>61</v>
      </c>
    </row>
    <row r="20" spans="1:12" x14ac:dyDescent="0.2">
      <c r="A20" s="17"/>
      <c r="B20" s="111"/>
      <c r="C20" s="22" t="s">
        <v>62</v>
      </c>
    </row>
    <row r="21" spans="1:12" x14ac:dyDescent="0.2">
      <c r="A21" s="17"/>
      <c r="B21" s="111"/>
      <c r="C21" s="22" t="s">
        <v>55</v>
      </c>
    </row>
    <row r="25" spans="1:12" ht="25.5" x14ac:dyDescent="0.2">
      <c r="A25" s="25" t="s">
        <v>63</v>
      </c>
      <c r="B25" s="17"/>
      <c r="C25" s="17"/>
    </row>
    <row r="27" spans="1:12" x14ac:dyDescent="0.2">
      <c r="A27" s="17"/>
      <c r="B27" s="25" t="s">
        <v>64</v>
      </c>
      <c r="C27" s="25" t="s">
        <v>65</v>
      </c>
    </row>
    <row r="28" spans="1:12" ht="38.25" x14ac:dyDescent="0.2">
      <c r="A28" s="17"/>
      <c r="B28" s="23" t="s">
        <v>66</v>
      </c>
      <c r="C28" s="24" t="s">
        <v>67</v>
      </c>
    </row>
    <row r="29" spans="1:12" ht="38.25" x14ac:dyDescent="0.2">
      <c r="A29" s="17"/>
      <c r="B29" s="23" t="s">
        <v>68</v>
      </c>
      <c r="C29" s="24" t="s">
        <v>69</v>
      </c>
    </row>
    <row r="30" spans="1:12" ht="38.25" x14ac:dyDescent="0.2">
      <c r="A30" s="17"/>
      <c r="B30" s="23" t="s">
        <v>70</v>
      </c>
      <c r="C30" s="24" t="s">
        <v>71</v>
      </c>
    </row>
    <row r="32" spans="1:12" ht="25.5" x14ac:dyDescent="0.2">
      <c r="A32" s="25" t="s">
        <v>72</v>
      </c>
      <c r="B32" s="17"/>
      <c r="C32" s="17"/>
    </row>
    <row r="34" spans="1:3" ht="38.25" x14ac:dyDescent="0.2">
      <c r="A34" s="17"/>
      <c r="B34" s="23" t="s">
        <v>73</v>
      </c>
      <c r="C34" s="24" t="s">
        <v>74</v>
      </c>
    </row>
    <row r="35" spans="1:3" ht="63.75" x14ac:dyDescent="0.2">
      <c r="A35" s="17"/>
      <c r="B35" s="23" t="s">
        <v>75</v>
      </c>
      <c r="C35" s="24" t="s">
        <v>76</v>
      </c>
    </row>
    <row r="36" spans="1:3" ht="38.25" x14ac:dyDescent="0.2">
      <c r="A36" s="17"/>
      <c r="B36" s="23" t="s">
        <v>77</v>
      </c>
      <c r="C36" s="24" t="s">
        <v>71</v>
      </c>
    </row>
    <row r="37" spans="1:3" ht="25.5" x14ac:dyDescent="0.2">
      <c r="A37" s="17"/>
      <c r="B37" s="23" t="s">
        <v>78</v>
      </c>
      <c r="C37" s="24" t="s">
        <v>79</v>
      </c>
    </row>
    <row r="38" spans="1:3" ht="63.75" x14ac:dyDescent="0.2">
      <c r="A38" s="17"/>
      <c r="B38" s="23" t="s">
        <v>80</v>
      </c>
      <c r="C38" s="24" t="s">
        <v>81</v>
      </c>
    </row>
    <row r="40" spans="1:3" ht="25.5" x14ac:dyDescent="0.2">
      <c r="A40" s="25" t="s">
        <v>82</v>
      </c>
      <c r="B40" s="17"/>
      <c r="C40" s="17"/>
    </row>
    <row r="42" spans="1:3" ht="63.75" x14ac:dyDescent="0.2">
      <c r="A42" s="17"/>
      <c r="B42" s="23" t="s">
        <v>83</v>
      </c>
      <c r="C42" s="24" t="s">
        <v>84</v>
      </c>
    </row>
    <row r="43" spans="1:3" ht="51" x14ac:dyDescent="0.2">
      <c r="A43" s="17"/>
      <c r="B43" s="23" t="s">
        <v>85</v>
      </c>
      <c r="C43" s="24" t="s">
        <v>86</v>
      </c>
    </row>
    <row r="44" spans="1:3" ht="63.75" x14ac:dyDescent="0.2">
      <c r="A44" s="17"/>
      <c r="B44" s="23" t="s">
        <v>87</v>
      </c>
      <c r="C44" s="24" t="s">
        <v>88</v>
      </c>
    </row>
    <row r="45" spans="1:3" ht="25.5" x14ac:dyDescent="0.2">
      <c r="A45" s="17"/>
      <c r="B45" s="23" t="s">
        <v>89</v>
      </c>
      <c r="C45" s="24" t="s">
        <v>90</v>
      </c>
    </row>
    <row r="47" spans="1:3" ht="25.5" x14ac:dyDescent="0.2">
      <c r="A47" s="25" t="s">
        <v>91</v>
      </c>
      <c r="B47" s="17"/>
      <c r="C47" s="17"/>
    </row>
    <row r="49" spans="1:6" ht="25.5" x14ac:dyDescent="0.2">
      <c r="A49" s="17"/>
      <c r="B49" s="23" t="s">
        <v>92</v>
      </c>
      <c r="C49" s="24" t="s">
        <v>93</v>
      </c>
    </row>
    <row r="50" spans="1:6" ht="25.5" x14ac:dyDescent="0.2">
      <c r="A50" s="17"/>
      <c r="B50" s="23" t="s">
        <v>94</v>
      </c>
      <c r="C50" s="24" t="s">
        <v>95</v>
      </c>
    </row>
    <row r="51" spans="1:6" x14ac:dyDescent="0.2">
      <c r="A51" s="17"/>
      <c r="B51" s="23" t="s">
        <v>96</v>
      </c>
      <c r="C51" s="24" t="s">
        <v>97</v>
      </c>
      <c r="D51" s="17"/>
      <c r="E51" s="17"/>
      <c r="F51" s="17"/>
    </row>
    <row r="52" spans="1:6" ht="25.5" x14ac:dyDescent="0.2">
      <c r="A52" s="17"/>
      <c r="B52" s="23" t="s">
        <v>98</v>
      </c>
      <c r="C52" s="24" t="s">
        <v>99</v>
      </c>
      <c r="D52" s="17"/>
      <c r="E52" s="17"/>
      <c r="F52" s="17"/>
    </row>
    <row r="53" spans="1:6" ht="25.5" x14ac:dyDescent="0.2">
      <c r="A53" s="17"/>
      <c r="B53" s="23" t="s">
        <v>100</v>
      </c>
      <c r="C53" s="24" t="s">
        <v>101</v>
      </c>
      <c r="D53" s="17"/>
      <c r="E53" s="17"/>
      <c r="F53" s="17"/>
    </row>
    <row r="54" spans="1:6" ht="25.5" x14ac:dyDescent="0.2">
      <c r="A54" s="17"/>
      <c r="B54" s="23" t="s">
        <v>102</v>
      </c>
      <c r="C54" s="24" t="s">
        <v>103</v>
      </c>
      <c r="D54" s="17"/>
      <c r="E54" s="17"/>
      <c r="F54" s="17"/>
    </row>
    <row r="55" spans="1:6" x14ac:dyDescent="0.2">
      <c r="A55" s="17"/>
      <c r="B55" s="23" t="s">
        <v>104</v>
      </c>
      <c r="C55" s="24" t="s">
        <v>105</v>
      </c>
      <c r="D55" s="17"/>
      <c r="E55" s="17"/>
      <c r="F55" s="17"/>
    </row>
    <row r="56" spans="1:6" ht="38.25" x14ac:dyDescent="0.2">
      <c r="A56" s="17"/>
      <c r="B56" s="23" t="s">
        <v>106</v>
      </c>
      <c r="C56" s="24" t="s">
        <v>107</v>
      </c>
      <c r="D56" s="17"/>
      <c r="E56" s="17"/>
      <c r="F56" s="17"/>
    </row>
    <row r="57" spans="1:6" ht="25.5" x14ac:dyDescent="0.2">
      <c r="A57" s="17"/>
      <c r="B57" s="23" t="s">
        <v>108</v>
      </c>
      <c r="C57" s="24" t="s">
        <v>109</v>
      </c>
      <c r="D57" s="17"/>
      <c r="E57" s="17"/>
      <c r="F57" s="17"/>
    </row>
    <row r="58" spans="1:6" ht="38.25" x14ac:dyDescent="0.2">
      <c r="A58" s="17"/>
      <c r="B58" s="23" t="s">
        <v>110</v>
      </c>
      <c r="C58" s="24" t="s">
        <v>111</v>
      </c>
      <c r="D58" s="17"/>
      <c r="E58" s="17"/>
      <c r="F58" s="17"/>
    </row>
    <row r="59" spans="1:6" ht="25.5" x14ac:dyDescent="0.2">
      <c r="A59" s="17"/>
      <c r="B59" s="23" t="s">
        <v>112</v>
      </c>
      <c r="C59" s="24" t="s">
        <v>113</v>
      </c>
      <c r="D59" s="17"/>
      <c r="E59" s="17"/>
      <c r="F59" s="17"/>
    </row>
    <row r="60" spans="1:6" ht="51" x14ac:dyDescent="0.2">
      <c r="A60" s="17"/>
      <c r="B60" s="23" t="s">
        <v>114</v>
      </c>
      <c r="C60" s="24" t="s">
        <v>115</v>
      </c>
      <c r="D60" s="17"/>
      <c r="E60" s="17"/>
      <c r="F60" s="17"/>
    </row>
    <row r="63" spans="1:6" ht="13.5" thickBot="1" x14ac:dyDescent="0.25">
      <c r="A63" s="17"/>
      <c r="B63" s="17"/>
      <c r="C63" s="17"/>
      <c r="D63" s="17"/>
      <c r="E63" s="17"/>
      <c r="F63" s="17"/>
    </row>
    <row r="64" spans="1:6" ht="13.5" thickBot="1" x14ac:dyDescent="0.25">
      <c r="A64" s="112" t="s">
        <v>116</v>
      </c>
      <c r="B64" s="113"/>
      <c r="C64" s="113"/>
      <c r="D64" s="113"/>
      <c r="E64" s="113"/>
      <c r="F64" s="114"/>
    </row>
    <row r="65" spans="1:6" x14ac:dyDescent="0.2">
      <c r="A65" s="27"/>
      <c r="B65" s="27"/>
      <c r="C65" s="27"/>
      <c r="D65" s="27"/>
      <c r="E65" s="27"/>
      <c r="F65" s="27"/>
    </row>
    <row r="66" spans="1:6" x14ac:dyDescent="0.2">
      <c r="A66" s="28" t="s">
        <v>117</v>
      </c>
      <c r="B66" s="28" t="s">
        <v>118</v>
      </c>
      <c r="C66" s="108" t="s">
        <v>119</v>
      </c>
      <c r="D66" s="108"/>
      <c r="E66" s="102" t="s">
        <v>120</v>
      </c>
      <c r="F66" s="103"/>
    </row>
    <row r="67" spans="1:6" ht="15" customHeight="1" x14ac:dyDescent="0.2">
      <c r="A67" s="29">
        <v>1</v>
      </c>
      <c r="B67" s="30" t="s">
        <v>121</v>
      </c>
      <c r="C67" s="109" t="s">
        <v>122</v>
      </c>
      <c r="D67" s="109"/>
      <c r="E67" s="100" t="s">
        <v>123</v>
      </c>
      <c r="F67" s="101"/>
    </row>
    <row r="68" spans="1:6" ht="30" customHeight="1" x14ac:dyDescent="0.2">
      <c r="A68" s="29">
        <v>2</v>
      </c>
      <c r="B68" s="30" t="s">
        <v>124</v>
      </c>
      <c r="C68" s="109" t="s">
        <v>125</v>
      </c>
      <c r="D68" s="109"/>
      <c r="E68" s="100" t="s">
        <v>126</v>
      </c>
      <c r="F68" s="101"/>
    </row>
    <row r="69" spans="1:6" ht="15" customHeight="1" x14ac:dyDescent="0.2">
      <c r="A69" s="31">
        <v>3</v>
      </c>
      <c r="B69" s="32" t="s">
        <v>127</v>
      </c>
      <c r="C69" s="118" t="s">
        <v>128</v>
      </c>
      <c r="D69" s="118"/>
      <c r="E69" s="119" t="s">
        <v>129</v>
      </c>
      <c r="F69" s="120"/>
    </row>
    <row r="70" spans="1:6" ht="15" customHeight="1" x14ac:dyDescent="0.2">
      <c r="A70" s="29">
        <v>4</v>
      </c>
      <c r="B70" s="30" t="s">
        <v>130</v>
      </c>
      <c r="C70" s="109" t="s">
        <v>131</v>
      </c>
      <c r="D70" s="109"/>
      <c r="E70" s="100" t="s">
        <v>132</v>
      </c>
      <c r="F70" s="101"/>
    </row>
    <row r="71" spans="1:6" ht="30" customHeight="1" x14ac:dyDescent="0.2">
      <c r="A71" s="31">
        <v>5</v>
      </c>
      <c r="B71" s="32" t="s">
        <v>133</v>
      </c>
      <c r="C71" s="118" t="s">
        <v>134</v>
      </c>
      <c r="D71" s="118"/>
      <c r="E71" s="119" t="s">
        <v>135</v>
      </c>
      <c r="F71" s="120"/>
    </row>
    <row r="72" spans="1:6" x14ac:dyDescent="0.2">
      <c r="A72" s="117" t="s">
        <v>136</v>
      </c>
      <c r="B72" s="117"/>
      <c r="C72" s="117"/>
      <c r="D72" s="117"/>
      <c r="E72" s="17"/>
      <c r="F72" s="17"/>
    </row>
    <row r="74" spans="1:6" ht="13.5" thickBot="1" x14ac:dyDescent="0.25">
      <c r="A74" s="17"/>
      <c r="B74" s="17"/>
      <c r="C74" s="17"/>
      <c r="D74" s="17"/>
      <c r="E74" s="17"/>
      <c r="F74" s="17"/>
    </row>
    <row r="75" spans="1:6" ht="13.5" thickBot="1" x14ac:dyDescent="0.25">
      <c r="A75" s="112" t="s">
        <v>137</v>
      </c>
      <c r="B75" s="113"/>
      <c r="C75" s="113"/>
      <c r="D75" s="113"/>
      <c r="E75" s="113"/>
      <c r="F75" s="114"/>
    </row>
    <row r="76" spans="1:6" x14ac:dyDescent="0.2">
      <c r="A76" s="27"/>
      <c r="B76" s="27"/>
      <c r="C76" s="27"/>
      <c r="D76" s="27"/>
      <c r="E76" s="27"/>
      <c r="F76" s="27"/>
    </row>
    <row r="77" spans="1:6" x14ac:dyDescent="0.2">
      <c r="A77" s="28" t="s">
        <v>117</v>
      </c>
      <c r="B77" s="28" t="s">
        <v>118</v>
      </c>
      <c r="C77" s="108" t="s">
        <v>119</v>
      </c>
      <c r="D77" s="108"/>
      <c r="E77" s="108"/>
      <c r="F77" s="108"/>
    </row>
    <row r="78" spans="1:6" x14ac:dyDescent="0.2">
      <c r="A78" s="33">
        <v>1</v>
      </c>
      <c r="B78" s="34" t="s">
        <v>138</v>
      </c>
      <c r="C78" s="115" t="s">
        <v>139</v>
      </c>
      <c r="D78" s="115"/>
      <c r="E78" s="115"/>
      <c r="F78" s="115"/>
    </row>
    <row r="79" spans="1:6" x14ac:dyDescent="0.2">
      <c r="A79" s="33">
        <v>2</v>
      </c>
      <c r="B79" s="34" t="s">
        <v>140</v>
      </c>
      <c r="C79" s="115" t="s">
        <v>141</v>
      </c>
      <c r="D79" s="115"/>
      <c r="E79" s="115"/>
      <c r="F79" s="115"/>
    </row>
    <row r="80" spans="1:6" x14ac:dyDescent="0.2">
      <c r="A80" s="33">
        <v>3</v>
      </c>
      <c r="B80" s="34" t="s">
        <v>142</v>
      </c>
      <c r="C80" s="115" t="s">
        <v>143</v>
      </c>
      <c r="D80" s="115"/>
      <c r="E80" s="115"/>
      <c r="F80" s="115"/>
    </row>
    <row r="81" spans="1:6" x14ac:dyDescent="0.2">
      <c r="A81" s="33">
        <v>4</v>
      </c>
      <c r="B81" s="34" t="s">
        <v>144</v>
      </c>
      <c r="C81" s="115" t="s">
        <v>145</v>
      </c>
      <c r="D81" s="115"/>
      <c r="E81" s="115"/>
      <c r="F81" s="115"/>
    </row>
    <row r="82" spans="1:6" ht="25.5" x14ac:dyDescent="0.2">
      <c r="A82" s="35">
        <v>5</v>
      </c>
      <c r="B82" s="32" t="s">
        <v>152</v>
      </c>
      <c r="C82" s="116" t="s">
        <v>146</v>
      </c>
      <c r="D82" s="116"/>
      <c r="E82" s="116"/>
      <c r="F82" s="116"/>
    </row>
    <row r="83" spans="1:6" x14ac:dyDescent="0.2">
      <c r="A83" s="117" t="s">
        <v>136</v>
      </c>
      <c r="B83" s="117"/>
      <c r="C83" s="117"/>
      <c r="D83" s="117"/>
      <c r="E83" s="36"/>
      <c r="F83" s="36"/>
    </row>
  </sheetData>
  <mergeCells count="28">
    <mergeCell ref="A72:D72"/>
    <mergeCell ref="A75:F75"/>
    <mergeCell ref="C77:F77"/>
    <mergeCell ref="C78:F78"/>
    <mergeCell ref="C69:D69"/>
    <mergeCell ref="E69:F69"/>
    <mergeCell ref="C70:D70"/>
    <mergeCell ref="E70:F70"/>
    <mergeCell ref="C71:D71"/>
    <mergeCell ref="E71:F71"/>
    <mergeCell ref="C79:F79"/>
    <mergeCell ref="C80:F80"/>
    <mergeCell ref="C81:F81"/>
    <mergeCell ref="C82:F82"/>
    <mergeCell ref="A83:D83"/>
    <mergeCell ref="E68:F68"/>
    <mergeCell ref="E67:F67"/>
    <mergeCell ref="E66:F66"/>
    <mergeCell ref="A1:G2"/>
    <mergeCell ref="A3:G3"/>
    <mergeCell ref="C66:D66"/>
    <mergeCell ref="C67:D67"/>
    <mergeCell ref="C68:D68"/>
    <mergeCell ref="B6:B9"/>
    <mergeCell ref="B10:B13"/>
    <mergeCell ref="B14:B17"/>
    <mergeCell ref="B18:B21"/>
    <mergeCell ref="A64:F64"/>
  </mergeCells>
  <pageMargins left="0.7" right="0.7" top="0.75" bottom="0.75" header="0.3" footer="0.3"/>
  <pageSetup paperSize="9" scale="5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23"/>
  <sheetViews>
    <sheetView showGridLines="0" tabSelected="1" zoomScale="130" zoomScaleNormal="130" workbookViewId="0">
      <selection sqref="A1:AL2"/>
    </sheetView>
  </sheetViews>
  <sheetFormatPr baseColWidth="10" defaultRowHeight="12.75" x14ac:dyDescent="0.2"/>
  <cols>
    <col min="1" max="1" width="20.5703125" style="40" customWidth="1"/>
    <col min="2" max="2" width="16.140625" style="40" customWidth="1"/>
    <col min="3" max="3" width="40.140625" style="40" customWidth="1"/>
    <col min="4" max="4" width="24.140625" style="40" customWidth="1"/>
    <col min="5" max="5" width="38.5703125" style="40" customWidth="1"/>
    <col min="6" max="6" width="28" style="40" customWidth="1"/>
    <col min="7" max="7" width="8.7109375" style="40" customWidth="1"/>
    <col min="8" max="8" width="16.7109375" style="40" bestFit="1" customWidth="1"/>
    <col min="9" max="9" width="14.5703125" style="40" customWidth="1"/>
    <col min="10" max="10" width="21.42578125" style="40" bestFit="1" customWidth="1"/>
    <col min="11" max="11" width="5.7109375" style="40" customWidth="1"/>
    <col min="12" max="12" width="11" style="40" bestFit="1" customWidth="1"/>
    <col min="13" max="13" width="38.28515625" style="72" customWidth="1"/>
    <col min="14" max="14" width="17.7109375" style="40" customWidth="1"/>
    <col min="15" max="15" width="10.140625" style="40" customWidth="1"/>
    <col min="16" max="16" width="8.42578125" style="40" customWidth="1"/>
    <col min="17" max="17" width="8.5703125" style="40" customWidth="1"/>
    <col min="18" max="18" width="16.140625" style="40" customWidth="1"/>
    <col min="19" max="19" width="11.42578125" style="51" customWidth="1"/>
    <col min="20" max="20" width="9" style="40" customWidth="1"/>
    <col min="21" max="21" width="10.42578125" style="40" customWidth="1"/>
    <col min="22" max="22" width="5.85546875" style="40" customWidth="1"/>
    <col min="23" max="23" width="13" style="40" bestFit="1" customWidth="1"/>
    <col min="24" max="24" width="35.85546875" style="72" customWidth="1"/>
    <col min="25" max="25" width="22.42578125" style="40" customWidth="1"/>
    <col min="26" max="26" width="16.5703125" style="40" hidden="1" customWidth="1"/>
    <col min="27" max="27" width="17.5703125" style="40" hidden="1" customWidth="1"/>
    <col min="28" max="28" width="15.28515625" style="40" customWidth="1"/>
    <col min="29" max="29" width="17.140625" style="40" customWidth="1"/>
    <col min="30" max="30" width="28.7109375" style="40" customWidth="1"/>
    <col min="31" max="31" width="21.5703125" style="40" customWidth="1"/>
    <col min="32" max="32" width="16.7109375" style="40" customWidth="1"/>
    <col min="33" max="33" width="99.5703125" style="40" customWidth="1"/>
    <col min="34" max="34" width="23.7109375" style="40" customWidth="1"/>
    <col min="35" max="35" width="79" style="45" customWidth="1"/>
    <col min="36" max="36" width="37.7109375" style="45" customWidth="1"/>
    <col min="37" max="37" width="84" style="40" customWidth="1"/>
    <col min="38" max="38" width="35.5703125" style="40" customWidth="1"/>
    <col min="39" max="16384" width="11.42578125" style="40"/>
  </cols>
  <sheetData>
    <row r="1" spans="1:38" x14ac:dyDescent="0.2">
      <c r="A1" s="153" t="s">
        <v>229</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c r="AG1" s="154"/>
      <c r="AH1" s="154"/>
      <c r="AI1" s="154"/>
      <c r="AJ1" s="154"/>
      <c r="AK1" s="154"/>
      <c r="AL1" s="155"/>
    </row>
    <row r="2" spans="1:38" x14ac:dyDescent="0.2">
      <c r="A2" s="156"/>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8"/>
    </row>
    <row r="3" spans="1:38" s="45" customFormat="1" x14ac:dyDescent="0.2">
      <c r="A3" s="41"/>
      <c r="B3" s="42"/>
      <c r="C3" s="42"/>
      <c r="D3" s="42"/>
      <c r="E3" s="42"/>
      <c r="F3" s="42"/>
      <c r="G3" s="42"/>
      <c r="H3" s="42"/>
      <c r="I3" s="42"/>
      <c r="J3" s="42"/>
      <c r="K3" s="42"/>
      <c r="L3" s="42"/>
      <c r="M3" s="43"/>
      <c r="N3" s="42"/>
      <c r="O3" s="42"/>
      <c r="P3" s="42"/>
      <c r="Q3" s="42"/>
      <c r="R3" s="42"/>
      <c r="S3" s="42"/>
      <c r="T3" s="42"/>
      <c r="U3" s="42"/>
      <c r="V3" s="42"/>
      <c r="W3" s="42"/>
      <c r="X3" s="43"/>
      <c r="Y3" s="42"/>
      <c r="Z3" s="42"/>
      <c r="AA3" s="42"/>
      <c r="AB3" s="42"/>
      <c r="AC3" s="42"/>
      <c r="AD3" s="42"/>
      <c r="AE3" s="42"/>
      <c r="AF3" s="42"/>
      <c r="AG3" s="42"/>
      <c r="AH3" s="42"/>
      <c r="AI3" s="42"/>
      <c r="AJ3" s="42"/>
      <c r="AK3" s="42"/>
      <c r="AL3" s="44"/>
    </row>
    <row r="4" spans="1:38" ht="15" customHeight="1" x14ac:dyDescent="0.2">
      <c r="A4" s="184" t="s">
        <v>1</v>
      </c>
      <c r="B4" s="184"/>
      <c r="C4" s="184"/>
      <c r="D4" s="184"/>
      <c r="E4" s="184"/>
      <c r="F4" s="184"/>
      <c r="G4" s="159" t="s">
        <v>154</v>
      </c>
      <c r="H4" s="159"/>
      <c r="I4" s="159"/>
      <c r="J4" s="159"/>
      <c r="K4" s="159"/>
      <c r="L4" s="159"/>
      <c r="M4" s="160" t="s">
        <v>155</v>
      </c>
      <c r="N4" s="160"/>
      <c r="O4" s="160"/>
      <c r="P4" s="160"/>
      <c r="Q4" s="160"/>
      <c r="R4" s="160"/>
      <c r="S4" s="160"/>
      <c r="T4" s="160"/>
      <c r="U4" s="160"/>
      <c r="V4" s="160"/>
      <c r="W4" s="160"/>
      <c r="X4" s="180" t="s">
        <v>2</v>
      </c>
      <c r="Y4" s="180"/>
      <c r="Z4" s="180"/>
      <c r="AA4" s="180"/>
      <c r="AB4" s="180"/>
      <c r="AC4" s="180"/>
      <c r="AD4" s="180"/>
      <c r="AE4" s="180"/>
      <c r="AF4" s="180"/>
      <c r="AG4" s="163" t="s">
        <v>3</v>
      </c>
      <c r="AH4" s="163"/>
      <c r="AI4" s="178" t="s">
        <v>4</v>
      </c>
      <c r="AJ4" s="179"/>
      <c r="AK4" s="163" t="s">
        <v>5</v>
      </c>
      <c r="AL4" s="163"/>
    </row>
    <row r="5" spans="1:38" s="50" customFormat="1" ht="54" customHeight="1" x14ac:dyDescent="0.2">
      <c r="A5" s="46" t="s">
        <v>6</v>
      </c>
      <c r="B5" s="46" t="s">
        <v>7</v>
      </c>
      <c r="C5" s="46" t="s">
        <v>8</v>
      </c>
      <c r="D5" s="46" t="s">
        <v>9</v>
      </c>
      <c r="E5" s="46" t="s">
        <v>164</v>
      </c>
      <c r="F5" s="46" t="s">
        <v>10</v>
      </c>
      <c r="G5" s="38" t="s">
        <v>11</v>
      </c>
      <c r="H5" s="38" t="s">
        <v>12</v>
      </c>
      <c r="I5" s="38" t="s">
        <v>13</v>
      </c>
      <c r="J5" s="38" t="s">
        <v>14</v>
      </c>
      <c r="K5" s="175" t="s">
        <v>15</v>
      </c>
      <c r="L5" s="176"/>
      <c r="M5" s="46" t="s">
        <v>16</v>
      </c>
      <c r="N5" s="39" t="s">
        <v>17</v>
      </c>
      <c r="O5" s="39" t="s">
        <v>168</v>
      </c>
      <c r="P5" s="39" t="s">
        <v>169</v>
      </c>
      <c r="Q5" s="39" t="s">
        <v>170</v>
      </c>
      <c r="R5" s="39" t="s">
        <v>171</v>
      </c>
      <c r="S5" s="47"/>
      <c r="T5" s="39" t="s">
        <v>12</v>
      </c>
      <c r="U5" s="39" t="s">
        <v>14</v>
      </c>
      <c r="V5" s="161" t="s">
        <v>18</v>
      </c>
      <c r="W5" s="162"/>
      <c r="X5" s="46" t="s">
        <v>19</v>
      </c>
      <c r="Y5" s="48" t="s">
        <v>20</v>
      </c>
      <c r="Z5" s="48" t="s">
        <v>17</v>
      </c>
      <c r="AA5" s="48" t="s">
        <v>21</v>
      </c>
      <c r="AB5" s="48" t="s">
        <v>172</v>
      </c>
      <c r="AC5" s="48" t="s">
        <v>173</v>
      </c>
      <c r="AD5" s="48" t="s">
        <v>22</v>
      </c>
      <c r="AE5" s="48" t="s">
        <v>23</v>
      </c>
      <c r="AF5" s="48" t="s">
        <v>24</v>
      </c>
      <c r="AG5" s="49" t="s">
        <v>25</v>
      </c>
      <c r="AH5" s="49" t="s">
        <v>26</v>
      </c>
      <c r="AI5" s="55" t="s">
        <v>25</v>
      </c>
      <c r="AJ5" s="55" t="s">
        <v>26</v>
      </c>
      <c r="AK5" s="49" t="s">
        <v>25</v>
      </c>
      <c r="AL5" s="49" t="s">
        <v>26</v>
      </c>
    </row>
    <row r="6" spans="1:38" s="45" customFormat="1" ht="219.75" customHeight="1" x14ac:dyDescent="0.2">
      <c r="A6" s="134" t="s">
        <v>46</v>
      </c>
      <c r="B6" s="134" t="s">
        <v>52</v>
      </c>
      <c r="C6" s="127" t="s">
        <v>191</v>
      </c>
      <c r="D6" s="177" t="s">
        <v>106</v>
      </c>
      <c r="E6" s="127" t="s">
        <v>190</v>
      </c>
      <c r="F6" s="127" t="s">
        <v>192</v>
      </c>
      <c r="G6" s="144">
        <v>5</v>
      </c>
      <c r="H6" s="164" t="str">
        <f>IF(G6=1,"INSIGNIFICANTE",IF(G6=2,"MENOR",IF(G6=3,"MODERADO",IF(G6=4,"MAYOR",IF(G6=5,"CATASTROFICO"," ")))))</f>
        <v>CATASTROFICO</v>
      </c>
      <c r="I6" s="144">
        <v>2</v>
      </c>
      <c r="J6" s="164" t="str">
        <f>IF(I6=1,"RARO",IF(I6=2,"IMPROBABLE",IF(I6=3,"MODERADO",IF(I6=4,"PROBABLE",IF(I6=5,"CASI CERTEZA"," ")))))</f>
        <v>IMPROBABLE</v>
      </c>
      <c r="K6" s="164">
        <f>IF(OR(G6=" ",I6=0,G6=" ",I6=0)," ",G6*I6)</f>
        <v>10</v>
      </c>
      <c r="L6" s="164" t="str">
        <f>IF(OR(G6=" ",G6=0,I6=" ",I6=0)," ",IF(AND(G6=1,I6=3),"BAJO",IF(AND(G6=1,I6=4),"MODERADO",IF(AND(G6=2,I6=3),"MODERADO",IF(AND(G6=2,I6=5),"ALTO",IF(AND(G6=3,I6=4),"ALTO",IF(AND(G6=2,I6=2),"BAJO",VLOOKUP(K6,listas!$A$14:$B$27,2))))))))</f>
        <v>EXTREMO</v>
      </c>
      <c r="M6" s="127" t="s">
        <v>293</v>
      </c>
      <c r="N6" s="134" t="s">
        <v>160</v>
      </c>
      <c r="O6" s="169" t="s">
        <v>28</v>
      </c>
      <c r="P6" s="169" t="s">
        <v>28</v>
      </c>
      <c r="Q6" s="169" t="s">
        <v>28</v>
      </c>
      <c r="R6" s="134" t="s">
        <v>14</v>
      </c>
      <c r="S6" s="167" t="str">
        <f>IF(OR(P6="",R6="",Q6="",O6="",P6="no",Q6="no"),"T","F")</f>
        <v>F</v>
      </c>
      <c r="T6" s="165">
        <f>IF(S6="T","N/A",IF(O6="NO",IF(AND(P6="SI",Q6="SI"),IF(OR(R6="Impacto",R6="Impacto y Probabilidad"),IF(G6&gt;1,G6-1,G6),G6),"N/A"),IF(R6="Impacto",IF(G6&gt;2,G6-2,G6),IF(R6="Probabilidad",G6,IF(R6="Impacto y Probabilidad",IF(G6&gt;2,G6-2,G6))))))</f>
        <v>5</v>
      </c>
      <c r="U6" s="165">
        <f>IF(S6="T","N/A",IF(O6="NO",IF(AND(P6="SI",Q6="SI"),IF(OR(R6="Probabilidad",R6="Impacto y Probabilidad"),IF(I6&gt;1,I6-1,I6),I6),"N/A"),IF(R6="Probabilidad",IF(I6&gt;2,I6-2,I6),IF(R6="Impacto",I6,IF(R6="Impacto y Probabilidad",IF(I6&gt;2,I6-2,I6))))))</f>
        <v>2</v>
      </c>
      <c r="V6" s="165">
        <f>IF(S6="T",K6,(IF(AND(P6="SI",Q6="SI"),T6*U6,"N/A")))</f>
        <v>10</v>
      </c>
      <c r="W6" s="164" t="str">
        <f>IF(S6="T",L6,IF(AND(P6="SI",Q6="SI"),IF(AND(T6=1,U6=3),"BAJO",IF(AND(T6=1,U6=4),"MODERADO",IF(AND(T6=2,U6=5),"ALTO",IF(AND(T6=3,U6=4),"ALTO",IF(AND(T6=2,U6=2),"BAJO",VLOOKUP(V6,listas!$A$14:$B$27,2)))))),"N/A"))</f>
        <v>EXTREMO</v>
      </c>
      <c r="X6" s="60" t="s">
        <v>193</v>
      </c>
      <c r="Y6" s="84" t="s">
        <v>52</v>
      </c>
      <c r="Z6" s="84" t="s">
        <v>270</v>
      </c>
      <c r="AA6" s="84" t="s">
        <v>174</v>
      </c>
      <c r="AB6" s="62" t="s">
        <v>195</v>
      </c>
      <c r="AC6" s="61" t="s">
        <v>196</v>
      </c>
      <c r="AD6" s="54" t="s">
        <v>277</v>
      </c>
      <c r="AE6" s="57" t="s">
        <v>278</v>
      </c>
      <c r="AF6" s="84" t="s">
        <v>256</v>
      </c>
      <c r="AG6" s="87" t="s">
        <v>323</v>
      </c>
      <c r="AH6" s="87" t="s">
        <v>312</v>
      </c>
      <c r="AI6" s="56"/>
      <c r="AJ6" s="56"/>
      <c r="AK6" s="56"/>
      <c r="AL6" s="56"/>
    </row>
    <row r="7" spans="1:38" s="45" customFormat="1" ht="87.75" customHeight="1" x14ac:dyDescent="0.2">
      <c r="A7" s="134"/>
      <c r="B7" s="134"/>
      <c r="C7" s="127"/>
      <c r="D7" s="177"/>
      <c r="E7" s="127"/>
      <c r="F7" s="127"/>
      <c r="G7" s="144"/>
      <c r="H7" s="164"/>
      <c r="I7" s="144"/>
      <c r="J7" s="164"/>
      <c r="K7" s="164"/>
      <c r="L7" s="164"/>
      <c r="M7" s="127"/>
      <c r="N7" s="134"/>
      <c r="O7" s="169"/>
      <c r="P7" s="169"/>
      <c r="Q7" s="169"/>
      <c r="R7" s="134"/>
      <c r="S7" s="167"/>
      <c r="T7" s="165"/>
      <c r="U7" s="165" t="b">
        <f t="shared" ref="U7:U8" si="0">IF(S7="T","N/A",IF(O7="NO",IF(AND(P7="SI",Q7="SI"),IF(OR(R7="Probabilidad",R7="Impacto y Probabilidad"),IF(I7&gt;1,I7-1,I7),I7),"N/A"),IF(R7="Probabilidad",IF(I7&gt;2,I7-2,I7),IF(R7="Impacto",I7,IF(R7="Impacto y Probabilidad",IF(I7&gt;2,I7-2,I7))))))</f>
        <v>0</v>
      </c>
      <c r="V7" s="165"/>
      <c r="W7" s="164"/>
      <c r="X7" s="60" t="s">
        <v>194</v>
      </c>
      <c r="Y7" s="84" t="s">
        <v>52</v>
      </c>
      <c r="Z7" s="84" t="s">
        <v>270</v>
      </c>
      <c r="AA7" s="84" t="s">
        <v>174</v>
      </c>
      <c r="AB7" s="62" t="s">
        <v>197</v>
      </c>
      <c r="AC7" s="61" t="s">
        <v>198</v>
      </c>
      <c r="AD7" s="54" t="s">
        <v>199</v>
      </c>
      <c r="AE7" s="57" t="s">
        <v>280</v>
      </c>
      <c r="AF7" s="84" t="s">
        <v>256</v>
      </c>
      <c r="AG7" s="87" t="s">
        <v>306</v>
      </c>
      <c r="AH7" s="87" t="s">
        <v>307</v>
      </c>
      <c r="AI7" s="56"/>
      <c r="AJ7" s="56"/>
      <c r="AK7" s="56"/>
      <c r="AL7" s="56"/>
    </row>
    <row r="8" spans="1:38" s="45" customFormat="1" ht="68.25" customHeight="1" x14ac:dyDescent="0.2">
      <c r="A8" s="121"/>
      <c r="B8" s="121"/>
      <c r="C8" s="130"/>
      <c r="D8" s="141"/>
      <c r="E8" s="130"/>
      <c r="F8" s="130"/>
      <c r="G8" s="128"/>
      <c r="H8" s="135"/>
      <c r="I8" s="128"/>
      <c r="J8" s="135"/>
      <c r="K8" s="135"/>
      <c r="L8" s="135"/>
      <c r="M8" s="130"/>
      <c r="N8" s="121"/>
      <c r="O8" s="170"/>
      <c r="P8" s="170"/>
      <c r="Q8" s="170"/>
      <c r="R8" s="121"/>
      <c r="S8" s="168"/>
      <c r="T8" s="166"/>
      <c r="U8" s="166" t="b">
        <f t="shared" si="0"/>
        <v>0</v>
      </c>
      <c r="V8" s="166"/>
      <c r="W8" s="135"/>
      <c r="X8" s="52" t="s">
        <v>161</v>
      </c>
      <c r="Y8" s="85" t="s">
        <v>52</v>
      </c>
      <c r="Z8" s="85" t="s">
        <v>270</v>
      </c>
      <c r="AA8" s="85" t="s">
        <v>175</v>
      </c>
      <c r="AB8" s="71" t="s">
        <v>197</v>
      </c>
      <c r="AC8" s="62" t="s">
        <v>222</v>
      </c>
      <c r="AD8" s="63" t="s">
        <v>203</v>
      </c>
      <c r="AE8" s="63" t="s">
        <v>281</v>
      </c>
      <c r="AF8" s="85" t="s">
        <v>167</v>
      </c>
      <c r="AG8" s="89" t="s">
        <v>324</v>
      </c>
      <c r="AH8" s="88">
        <v>1</v>
      </c>
      <c r="AI8" s="53"/>
      <c r="AJ8" s="53"/>
      <c r="AK8" s="53"/>
      <c r="AL8" s="53"/>
    </row>
    <row r="9" spans="1:38" s="45" customFormat="1" ht="106.5" customHeight="1" x14ac:dyDescent="0.2">
      <c r="A9" s="169" t="s">
        <v>46</v>
      </c>
      <c r="B9" s="134" t="s">
        <v>61</v>
      </c>
      <c r="C9" s="143" t="s">
        <v>200</v>
      </c>
      <c r="D9" s="177" t="s">
        <v>201</v>
      </c>
      <c r="E9" s="127" t="s">
        <v>202</v>
      </c>
      <c r="F9" s="143" t="s">
        <v>305</v>
      </c>
      <c r="G9" s="144">
        <v>5</v>
      </c>
      <c r="H9" s="128" t="str">
        <f>IF(G9=1,"INSIGNIFICANTE",IF(G9=2,"MENOR",IF(G9=3,"MODERADO",IF(G9=4,"MAYOR",IF(G9=5,"CATASTROFICO"," ")))))</f>
        <v>CATASTROFICO</v>
      </c>
      <c r="I9" s="144">
        <v>2</v>
      </c>
      <c r="J9" s="128" t="str">
        <f>IF(I9=1,"RARO",IF(I9=2,"IMPROBABLE",IF(I9=3,"MODERADO",IF(I9=4,"PROBABLE",IF(I9=5,"CASI CERTEZA"," ")))))</f>
        <v>IMPROBABLE</v>
      </c>
      <c r="K9" s="128">
        <f>IF(OR(G9=" ",I9=0,G9=" ",I9=0)," ",G9*I9)</f>
        <v>10</v>
      </c>
      <c r="L9" s="135" t="str">
        <f>IF(OR(G9=" ",G9=0,I9=" ",I9=0)," ",IF(AND(G9=1,I9=3),"BAJO",IF(AND(G9=1,I9=4),"MODERADO",IF(AND(G9=2,I9=3),"MODERADO",IF(AND(G9=2,I9=5),"ALTO",IF(AND(G9=3,I9=4),"ALTO",IF(AND(G9=2,I9=2),"BAJO",VLOOKUP(K9,listas!$A$14:$B$27,2))))))))</f>
        <v>EXTREMO</v>
      </c>
      <c r="M9" s="127" t="s">
        <v>294</v>
      </c>
      <c r="N9" s="150" t="s">
        <v>52</v>
      </c>
      <c r="O9" s="147" t="s">
        <v>28</v>
      </c>
      <c r="P9" s="147" t="s">
        <v>28</v>
      </c>
      <c r="Q9" s="147" t="s">
        <v>28</v>
      </c>
      <c r="R9" s="147" t="s">
        <v>147</v>
      </c>
      <c r="S9" s="173" t="str">
        <f>IF(OR(P9="",R9="",Q9="",O9="",P9="no",Q9="no"),"T","F")</f>
        <v>F</v>
      </c>
      <c r="T9" s="135">
        <f>IF(S9="T","N/A",IF(O9="NO",IF(AND(P9="SI",Q9="SI"),IF(OR(R9="Impacto",R9="Impacto y Probabilidad"),IF(G9&gt;1,G9-1,G9),G9),"N/A"),IF(R9="Impacto",IF(G9&gt;2,G9-2,G9),IF(R9="Probabilidad",G9,IF(R9="Impacto y Probabilidad",IF(G9&gt;2,G9-2,G9))))))</f>
        <v>3</v>
      </c>
      <c r="U9" s="135">
        <f>IF(S9="T","N/A",IF(O9="NO",IF(AND(P9="SI",Q9="SI"),IF(OR(R9="Probabilidad",R9="Impacto y Probabilidad"),IF(I9&gt;1,I9-1,I9),I9),"N/A"),IF(R9="Probabilidad",IF(I9&gt;2,I9-2,I9),IF(R9="Impacto",I9,IF(R9="Impacto y Probabilidad",IF(I9&gt;2,I9-2,I9))))))</f>
        <v>2</v>
      </c>
      <c r="V9" s="135">
        <f>IF(S9="T",K9,(IF(AND(P9="SI",Q9="SI"),T9*U9,"N/A")))</f>
        <v>6</v>
      </c>
      <c r="W9" s="135" t="str">
        <f>IF(S9="T",L9,IF(AND(P9="SI",Q9="SI"),IF(AND(T9=1,U9=3),"BAJO",IF(AND(T9=1,U9=4),"MODERADO",IF(AND(T9=2,U9=5),"ALTO",IF(AND(T9=3,U9=4),"ALTO",IF(AND(T9=2,U9=2),"BAJO",VLOOKUP(V9,listas!$A$14:$B$27,2)))))),"N/A"))</f>
        <v>MODERADO</v>
      </c>
      <c r="X9" s="143" t="s">
        <v>162</v>
      </c>
      <c r="Y9" s="134" t="s">
        <v>52</v>
      </c>
      <c r="Z9" s="134" t="s">
        <v>270</v>
      </c>
      <c r="AA9" s="134" t="s">
        <v>163</v>
      </c>
      <c r="AB9" s="152" t="s">
        <v>197</v>
      </c>
      <c r="AC9" s="152" t="s">
        <v>222</v>
      </c>
      <c r="AD9" s="134" t="s">
        <v>204</v>
      </c>
      <c r="AE9" s="134" t="s">
        <v>281</v>
      </c>
      <c r="AF9" s="134" t="s">
        <v>157</v>
      </c>
      <c r="AG9" s="148" t="s">
        <v>317</v>
      </c>
      <c r="AH9" s="181">
        <v>1</v>
      </c>
      <c r="AI9" s="147"/>
      <c r="AJ9" s="125"/>
      <c r="AK9" s="145"/>
      <c r="AL9" s="171"/>
    </row>
    <row r="10" spans="1:38" s="45" customFormat="1" ht="104.25" customHeight="1" x14ac:dyDescent="0.2">
      <c r="A10" s="169"/>
      <c r="B10" s="134"/>
      <c r="C10" s="143"/>
      <c r="D10" s="177"/>
      <c r="E10" s="127"/>
      <c r="F10" s="143"/>
      <c r="G10" s="144"/>
      <c r="H10" s="129"/>
      <c r="I10" s="144">
        <v>2</v>
      </c>
      <c r="J10" s="129"/>
      <c r="K10" s="129"/>
      <c r="L10" s="136"/>
      <c r="M10" s="146"/>
      <c r="N10" s="151"/>
      <c r="O10" s="147"/>
      <c r="P10" s="147"/>
      <c r="Q10" s="147"/>
      <c r="R10" s="147"/>
      <c r="S10" s="174"/>
      <c r="T10" s="136"/>
      <c r="U10" s="136"/>
      <c r="V10" s="136"/>
      <c r="W10" s="136"/>
      <c r="X10" s="143"/>
      <c r="Y10" s="134"/>
      <c r="Z10" s="134"/>
      <c r="AA10" s="134"/>
      <c r="AB10" s="152"/>
      <c r="AC10" s="152" t="s">
        <v>222</v>
      </c>
      <c r="AD10" s="134"/>
      <c r="AE10" s="134"/>
      <c r="AF10" s="134"/>
      <c r="AG10" s="149"/>
      <c r="AH10" s="182"/>
      <c r="AI10" s="183"/>
      <c r="AJ10" s="125"/>
      <c r="AK10" s="146"/>
      <c r="AL10" s="172"/>
    </row>
    <row r="11" spans="1:38" s="45" customFormat="1" ht="338.25" customHeight="1" x14ac:dyDescent="0.2">
      <c r="A11" s="76" t="s">
        <v>48</v>
      </c>
      <c r="B11" s="77" t="s">
        <v>61</v>
      </c>
      <c r="C11" s="78" t="s">
        <v>208</v>
      </c>
      <c r="D11" s="76" t="s">
        <v>206</v>
      </c>
      <c r="E11" s="78" t="s">
        <v>207</v>
      </c>
      <c r="F11" s="78" t="s">
        <v>205</v>
      </c>
      <c r="G11" s="79">
        <v>5</v>
      </c>
      <c r="H11" s="73" t="str">
        <f t="shared" ref="H11" si="1">IF(G11=1,"INSIGNIFICANTE",IF(G11=2,"MENOR",IF(G11=3,"MODERADO",IF(G11=4,"MAYOR",IF(G11=5,"CATASTROFICO"," ")))))</f>
        <v>CATASTROFICO</v>
      </c>
      <c r="I11" s="79">
        <v>2</v>
      </c>
      <c r="J11" s="73" t="str">
        <f t="shared" ref="J11" si="2">IF(I11=1,"RARO",IF(I11=2,"IMPROBABLE",IF(I11=3,"MODERADO",IF(I11=4,"PROBABLE",IF(I11=5,"CASI CERTEZA"," ")))))</f>
        <v>IMPROBABLE</v>
      </c>
      <c r="K11" s="73">
        <f t="shared" ref="K11" si="3">IF(OR(G11=" ",I11=0,G11=" ",I11=0)," ",G11*I11)</f>
        <v>10</v>
      </c>
      <c r="L11" s="68" t="str">
        <f>IF(OR(G11=" ",G11=0,I11=" ",I11=0)," ",IF(AND(G11=1,I11=3),"BAJO",IF(AND(G11=1,I11=4),"MODERADO",IF(AND(G11=2,I11=3),"MODERADO",IF(AND(G11=2,I11=5),"ALTO",IF(AND(G11=3,I11=4),"ALTO",IF(AND(G11=2,I11=2),"BAJO",VLOOKUP(K11,listas!$A$14:$B$27,2))))))))</f>
        <v>EXTREMO</v>
      </c>
      <c r="M11" s="78" t="s">
        <v>295</v>
      </c>
      <c r="N11" s="77" t="s">
        <v>268</v>
      </c>
      <c r="O11" s="74" t="s">
        <v>28</v>
      </c>
      <c r="P11" s="74" t="s">
        <v>28</v>
      </c>
      <c r="Q11" s="74" t="s">
        <v>28</v>
      </c>
      <c r="R11" s="77" t="s">
        <v>147</v>
      </c>
      <c r="S11" s="82" t="str">
        <f t="shared" ref="S11" si="4">IF(OR(P11="",R11="",Q11="",O11="",P11="no",Q11="no"),"T","F")</f>
        <v>F</v>
      </c>
      <c r="T11" s="81">
        <f t="shared" ref="T11" si="5">IF(S11="T","N/A",IF(O11="NO",IF(AND(P11="SI",Q11="SI"),IF(OR(R11="Impacto",R11="Impacto y Probabilidad"),IF(G11&gt;1,G11-1,G11),G11),"N/A"),IF(R11="Impacto",IF(G11&gt;2,G11-2,G11),IF(R11="Probabilidad",G11,IF(R11="Impacto y Probabilidad",IF(G11&gt;2,G11-2,G11))))))</f>
        <v>3</v>
      </c>
      <c r="U11" s="81">
        <f t="shared" ref="U11" si="6">IF(S11="T","N/A",IF(O11="NO",IF(AND(P11="SI",Q11="SI"),IF(OR(R11="Probabilidad",R11="Impacto y Probabilidad"),IF(I11&gt;1,I11-1,I11),I11),"N/A"),IF(R11="Probabilidad",IF(I11&gt;2,I11-2,I11),IF(R11="Impacto",I11,IF(R11="Impacto y Probabilidad",IF(I11&gt;2,I11-2,I11))))))</f>
        <v>2</v>
      </c>
      <c r="V11" s="81">
        <f t="shared" ref="V11" si="7">IF(S11="T",K11,(IF(AND(P11="SI",Q11="SI"),T11*U11,"N/A")))</f>
        <v>6</v>
      </c>
      <c r="W11" s="68" t="str">
        <f>IF(S11="T",L11,IF(AND(P11="SI",Q11="SI"),IF(AND(T11=1,U11=3),"BAJO",IF(AND(T11=1,U11=4),"MODERADO",IF(AND(T11=2,U11=5),"ALTO",IF(AND(T11=3,U11=4),"ALTO",IF(AND(T11=2,U11=2),"BAJO",VLOOKUP(V11,listas!$A$14:$B$27,2)))))),"N/A"))</f>
        <v>MODERADO</v>
      </c>
      <c r="X11" s="60" t="s">
        <v>166</v>
      </c>
      <c r="Y11" s="84" t="s">
        <v>179</v>
      </c>
      <c r="Z11" s="84" t="s">
        <v>271</v>
      </c>
      <c r="AA11" s="84" t="s">
        <v>175</v>
      </c>
      <c r="AB11" s="83">
        <v>43497</v>
      </c>
      <c r="AC11" s="83">
        <v>43707</v>
      </c>
      <c r="AD11" s="84" t="s">
        <v>180</v>
      </c>
      <c r="AE11" s="84" t="s">
        <v>282</v>
      </c>
      <c r="AF11" s="84" t="s">
        <v>167</v>
      </c>
      <c r="AG11" s="89" t="s">
        <v>322</v>
      </c>
      <c r="AH11" s="99" t="s">
        <v>307</v>
      </c>
      <c r="AI11" s="53"/>
      <c r="AJ11" s="53"/>
      <c r="AK11" s="53"/>
      <c r="AL11" s="53"/>
    </row>
    <row r="12" spans="1:38" s="45" customFormat="1" ht="124.5" customHeight="1" x14ac:dyDescent="0.2">
      <c r="A12" s="121" t="s">
        <v>48</v>
      </c>
      <c r="B12" s="121" t="s">
        <v>61</v>
      </c>
      <c r="C12" s="130" t="s">
        <v>209</v>
      </c>
      <c r="D12" s="141" t="s">
        <v>213</v>
      </c>
      <c r="E12" s="130" t="s">
        <v>211</v>
      </c>
      <c r="F12" s="130" t="s">
        <v>210</v>
      </c>
      <c r="G12" s="128">
        <v>5</v>
      </c>
      <c r="H12" s="128" t="str">
        <f t="shared" ref="H12:H16" si="8">IF(G12=1,"INSIGNIFICANTE",IF(G12=2,"MENOR",IF(G12=3,"MODERADO",IF(G12=4,"MAYOR",IF(G12=5,"CATASTROFICO"," ")))))</f>
        <v>CATASTROFICO</v>
      </c>
      <c r="I12" s="128">
        <v>2</v>
      </c>
      <c r="J12" s="128" t="str">
        <f t="shared" ref="J12:J16" si="9">IF(I12=1,"RARO",IF(I12=2,"IMPROBABLE",IF(I12=3,"MODERADO",IF(I12=4,"PROBABLE",IF(I12=5,"CASI CERTEZA"," ")))))</f>
        <v>IMPROBABLE</v>
      </c>
      <c r="K12" s="128">
        <f t="shared" ref="K12:K16" si="10">IF(OR(G12=" ",I12=0,G12=" ",I12=0)," ",G12*I12)</f>
        <v>10</v>
      </c>
      <c r="L12" s="135" t="str">
        <f>IF(OR(G12=" ",G12=0,I12=" ",I12=0)," ",IF(AND(G12=1,I12=3),"BAJO",IF(AND(G12=1,I12=4),"MODERADO",IF(AND(G12=2,I12=3),"MODERADO",IF(AND(G12=2,I12=5),"ALTO",IF(AND(G12=3,I12=4),"ALTO",IF(AND(G12=2,I12=2),"BAJO",VLOOKUP(K12,listas!$A$14:$B$27,2))))))))</f>
        <v>EXTREMO</v>
      </c>
      <c r="M12" s="130" t="s">
        <v>296</v>
      </c>
      <c r="N12" s="121" t="s">
        <v>212</v>
      </c>
      <c r="O12" s="121" t="s">
        <v>28</v>
      </c>
      <c r="P12" s="121" t="s">
        <v>28</v>
      </c>
      <c r="Q12" s="121" t="s">
        <v>28</v>
      </c>
      <c r="R12" s="121" t="s">
        <v>147</v>
      </c>
      <c r="S12" s="121" t="str">
        <f t="shared" ref="S12:S16" si="11">IF(OR(P12="",R12="",Q12="",O12="",P12="no",Q12="no"),"T","F")</f>
        <v>F</v>
      </c>
      <c r="T12" s="121">
        <f t="shared" ref="T12:T16" si="12">IF(S12="T","N/A",IF(O12="NO",IF(AND(P12="SI",Q12="SI"),IF(OR(R12="Impacto",R12="Impacto y Probabilidad"),IF(G12&gt;1,G12-1,G12),G12),"N/A"),IF(R12="Impacto",IF(G12&gt;2,G12-2,G12),IF(R12="Probabilidad",G12,IF(R12="Impacto y Probabilidad",IF(G12&gt;2,G12-2,G12))))))</f>
        <v>3</v>
      </c>
      <c r="U12" s="121">
        <f t="shared" ref="U12:U16" si="13">IF(S12="T","N/A",IF(O12="NO",IF(AND(P12="SI",Q12="SI"),IF(OR(R12="Probabilidad",R12="Impacto y Probabilidad"),IF(I12&gt;1,I12-1,I12),I12),"N/A"),IF(R12="Probabilidad",IF(I12&gt;2,I12-2,I12),IF(R12="Impacto",I12,IF(R12="Impacto y Probabilidad",IF(I12&gt;2,I12-2,I12))))))</f>
        <v>2</v>
      </c>
      <c r="V12" s="121">
        <f t="shared" ref="V12:V16" si="14">IF(S12="T",K12,(IF(AND(P12="SI",Q12="SI"),T12*U12,"N/A")))</f>
        <v>6</v>
      </c>
      <c r="W12" s="135" t="str">
        <f>IF(S12="T",L12,IF(AND(P12="SI",Q12="SI"),IF(AND(T12=1,U12=3),"BAJO",IF(AND(T12=1,U12=4),"MODERADO",IF(AND(T12=2,U12=5),"ALTO",IF(AND(T12=3,U12=4),"ALTO",IF(AND(T12=2,U12=2),"BAJO",VLOOKUP(V12,listas!$A$14:$B$27,2)))))),"N/A"))</f>
        <v>MODERADO</v>
      </c>
      <c r="X12" s="58" t="s">
        <v>215</v>
      </c>
      <c r="Y12" s="84" t="s">
        <v>274</v>
      </c>
      <c r="Z12" s="84" t="s">
        <v>272</v>
      </c>
      <c r="AA12" s="84" t="s">
        <v>175</v>
      </c>
      <c r="AB12" s="62" t="s">
        <v>189</v>
      </c>
      <c r="AC12" s="62" t="s">
        <v>181</v>
      </c>
      <c r="AD12" s="84" t="s">
        <v>214</v>
      </c>
      <c r="AE12" s="84" t="s">
        <v>216</v>
      </c>
      <c r="AF12" s="84" t="s">
        <v>290</v>
      </c>
      <c r="AG12" s="90" t="s">
        <v>325</v>
      </c>
      <c r="AH12" s="90" t="s">
        <v>313</v>
      </c>
      <c r="AI12" s="56"/>
      <c r="AJ12" s="56"/>
      <c r="AK12" s="56"/>
      <c r="AL12" s="56"/>
    </row>
    <row r="13" spans="1:38" s="45" customFormat="1" ht="135" customHeight="1" x14ac:dyDescent="0.2">
      <c r="A13" s="122"/>
      <c r="B13" s="122"/>
      <c r="C13" s="131"/>
      <c r="D13" s="142"/>
      <c r="E13" s="131"/>
      <c r="F13" s="131"/>
      <c r="G13" s="129"/>
      <c r="H13" s="129"/>
      <c r="I13" s="129"/>
      <c r="J13" s="129"/>
      <c r="K13" s="129"/>
      <c r="L13" s="136"/>
      <c r="M13" s="131"/>
      <c r="N13" s="122"/>
      <c r="O13" s="122"/>
      <c r="P13" s="122"/>
      <c r="Q13" s="122"/>
      <c r="R13" s="122"/>
      <c r="S13" s="122"/>
      <c r="T13" s="122"/>
      <c r="U13" s="122"/>
      <c r="V13" s="122"/>
      <c r="W13" s="136"/>
      <c r="X13" s="58" t="s">
        <v>273</v>
      </c>
      <c r="Y13" s="84" t="s">
        <v>274</v>
      </c>
      <c r="Z13" s="84" t="s">
        <v>272</v>
      </c>
      <c r="AA13" s="84" t="s">
        <v>175</v>
      </c>
      <c r="AB13" s="62" t="s">
        <v>189</v>
      </c>
      <c r="AC13" s="62" t="s">
        <v>217</v>
      </c>
      <c r="AD13" s="84" t="s">
        <v>218</v>
      </c>
      <c r="AE13" s="84" t="s">
        <v>219</v>
      </c>
      <c r="AF13" s="84" t="s">
        <v>291</v>
      </c>
      <c r="AG13" s="90" t="s">
        <v>308</v>
      </c>
      <c r="AH13" s="91">
        <v>1</v>
      </c>
      <c r="AI13" s="56"/>
      <c r="AJ13" s="56"/>
      <c r="AK13" s="56"/>
      <c r="AL13" s="56"/>
    </row>
    <row r="14" spans="1:38" s="45" customFormat="1" ht="187.5" customHeight="1" x14ac:dyDescent="0.2">
      <c r="A14" s="121" t="s">
        <v>46</v>
      </c>
      <c r="B14" s="121" t="s">
        <v>54</v>
      </c>
      <c r="C14" s="130" t="s">
        <v>266</v>
      </c>
      <c r="D14" s="141" t="s">
        <v>188</v>
      </c>
      <c r="E14" s="130" t="s">
        <v>264</v>
      </c>
      <c r="F14" s="130" t="s">
        <v>304</v>
      </c>
      <c r="G14" s="128">
        <v>5</v>
      </c>
      <c r="H14" s="128" t="str">
        <f t="shared" ref="H14" si="15">IF(G14=1,"INSIGNIFICANTE",IF(G14=2,"MENOR",IF(G14=3,"MODERADO",IF(G14=4,"MAYOR",IF(G14=5,"CATASTROFICO"," ")))))</f>
        <v>CATASTROFICO</v>
      </c>
      <c r="I14" s="128">
        <v>2</v>
      </c>
      <c r="J14" s="128" t="str">
        <f t="shared" ref="J14" si="16">IF(I14=1,"RARO",IF(I14=2,"IMPROBABLE",IF(I14=3,"MODERADO",IF(I14=4,"PROBABLE",IF(I14=5,"CASI CERTEZA"," ")))))</f>
        <v>IMPROBABLE</v>
      </c>
      <c r="K14" s="128">
        <f t="shared" ref="K14" si="17">IF(OR(G14=" ",I14=0,G14=" ",I14=0)," ",G14*I14)</f>
        <v>10</v>
      </c>
      <c r="L14" s="135" t="str">
        <f>IF(OR(G14=" ",G14=0,I14=" ",I14=0)," ",IF(AND(G14=1,I14=3),"BAJO",IF(AND(G14=1,I14=4),"MODERADO",IF(AND(G14=2,I14=3),"MODERADO",IF(AND(G14=2,I14=5),"ALTO",IF(AND(G14=3,I14=4),"ALTO",IF(AND(G14=2,I14=2),"BAJO",VLOOKUP(K14,listas!$A$14:$B$27,2))))))))</f>
        <v>EXTREMO</v>
      </c>
      <c r="M14" s="130" t="s">
        <v>297</v>
      </c>
      <c r="N14" s="121" t="s">
        <v>165</v>
      </c>
      <c r="O14" s="121" t="s">
        <v>28</v>
      </c>
      <c r="P14" s="121" t="s">
        <v>28</v>
      </c>
      <c r="Q14" s="121" t="s">
        <v>28</v>
      </c>
      <c r="R14" s="121" t="s">
        <v>147</v>
      </c>
      <c r="S14" s="121" t="str">
        <f t="shared" ref="S14" si="18">IF(OR(P14="",R14="",Q14="",O14="",P14="no",Q14="no"),"T","F")</f>
        <v>F</v>
      </c>
      <c r="T14" s="121">
        <f t="shared" ref="T14" si="19">IF(S14="T","N/A",IF(O14="NO",IF(AND(P14="SI",Q14="SI"),IF(OR(R14="Impacto",R14="Impacto y Probabilidad"),IF(G14&gt;1,G14-1,G14),G14),"N/A"),IF(R14="Impacto",IF(G14&gt;2,G14-2,G14),IF(R14="Probabilidad",G14,IF(R14="Impacto y Probabilidad",IF(G14&gt;2,G14-2,G14))))))</f>
        <v>3</v>
      </c>
      <c r="U14" s="121">
        <f t="shared" ref="U14" si="20">IF(S14="T","N/A",IF(O14="NO",IF(AND(P14="SI",Q14="SI"),IF(OR(R14="Probabilidad",R14="Impacto y Probabilidad"),IF(I14&gt;1,I14-1,I14),I14),"N/A"),IF(R14="Probabilidad",IF(I14&gt;2,I14-2,I14),IF(R14="Impacto",I14,IF(R14="Impacto y Probabilidad",IF(I14&gt;2,I14-2,I14))))))</f>
        <v>2</v>
      </c>
      <c r="V14" s="121">
        <f t="shared" ref="V14" si="21">IF(S14="T",K14,(IF(AND(P14="SI",Q14="SI"),T14*U14,"N/A")))</f>
        <v>6</v>
      </c>
      <c r="W14" s="135" t="str">
        <f>IF(S14="T",L14,IF(AND(P14="SI",Q14="SI"),IF(AND(T14=1,U14=3),"BAJO",IF(AND(T14=1,U14=4),"MODERADO",IF(AND(T14=2,U14=5),"ALTO",IF(AND(T14=3,U14=4),"ALTO",IF(AND(T14=2,U14=2),"BAJO",VLOOKUP(V14,listas!$A$14:$B$27,2)))))),"N/A"))</f>
        <v>MODERADO</v>
      </c>
      <c r="X14" s="80" t="s">
        <v>228</v>
      </c>
      <c r="Y14" s="84" t="s">
        <v>220</v>
      </c>
      <c r="Z14" s="84" t="s">
        <v>272</v>
      </c>
      <c r="AA14" s="84" t="s">
        <v>156</v>
      </c>
      <c r="AB14" s="69" t="s">
        <v>197</v>
      </c>
      <c r="AC14" s="69" t="s">
        <v>221</v>
      </c>
      <c r="AD14" s="84" t="s">
        <v>223</v>
      </c>
      <c r="AE14" s="84" t="s">
        <v>283</v>
      </c>
      <c r="AF14" s="84" t="s">
        <v>256</v>
      </c>
      <c r="AG14" s="90" t="s">
        <v>318</v>
      </c>
      <c r="AH14" s="92" t="s">
        <v>309</v>
      </c>
      <c r="AI14" s="56"/>
      <c r="AJ14" s="56"/>
      <c r="AK14" s="56"/>
      <c r="AL14" s="56"/>
    </row>
    <row r="15" spans="1:38" s="45" customFormat="1" ht="95.25" customHeight="1" x14ac:dyDescent="0.2">
      <c r="A15" s="122"/>
      <c r="B15" s="122"/>
      <c r="C15" s="131"/>
      <c r="D15" s="142"/>
      <c r="E15" s="131"/>
      <c r="F15" s="131"/>
      <c r="G15" s="129"/>
      <c r="H15" s="129"/>
      <c r="I15" s="129"/>
      <c r="J15" s="129"/>
      <c r="K15" s="129"/>
      <c r="L15" s="136"/>
      <c r="M15" s="131"/>
      <c r="N15" s="122"/>
      <c r="O15" s="122"/>
      <c r="P15" s="122"/>
      <c r="Q15" s="122"/>
      <c r="R15" s="122"/>
      <c r="S15" s="122"/>
      <c r="T15" s="122"/>
      <c r="U15" s="122"/>
      <c r="V15" s="122"/>
      <c r="W15" s="136"/>
      <c r="X15" s="80" t="s">
        <v>224</v>
      </c>
      <c r="Y15" s="84" t="s">
        <v>225</v>
      </c>
      <c r="Z15" s="84" t="s">
        <v>272</v>
      </c>
      <c r="AA15" s="85" t="s">
        <v>175</v>
      </c>
      <c r="AB15" s="69" t="s">
        <v>226</v>
      </c>
      <c r="AC15" s="69" t="s">
        <v>222</v>
      </c>
      <c r="AD15" s="86" t="s">
        <v>227</v>
      </c>
      <c r="AE15" s="84" t="s">
        <v>284</v>
      </c>
      <c r="AF15" s="84" t="s">
        <v>292</v>
      </c>
      <c r="AG15" s="90" t="s">
        <v>310</v>
      </c>
      <c r="AH15" s="91">
        <v>1</v>
      </c>
      <c r="AI15" s="56"/>
      <c r="AJ15" s="56"/>
      <c r="AK15" s="56"/>
      <c r="AL15" s="56"/>
    </row>
    <row r="16" spans="1:38" s="45" customFormat="1" ht="200.25" customHeight="1" x14ac:dyDescent="0.2">
      <c r="A16" s="121" t="s">
        <v>48</v>
      </c>
      <c r="B16" s="121" t="s">
        <v>57</v>
      </c>
      <c r="C16" s="130" t="s">
        <v>233</v>
      </c>
      <c r="D16" s="141" t="s">
        <v>110</v>
      </c>
      <c r="E16" s="130" t="s">
        <v>230</v>
      </c>
      <c r="F16" s="130" t="s">
        <v>302</v>
      </c>
      <c r="G16" s="128">
        <v>5</v>
      </c>
      <c r="H16" s="128" t="str">
        <f t="shared" si="8"/>
        <v>CATASTROFICO</v>
      </c>
      <c r="I16" s="128">
        <v>3</v>
      </c>
      <c r="J16" s="128" t="str">
        <f t="shared" si="9"/>
        <v>MODERADO</v>
      </c>
      <c r="K16" s="128">
        <f t="shared" si="10"/>
        <v>15</v>
      </c>
      <c r="L16" s="135" t="str">
        <f>IF(OR(G16=" ",G16=0,I16=" ",I16=0)," ",IF(AND(G16=1,I16=3),"BAJO",IF(AND(G16=1,I16=4),"MODERADO",IF(AND(G16=2,I16=3),"MODERADO",IF(AND(G16=2,I16=5),"ALTO",IF(AND(G16=3,I16=4),"ALTO",IF(AND(G16=2,I16=2),"BAJO",VLOOKUP(K16,listas!$A$14:$B$27,2))))))))</f>
        <v>EXTREMO</v>
      </c>
      <c r="M16" s="130" t="s">
        <v>231</v>
      </c>
      <c r="N16" s="121" t="s">
        <v>177</v>
      </c>
      <c r="O16" s="121" t="s">
        <v>28</v>
      </c>
      <c r="P16" s="121" t="s">
        <v>28</v>
      </c>
      <c r="Q16" s="121" t="s">
        <v>28</v>
      </c>
      <c r="R16" s="121" t="s">
        <v>14</v>
      </c>
      <c r="S16" s="121" t="str">
        <f t="shared" si="11"/>
        <v>F</v>
      </c>
      <c r="T16" s="121">
        <f t="shared" si="12"/>
        <v>5</v>
      </c>
      <c r="U16" s="121">
        <f t="shared" si="13"/>
        <v>1</v>
      </c>
      <c r="V16" s="121">
        <f t="shared" si="14"/>
        <v>5</v>
      </c>
      <c r="W16" s="135" t="str">
        <f>IF(S16="T",L16,IF(AND(P16="SI",Q16="SI"),IF(AND(T16=1,U16=3),"BAJO",IF(AND(T16=1,U16=4),"MODERADO",IF(AND(T16=2,U16=5),"ALTO",IF(AND(T16=3,U16=4),"ALTO",IF(AND(T16=2,U16=2),"BAJO",VLOOKUP(V16,listas!$A$14:$B$27,2)))))),"N/A"))</f>
        <v>ALTO</v>
      </c>
      <c r="X16" s="58" t="s">
        <v>234</v>
      </c>
      <c r="Y16" s="84" t="s">
        <v>177</v>
      </c>
      <c r="Z16" s="84" t="s">
        <v>272</v>
      </c>
      <c r="AA16" s="85" t="s">
        <v>175</v>
      </c>
      <c r="AB16" s="62" t="s">
        <v>189</v>
      </c>
      <c r="AC16" s="62" t="s">
        <v>235</v>
      </c>
      <c r="AD16" s="86" t="s">
        <v>185</v>
      </c>
      <c r="AE16" s="84" t="s">
        <v>285</v>
      </c>
      <c r="AF16" s="57" t="s">
        <v>176</v>
      </c>
      <c r="AG16" s="90" t="s">
        <v>314</v>
      </c>
      <c r="AH16" s="93">
        <v>1</v>
      </c>
      <c r="AI16" s="56"/>
      <c r="AJ16" s="56"/>
      <c r="AK16" s="56"/>
      <c r="AL16" s="56"/>
    </row>
    <row r="17" spans="1:38" s="45" customFormat="1" ht="135" customHeight="1" x14ac:dyDescent="0.2">
      <c r="A17" s="122"/>
      <c r="B17" s="122"/>
      <c r="C17" s="131"/>
      <c r="D17" s="142"/>
      <c r="E17" s="131"/>
      <c r="F17" s="131"/>
      <c r="G17" s="129"/>
      <c r="H17" s="129"/>
      <c r="I17" s="129"/>
      <c r="J17" s="129"/>
      <c r="K17" s="129"/>
      <c r="L17" s="136"/>
      <c r="M17" s="131"/>
      <c r="N17" s="122"/>
      <c r="O17" s="122"/>
      <c r="P17" s="122"/>
      <c r="Q17" s="122"/>
      <c r="R17" s="122"/>
      <c r="S17" s="122"/>
      <c r="T17" s="122"/>
      <c r="U17" s="122"/>
      <c r="V17" s="122"/>
      <c r="W17" s="136"/>
      <c r="X17" s="58" t="s">
        <v>186</v>
      </c>
      <c r="Y17" s="84" t="s">
        <v>177</v>
      </c>
      <c r="Z17" s="84" t="s">
        <v>272</v>
      </c>
      <c r="AA17" s="85" t="s">
        <v>175</v>
      </c>
      <c r="AB17" s="62" t="s">
        <v>189</v>
      </c>
      <c r="AC17" s="62" t="s">
        <v>235</v>
      </c>
      <c r="AD17" s="86" t="s">
        <v>187</v>
      </c>
      <c r="AE17" s="84" t="s">
        <v>286</v>
      </c>
      <c r="AF17" s="57" t="s">
        <v>232</v>
      </c>
      <c r="AG17" s="90" t="s">
        <v>311</v>
      </c>
      <c r="AH17" s="93">
        <v>1</v>
      </c>
      <c r="AI17" s="56"/>
      <c r="AJ17" s="56"/>
      <c r="AK17" s="56"/>
      <c r="AL17" s="56"/>
    </row>
    <row r="18" spans="1:38" s="45" customFormat="1" ht="166.5" customHeight="1" x14ac:dyDescent="0.2">
      <c r="A18" s="64" t="s">
        <v>48</v>
      </c>
      <c r="B18" s="64" t="s">
        <v>57</v>
      </c>
      <c r="C18" s="65" t="s">
        <v>237</v>
      </c>
      <c r="D18" s="67" t="s">
        <v>262</v>
      </c>
      <c r="E18" s="65" t="s">
        <v>239</v>
      </c>
      <c r="F18" s="65" t="s">
        <v>303</v>
      </c>
      <c r="G18" s="66">
        <v>5</v>
      </c>
      <c r="H18" s="73" t="str">
        <f t="shared" ref="H18" si="22">IF(G18=1,"INSIGNIFICANTE",IF(G18=2,"MENOR",IF(G18=3,"MODERADO",IF(G18=4,"MAYOR",IF(G18=5,"CATASTROFICO"," ")))))</f>
        <v>CATASTROFICO</v>
      </c>
      <c r="I18" s="66">
        <v>2</v>
      </c>
      <c r="J18" s="73" t="str">
        <f t="shared" ref="J18" si="23">IF(I18=1,"RARO",IF(I18=2,"IMPROBABLE",IF(I18=3,"MODERADO",IF(I18=4,"PROBABLE",IF(I18=5,"CASI CERTEZA"," ")))))</f>
        <v>IMPROBABLE</v>
      </c>
      <c r="K18" s="73">
        <f t="shared" ref="K18" si="24">IF(OR(G18=" ",I18=0,G18=" ",I18=0)," ",G18*I18)</f>
        <v>10</v>
      </c>
      <c r="L18" s="75" t="str">
        <f>IF(OR(G18=" ",G18=0,I18=" ",I18=0)," ",IF(AND(G18=1,I18=3),"BAJO",IF(AND(G18=1,I18=4),"MODERADO",IF(AND(G18=2,I18=3),"MODERADO",IF(AND(G18=2,I18=5),"ALTO",IF(AND(G18=3,I18=4),"ALTO",IF(AND(G18=2,I18=2),"BAJO",VLOOKUP(K18,[1]listas!$A$14:$B$27,2))))))))</f>
        <v>EXTREMO</v>
      </c>
      <c r="M18" s="65" t="s">
        <v>298</v>
      </c>
      <c r="N18" s="64" t="s">
        <v>267</v>
      </c>
      <c r="O18" s="74" t="s">
        <v>183</v>
      </c>
      <c r="P18" s="74" t="s">
        <v>183</v>
      </c>
      <c r="Q18" s="74" t="s">
        <v>183</v>
      </c>
      <c r="R18" s="64" t="s">
        <v>14</v>
      </c>
      <c r="S18" s="60" t="str">
        <f t="shared" ref="S18" si="25">IF(OR(P18="",R18="",Q18="",O18="",P18="no",Q18="no"),"T","F")</f>
        <v>F</v>
      </c>
      <c r="T18" s="60">
        <f t="shared" ref="T18" si="26">IF(S18="T","N/A",IF(O18="NO",IF(AND(P18="SI",Q18="SI"),IF(OR(R18="Impacto",R18="Impacto y Probabilidad"),IF(G18&gt;1,G18-1,G18),G18),"N/A"),IF(R18="Impacto",IF(G18&gt;2,G18-2,G18),IF(R18="Probabilidad",G18,IF(R18="Impacto y Probabilidad",IF(G18&gt;2,G18-2,G18))))))</f>
        <v>5</v>
      </c>
      <c r="U18" s="60">
        <f t="shared" ref="U18" si="27">IF(S18="T","N/A",IF(O18="NO",IF(AND(P18="SI",Q18="SI"),IF(OR(R18="Probabilidad",R18="Impacto y Probabilidad"),IF(I18&gt;1,I18-1,I18),I18),"N/A"),IF(R18="Probabilidad",IF(I18&gt;2,I18-2,I18),IF(R18="Impacto",I18,IF(R18="Impacto y Probabilidad",IF(I18&gt;2,I18-2,I18))))))</f>
        <v>2</v>
      </c>
      <c r="V18" s="60">
        <f t="shared" ref="V18" si="28">IF(S18="T",K18,(IF(AND(P18="SI",Q18="SI"),T18*U18,"N/A")))</f>
        <v>10</v>
      </c>
      <c r="W18" s="75" t="str">
        <f>IF(S18="T",L18,IF(AND(P18="SI",Q18="SI"),IF(AND(T18=1,U18=3),"BAJO",IF(AND(T18=1,U18=4),"MODERADO",IF(AND(T18=2,U18=5),"ALTO",IF(AND(T18=3,U18=4),"ALTO",IF(AND(T18=2,U18=2),"BAJO",VLOOKUP(V18,[1]listas!$A$14:$B$27,2)))))),"N/A"))</f>
        <v>EXTREMO</v>
      </c>
      <c r="X18" s="65" t="s">
        <v>263</v>
      </c>
      <c r="Y18" s="84" t="s">
        <v>238</v>
      </c>
      <c r="Z18" s="84" t="s">
        <v>275</v>
      </c>
      <c r="AA18" s="85" t="s">
        <v>175</v>
      </c>
      <c r="AB18" s="69" t="s">
        <v>189</v>
      </c>
      <c r="AC18" s="69" t="s">
        <v>184</v>
      </c>
      <c r="AD18" s="86" t="s">
        <v>236</v>
      </c>
      <c r="AE18" s="84" t="s">
        <v>287</v>
      </c>
      <c r="AF18" s="84" t="s">
        <v>256</v>
      </c>
      <c r="AG18" s="87" t="s">
        <v>319</v>
      </c>
      <c r="AH18" s="87" t="s">
        <v>307</v>
      </c>
      <c r="AI18" s="53"/>
      <c r="AJ18" s="53"/>
      <c r="AK18" s="53"/>
      <c r="AL18" s="53"/>
    </row>
    <row r="19" spans="1:38" s="45" customFormat="1" ht="108" customHeight="1" x14ac:dyDescent="0.2">
      <c r="A19" s="125" t="s">
        <v>46</v>
      </c>
      <c r="B19" s="125" t="s">
        <v>57</v>
      </c>
      <c r="C19" s="130" t="s">
        <v>260</v>
      </c>
      <c r="D19" s="126" t="s">
        <v>265</v>
      </c>
      <c r="E19" s="127" t="s">
        <v>240</v>
      </c>
      <c r="F19" s="127" t="s">
        <v>301</v>
      </c>
      <c r="G19" s="128">
        <v>5</v>
      </c>
      <c r="H19" s="128" t="s">
        <v>38</v>
      </c>
      <c r="I19" s="128">
        <v>2</v>
      </c>
      <c r="J19" s="128" t="s">
        <v>32</v>
      </c>
      <c r="K19" s="128">
        <v>10</v>
      </c>
      <c r="L19" s="137" t="s">
        <v>42</v>
      </c>
      <c r="M19" s="127" t="s">
        <v>247</v>
      </c>
      <c r="N19" s="134" t="s">
        <v>269</v>
      </c>
      <c r="O19" s="134" t="s">
        <v>28</v>
      </c>
      <c r="P19" s="134" t="s">
        <v>28</v>
      </c>
      <c r="Q19" s="134" t="s">
        <v>28</v>
      </c>
      <c r="R19" s="134" t="s">
        <v>147</v>
      </c>
      <c r="S19" s="121" t="s">
        <v>241</v>
      </c>
      <c r="T19" s="121">
        <v>3</v>
      </c>
      <c r="U19" s="121">
        <v>2</v>
      </c>
      <c r="V19" s="121">
        <v>6</v>
      </c>
      <c r="W19" s="139" t="s">
        <v>34</v>
      </c>
      <c r="X19" s="58" t="s">
        <v>242</v>
      </c>
      <c r="Y19" s="84" t="s">
        <v>159</v>
      </c>
      <c r="Z19" s="84" t="s">
        <v>276</v>
      </c>
      <c r="AA19" s="85" t="s">
        <v>175</v>
      </c>
      <c r="AB19" s="62" t="s">
        <v>252</v>
      </c>
      <c r="AC19" s="62" t="s">
        <v>253</v>
      </c>
      <c r="AD19" s="86" t="s">
        <v>243</v>
      </c>
      <c r="AE19" s="84" t="s">
        <v>244</v>
      </c>
      <c r="AF19" s="57" t="s">
        <v>245</v>
      </c>
      <c r="AG19" s="94" t="s">
        <v>320</v>
      </c>
      <c r="AH19" s="95">
        <f>(23/23)*100%</f>
        <v>1</v>
      </c>
      <c r="AI19" s="56"/>
      <c r="AJ19" s="56"/>
      <c r="AK19" s="56"/>
      <c r="AL19" s="56"/>
    </row>
    <row r="20" spans="1:38" s="45" customFormat="1" ht="117" customHeight="1" x14ac:dyDescent="0.2">
      <c r="A20" s="125"/>
      <c r="B20" s="125"/>
      <c r="C20" s="131"/>
      <c r="D20" s="126"/>
      <c r="E20" s="127"/>
      <c r="F20" s="127"/>
      <c r="G20" s="129"/>
      <c r="H20" s="129"/>
      <c r="I20" s="129"/>
      <c r="J20" s="129"/>
      <c r="K20" s="129"/>
      <c r="L20" s="138"/>
      <c r="M20" s="127"/>
      <c r="N20" s="134"/>
      <c r="O20" s="134"/>
      <c r="P20" s="134"/>
      <c r="Q20" s="134"/>
      <c r="R20" s="134"/>
      <c r="S20" s="122"/>
      <c r="T20" s="122"/>
      <c r="U20" s="122"/>
      <c r="V20" s="122"/>
      <c r="W20" s="140"/>
      <c r="X20" s="58" t="s">
        <v>246</v>
      </c>
      <c r="Y20" s="84" t="s">
        <v>159</v>
      </c>
      <c r="Z20" s="84" t="s">
        <v>276</v>
      </c>
      <c r="AA20" s="85" t="s">
        <v>175</v>
      </c>
      <c r="AB20" s="62" t="s">
        <v>252</v>
      </c>
      <c r="AC20" s="62" t="s">
        <v>253</v>
      </c>
      <c r="AD20" s="86" t="s">
        <v>158</v>
      </c>
      <c r="AE20" s="84" t="s">
        <v>288</v>
      </c>
      <c r="AF20" s="57" t="s">
        <v>178</v>
      </c>
      <c r="AG20" s="96" t="s">
        <v>321</v>
      </c>
      <c r="AH20" s="97">
        <f>(8/8)*100%</f>
        <v>1</v>
      </c>
      <c r="AI20" s="56"/>
      <c r="AJ20" s="56"/>
      <c r="AK20" s="56"/>
      <c r="AL20" s="56"/>
    </row>
    <row r="21" spans="1:38" s="45" customFormat="1" ht="126.75" customHeight="1" x14ac:dyDescent="0.2">
      <c r="A21" s="125" t="s">
        <v>44</v>
      </c>
      <c r="B21" s="125" t="s">
        <v>49</v>
      </c>
      <c r="C21" s="130" t="s">
        <v>249</v>
      </c>
      <c r="D21" s="126" t="s">
        <v>182</v>
      </c>
      <c r="E21" s="127" t="s">
        <v>248</v>
      </c>
      <c r="F21" s="127" t="s">
        <v>300</v>
      </c>
      <c r="G21" s="128">
        <v>5</v>
      </c>
      <c r="H21" s="128" t="s">
        <v>38</v>
      </c>
      <c r="I21" s="128">
        <v>2</v>
      </c>
      <c r="J21" s="128" t="s">
        <v>32</v>
      </c>
      <c r="K21" s="128">
        <v>10</v>
      </c>
      <c r="L21" s="132" t="s">
        <v>42</v>
      </c>
      <c r="M21" s="127" t="s">
        <v>299</v>
      </c>
      <c r="N21" s="134" t="s">
        <v>251</v>
      </c>
      <c r="O21" s="134" t="s">
        <v>250</v>
      </c>
      <c r="P21" s="134" t="s">
        <v>28</v>
      </c>
      <c r="Q21" s="134" t="s">
        <v>28</v>
      </c>
      <c r="R21" s="134" t="s">
        <v>14</v>
      </c>
      <c r="S21" s="121" t="s">
        <v>241</v>
      </c>
      <c r="T21" s="121">
        <v>3</v>
      </c>
      <c r="U21" s="121">
        <v>2</v>
      </c>
      <c r="V21" s="121">
        <v>6</v>
      </c>
      <c r="W21" s="123" t="s">
        <v>34</v>
      </c>
      <c r="X21" s="58" t="s">
        <v>259</v>
      </c>
      <c r="Y21" s="84" t="s">
        <v>251</v>
      </c>
      <c r="Z21" s="84" t="s">
        <v>276</v>
      </c>
      <c r="AA21" s="85" t="s">
        <v>175</v>
      </c>
      <c r="AB21" s="62" t="s">
        <v>189</v>
      </c>
      <c r="AC21" s="69" t="s">
        <v>254</v>
      </c>
      <c r="AD21" s="86" t="s">
        <v>255</v>
      </c>
      <c r="AE21" s="84" t="s">
        <v>279</v>
      </c>
      <c r="AF21" s="57" t="s">
        <v>256</v>
      </c>
      <c r="AG21" s="94" t="s">
        <v>315</v>
      </c>
      <c r="AH21" s="98">
        <v>1</v>
      </c>
      <c r="AI21" s="58"/>
      <c r="AJ21" s="59"/>
      <c r="AK21" s="58"/>
      <c r="AL21" s="58"/>
    </row>
    <row r="22" spans="1:38" s="45" customFormat="1" ht="70.5" customHeight="1" x14ac:dyDescent="0.2">
      <c r="A22" s="125"/>
      <c r="B22" s="125"/>
      <c r="C22" s="131"/>
      <c r="D22" s="126"/>
      <c r="E22" s="127"/>
      <c r="F22" s="127"/>
      <c r="G22" s="129"/>
      <c r="H22" s="129"/>
      <c r="I22" s="129"/>
      <c r="J22" s="129"/>
      <c r="K22" s="129"/>
      <c r="L22" s="133"/>
      <c r="M22" s="127"/>
      <c r="N22" s="134"/>
      <c r="O22" s="134"/>
      <c r="P22" s="134"/>
      <c r="Q22" s="134"/>
      <c r="R22" s="134"/>
      <c r="S22" s="122"/>
      <c r="T22" s="122"/>
      <c r="U22" s="122"/>
      <c r="V22" s="122"/>
      <c r="W22" s="124"/>
      <c r="X22" s="58" t="s">
        <v>261</v>
      </c>
      <c r="Y22" s="84" t="s">
        <v>251</v>
      </c>
      <c r="Z22" s="84" t="s">
        <v>276</v>
      </c>
      <c r="AA22" s="85" t="s">
        <v>175</v>
      </c>
      <c r="AB22" s="62" t="s">
        <v>189</v>
      </c>
      <c r="AC22" s="69" t="s">
        <v>257</v>
      </c>
      <c r="AD22" s="86" t="s">
        <v>258</v>
      </c>
      <c r="AE22" s="84" t="s">
        <v>289</v>
      </c>
      <c r="AF22" s="57" t="s">
        <v>256</v>
      </c>
      <c r="AG22" s="94" t="s">
        <v>316</v>
      </c>
      <c r="AH22" s="95">
        <v>0</v>
      </c>
      <c r="AI22" s="70"/>
      <c r="AJ22" s="70"/>
      <c r="AK22" s="70"/>
      <c r="AL22" s="70"/>
    </row>
    <row r="23" spans="1:38" s="45" customFormat="1" ht="48" customHeight="1" x14ac:dyDescent="0.2">
      <c r="X23" s="72"/>
    </row>
  </sheetData>
  <mergeCells count="186">
    <mergeCell ref="R6:R8"/>
    <mergeCell ref="W6:W8"/>
    <mergeCell ref="E6:E8"/>
    <mergeCell ref="E9:E10"/>
    <mergeCell ref="AI4:AJ4"/>
    <mergeCell ref="X4:AF4"/>
    <mergeCell ref="T6:T8"/>
    <mergeCell ref="V9:V10"/>
    <mergeCell ref="T9:T10"/>
    <mergeCell ref="I9:I10"/>
    <mergeCell ref="AJ9:AJ10"/>
    <mergeCell ref="AE9:AE10"/>
    <mergeCell ref="AF9:AF10"/>
    <mergeCell ref="AH9:AH10"/>
    <mergeCell ref="AI9:AI10"/>
    <mergeCell ref="A4:F4"/>
    <mergeCell ref="A14:A15"/>
    <mergeCell ref="G14:G15"/>
    <mergeCell ref="A6:A8"/>
    <mergeCell ref="B6:B8"/>
    <mergeCell ref="D6:D8"/>
    <mergeCell ref="G6:G8"/>
    <mergeCell ref="F6:F8"/>
    <mergeCell ref="C6:C8"/>
    <mergeCell ref="B14:B15"/>
    <mergeCell ref="C14:C15"/>
    <mergeCell ref="D14:D15"/>
    <mergeCell ref="F14:F15"/>
    <mergeCell ref="B12:B13"/>
    <mergeCell ref="C12:C13"/>
    <mergeCell ref="D12:D13"/>
    <mergeCell ref="D9:D10"/>
    <mergeCell ref="C9:C10"/>
    <mergeCell ref="B9:B10"/>
    <mergeCell ref="A9:A10"/>
    <mergeCell ref="E14:E15"/>
    <mergeCell ref="K16:K17"/>
    <mergeCell ref="L16:L17"/>
    <mergeCell ref="N16:N17"/>
    <mergeCell ref="J9:J10"/>
    <mergeCell ref="K9:K10"/>
    <mergeCell ref="L9:L10"/>
    <mergeCell ref="AG4:AH4"/>
    <mergeCell ref="S9:S10"/>
    <mergeCell ref="U6:U8"/>
    <mergeCell ref="U9:U10"/>
    <mergeCell ref="O16:O17"/>
    <mergeCell ref="P16:P17"/>
    <mergeCell ref="Q16:Q17"/>
    <mergeCell ref="R16:R17"/>
    <mergeCell ref="S16:S17"/>
    <mergeCell ref="T16:T17"/>
    <mergeCell ref="U16:U17"/>
    <mergeCell ref="V16:V17"/>
    <mergeCell ref="K5:L5"/>
    <mergeCell ref="J14:J15"/>
    <mergeCell ref="K14:K15"/>
    <mergeCell ref="J12:J13"/>
    <mergeCell ref="K12:K13"/>
    <mergeCell ref="L12:L13"/>
    <mergeCell ref="M16:M17"/>
    <mergeCell ref="A1:AL2"/>
    <mergeCell ref="G4:L4"/>
    <mergeCell ref="M4:W4"/>
    <mergeCell ref="V5:W5"/>
    <mergeCell ref="L14:L15"/>
    <mergeCell ref="AK4:AL4"/>
    <mergeCell ref="T14:T15"/>
    <mergeCell ref="H6:H8"/>
    <mergeCell ref="I6:I8"/>
    <mergeCell ref="J6:J8"/>
    <mergeCell ref="K6:K8"/>
    <mergeCell ref="L6:L8"/>
    <mergeCell ref="V6:V8"/>
    <mergeCell ref="S6:S8"/>
    <mergeCell ref="M6:M8"/>
    <mergeCell ref="N6:N8"/>
    <mergeCell ref="O6:O8"/>
    <mergeCell ref="P6:P8"/>
    <mergeCell ref="Q6:Q8"/>
    <mergeCell ref="AL9:AL10"/>
    <mergeCell ref="A12:A13"/>
    <mergeCell ref="P9:P10"/>
    <mergeCell ref="Q9:Q10"/>
    <mergeCell ref="AK9:AK10"/>
    <mergeCell ref="O9:O10"/>
    <mergeCell ref="AG9:AG10"/>
    <mergeCell ref="M14:M15"/>
    <mergeCell ref="N14:N15"/>
    <mergeCell ref="M9:M10"/>
    <mergeCell ref="N9:N10"/>
    <mergeCell ref="M12:M13"/>
    <mergeCell ref="N12:N13"/>
    <mergeCell ref="O12:O13"/>
    <mergeCell ref="P12:P13"/>
    <mergeCell ref="Q12:Q13"/>
    <mergeCell ref="R12:R13"/>
    <mergeCell ref="S12:S13"/>
    <mergeCell ref="T12:T13"/>
    <mergeCell ref="U12:U13"/>
    <mergeCell ref="R9:R10"/>
    <mergeCell ref="V12:V13"/>
    <mergeCell ref="W12:W13"/>
    <mergeCell ref="Z9:Z10"/>
    <mergeCell ref="AA9:AA10"/>
    <mergeCell ref="AB9:AB10"/>
    <mergeCell ref="AC9:AC10"/>
    <mergeCell ref="AD9:AD10"/>
    <mergeCell ref="O14:O15"/>
    <mergeCell ref="P14:P15"/>
    <mergeCell ref="Q14:Q15"/>
    <mergeCell ref="R14:R15"/>
    <mergeCell ref="S14:S15"/>
    <mergeCell ref="U14:U15"/>
    <mergeCell ref="X9:X10"/>
    <mergeCell ref="Y9:Y10"/>
    <mergeCell ref="E12:E13"/>
    <mergeCell ref="F12:F13"/>
    <mergeCell ref="G12:G13"/>
    <mergeCell ref="G9:G10"/>
    <mergeCell ref="F9:F10"/>
    <mergeCell ref="W14:W15"/>
    <mergeCell ref="V14:V15"/>
    <mergeCell ref="W9:W10"/>
    <mergeCell ref="H14:H15"/>
    <mergeCell ref="I14:I15"/>
    <mergeCell ref="H12:H13"/>
    <mergeCell ref="I12:I13"/>
    <mergeCell ref="H9:H10"/>
    <mergeCell ref="A16:A17"/>
    <mergeCell ref="B16:B17"/>
    <mergeCell ref="C16:C17"/>
    <mergeCell ref="D16:D17"/>
    <mergeCell ref="E16:E17"/>
    <mergeCell ref="F16:F17"/>
    <mergeCell ref="G16:G17"/>
    <mergeCell ref="I16:I17"/>
    <mergeCell ref="J16:J17"/>
    <mergeCell ref="H16:H17"/>
    <mergeCell ref="W16:W17"/>
    <mergeCell ref="A19:A20"/>
    <mergeCell ref="B19:B20"/>
    <mergeCell ref="D19:D20"/>
    <mergeCell ref="E19:E20"/>
    <mergeCell ref="F19:F20"/>
    <mergeCell ref="G19:G20"/>
    <mergeCell ref="H19:H20"/>
    <mergeCell ref="I19:I20"/>
    <mergeCell ref="J19:J20"/>
    <mergeCell ref="K19:K20"/>
    <mergeCell ref="L19:L20"/>
    <mergeCell ref="M19:M20"/>
    <mergeCell ref="N19:N20"/>
    <mergeCell ref="O19:O20"/>
    <mergeCell ref="P19:P20"/>
    <mergeCell ref="Q19:Q20"/>
    <mergeCell ref="R19:R20"/>
    <mergeCell ref="S19:S20"/>
    <mergeCell ref="T19:T20"/>
    <mergeCell ref="U19:U20"/>
    <mergeCell ref="V19:V20"/>
    <mergeCell ref="W19:W20"/>
    <mergeCell ref="C19:C20"/>
    <mergeCell ref="U21:U22"/>
    <mergeCell ref="V21:V22"/>
    <mergeCell ref="W21:W22"/>
    <mergeCell ref="A21:A22"/>
    <mergeCell ref="B21:B22"/>
    <mergeCell ref="D21:D22"/>
    <mergeCell ref="E21:E22"/>
    <mergeCell ref="F21:F22"/>
    <mergeCell ref="G21:G22"/>
    <mergeCell ref="C21:C22"/>
    <mergeCell ref="H21:H22"/>
    <mergeCell ref="I21:I22"/>
    <mergeCell ref="J21:J22"/>
    <mergeCell ref="K21:K22"/>
    <mergeCell ref="L21:L22"/>
    <mergeCell ref="M21:M22"/>
    <mergeCell ref="N21:N22"/>
    <mergeCell ref="O21:O22"/>
    <mergeCell ref="P21:P22"/>
    <mergeCell ref="Q21:Q22"/>
    <mergeCell ref="R21:R22"/>
    <mergeCell ref="S21:S22"/>
    <mergeCell ref="T21:T22"/>
  </mergeCells>
  <pageMargins left="0.41" right="0.35" top="0.39" bottom="0.4" header="0.31496062992125984" footer="0.31496062992125984"/>
  <pageSetup paperSize="5" scale="28" fitToWidth="2" fitToHeight="2" orientation="landscape" r:id="rId1"/>
  <legacyDrawing r:id="rId2"/>
  <extLst>
    <ext xmlns:x14="http://schemas.microsoft.com/office/spreadsheetml/2009/9/main" uri="{78C0D931-6437-407d-A8EE-F0AAD7539E65}">
      <x14:conditionalFormattings>
        <x14:conditionalFormatting xmlns:xm="http://schemas.microsoft.com/office/excel/2006/main">
          <x14:cfRule type="cellIs" priority="41" operator="equal" id="{E0EB6A62-0A5D-4828-9E42-13C7760202FF}">
            <xm:f>listas!$J$5</xm:f>
            <x14:dxf>
              <fill>
                <patternFill>
                  <bgColor rgb="FFFF0000"/>
                </patternFill>
              </fill>
            </x14:dxf>
          </x14:cfRule>
          <x14:cfRule type="cellIs" priority="42" operator="equal" id="{51FF7A37-F999-4F4B-9516-EB2F4D37A502}">
            <xm:f>listas!$J$4</xm:f>
            <x14:dxf>
              <fill>
                <patternFill>
                  <bgColor rgb="FFFFC000"/>
                </patternFill>
              </fill>
            </x14:dxf>
          </x14:cfRule>
          <x14:cfRule type="cellIs" priority="43" operator="equal" id="{88681CDB-C623-4015-B74F-A45B245082EF}">
            <xm:f>listas!$J$3</xm:f>
            <x14:dxf>
              <fill>
                <patternFill>
                  <bgColor rgb="FFFFFF00"/>
                </patternFill>
              </fill>
            </x14:dxf>
          </x14:cfRule>
          <x14:cfRule type="cellIs" priority="44" operator="equal" id="{CD8B1FE0-D4A0-453C-B129-E64EAFCD8F77}">
            <xm:f>listas!$J$2</xm:f>
            <x14:dxf>
              <fill>
                <patternFill>
                  <bgColor rgb="FF92D050"/>
                </patternFill>
              </fill>
            </x14:dxf>
          </x14:cfRule>
          <xm:sqref>L6 W6 W16 L9 L11:L12 W9 W11:W12 L14 W14</xm:sqref>
        </x14:conditionalFormatting>
        <x14:conditionalFormatting xmlns:xm="http://schemas.microsoft.com/office/excel/2006/main">
          <x14:cfRule type="cellIs" priority="29" operator="equal" id="{3E63A245-14CE-4EE5-98A7-641A871D6C75}">
            <xm:f>listas!$J$5</xm:f>
            <x14:dxf>
              <fill>
                <patternFill>
                  <bgColor rgb="FFFF0000"/>
                </patternFill>
              </fill>
            </x14:dxf>
          </x14:cfRule>
          <x14:cfRule type="cellIs" priority="30" operator="equal" id="{5457058A-D643-466C-B0D9-212ADC4BEF1D}">
            <xm:f>listas!$J$4</xm:f>
            <x14:dxf>
              <fill>
                <patternFill>
                  <bgColor rgb="FFFFC000"/>
                </patternFill>
              </fill>
            </x14:dxf>
          </x14:cfRule>
          <x14:cfRule type="cellIs" priority="31" operator="equal" id="{3BCEB1C3-8FA6-46EF-9F28-ADA247A5ACA9}">
            <xm:f>listas!$J$3</xm:f>
            <x14:dxf>
              <fill>
                <patternFill>
                  <bgColor rgb="FFFFFF00"/>
                </patternFill>
              </fill>
            </x14:dxf>
          </x14:cfRule>
          <x14:cfRule type="cellIs" priority="32" operator="equal" id="{9F0368AD-86DC-481C-93C3-88BF90ADEEEF}">
            <xm:f>listas!$J$2</xm:f>
            <x14:dxf>
              <fill>
                <patternFill>
                  <bgColor rgb="FF92D050"/>
                </patternFill>
              </fill>
            </x14:dxf>
          </x14:cfRule>
          <xm:sqref>L16</xm:sqref>
        </x14:conditionalFormatting>
        <x14:conditionalFormatting xmlns:xm="http://schemas.microsoft.com/office/excel/2006/main">
          <x14:cfRule type="cellIs" priority="13" operator="equal" id="{5B5F67D3-DCD7-457E-9C60-3E1B86728781}">
            <xm:f>listas!#REF!</xm:f>
            <x14:dxf>
              <fill>
                <patternFill>
                  <bgColor rgb="FFFF0000"/>
                </patternFill>
              </fill>
            </x14:dxf>
          </x14:cfRule>
          <x14:cfRule type="cellIs" priority="14" operator="equal" id="{E9E00E1E-EFEE-4CE4-8B24-F3D68DFA40A8}">
            <xm:f>listas!#REF!</xm:f>
            <x14:dxf>
              <fill>
                <patternFill>
                  <bgColor rgb="FFFFC000"/>
                </patternFill>
              </fill>
            </x14:dxf>
          </x14:cfRule>
          <x14:cfRule type="cellIs" priority="15" operator="equal" id="{1CC7BEE0-A3F5-4F29-A909-29BEA80D4ED2}">
            <xm:f>listas!#REF!</xm:f>
            <x14:dxf>
              <fill>
                <patternFill>
                  <bgColor rgb="FFFFFF00"/>
                </patternFill>
              </fill>
            </x14:dxf>
          </x14:cfRule>
          <x14:cfRule type="cellIs" priority="16" operator="equal" id="{5ABEE935-9D3A-400E-BB2E-02B9B5BD671E}">
            <xm:f>listas!#REF!</xm:f>
            <x14:dxf>
              <fill>
                <patternFill>
                  <bgColor rgb="FF92D050"/>
                </patternFill>
              </fill>
            </x14:dxf>
          </x14:cfRule>
          <xm:sqref>W18</xm:sqref>
        </x14:conditionalFormatting>
        <x14:conditionalFormatting xmlns:xm="http://schemas.microsoft.com/office/excel/2006/main">
          <x14:cfRule type="cellIs" priority="9" operator="equal" id="{6CCB65B6-DE4B-42EB-BB7F-8C412497BFBE}">
            <xm:f>listas!#REF!</xm:f>
            <x14:dxf>
              <fill>
                <patternFill>
                  <bgColor rgb="FFFF0000"/>
                </patternFill>
              </fill>
            </x14:dxf>
          </x14:cfRule>
          <x14:cfRule type="cellIs" priority="10" operator="equal" id="{65E73D53-BFE5-489F-BC84-7DBA8D26762C}">
            <xm:f>listas!#REF!</xm:f>
            <x14:dxf>
              <fill>
                <patternFill>
                  <bgColor rgb="FFFFC000"/>
                </patternFill>
              </fill>
            </x14:dxf>
          </x14:cfRule>
          <x14:cfRule type="cellIs" priority="11" operator="equal" id="{B6E8D5BA-C437-4D24-B044-825083B60610}">
            <xm:f>listas!#REF!</xm:f>
            <x14:dxf>
              <fill>
                <patternFill>
                  <bgColor rgb="FFFFFF00"/>
                </patternFill>
              </fill>
            </x14:dxf>
          </x14:cfRule>
          <x14:cfRule type="cellIs" priority="12" operator="equal" id="{B3408090-1AFB-4C53-9A41-39073F7347DD}">
            <xm:f>listas!#REF!</xm:f>
            <x14:dxf>
              <fill>
                <patternFill>
                  <bgColor rgb="FF92D050"/>
                </patternFill>
              </fill>
            </x14:dxf>
          </x14:cfRule>
          <xm:sqref>L18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1"/>
  <sheetViews>
    <sheetView workbookViewId="0">
      <selection activeCell="E22" sqref="E22"/>
    </sheetView>
  </sheetViews>
  <sheetFormatPr baseColWidth="10" defaultRowHeight="15" x14ac:dyDescent="0.25"/>
  <cols>
    <col min="1" max="1" width="24.5703125" style="14" bestFit="1" customWidth="1"/>
    <col min="2" max="2" width="14.28515625" bestFit="1" customWidth="1"/>
    <col min="5" max="5" width="20.5703125" bestFit="1" customWidth="1"/>
    <col min="10" max="10" width="20.5703125" bestFit="1" customWidth="1"/>
    <col min="11" max="11" width="14" bestFit="1" customWidth="1"/>
  </cols>
  <sheetData>
    <row r="1" spans="1:11" x14ac:dyDescent="0.25">
      <c r="A1" s="185"/>
      <c r="B1" s="185"/>
      <c r="C1" s="1"/>
      <c r="D1" s="1"/>
      <c r="E1" s="1"/>
      <c r="F1" s="1"/>
      <c r="G1" s="1"/>
      <c r="H1" s="1"/>
      <c r="I1" s="1"/>
      <c r="J1" s="1"/>
    </row>
    <row r="2" spans="1:11" x14ac:dyDescent="0.25">
      <c r="A2" s="185" t="s">
        <v>14</v>
      </c>
      <c r="B2" s="185"/>
      <c r="C2" s="1"/>
      <c r="D2" s="1"/>
      <c r="E2" s="185" t="s">
        <v>27</v>
      </c>
      <c r="F2" s="185"/>
      <c r="G2" s="1"/>
      <c r="H2" s="7" t="s">
        <v>28</v>
      </c>
      <c r="I2" s="1"/>
      <c r="J2" s="16" t="s">
        <v>40</v>
      </c>
      <c r="K2" s="16" t="s">
        <v>148</v>
      </c>
    </row>
    <row r="3" spans="1:11" x14ac:dyDescent="0.25">
      <c r="A3" s="9">
        <v>1</v>
      </c>
      <c r="B3" s="2" t="s">
        <v>29</v>
      </c>
      <c r="C3" s="1"/>
      <c r="D3" s="1"/>
      <c r="E3" s="2" t="s">
        <v>30</v>
      </c>
      <c r="F3" s="2">
        <v>1</v>
      </c>
      <c r="G3" s="1"/>
      <c r="H3" s="7" t="s">
        <v>31</v>
      </c>
      <c r="I3" s="1"/>
      <c r="J3" s="16" t="s">
        <v>34</v>
      </c>
      <c r="K3" s="16" t="s">
        <v>149</v>
      </c>
    </row>
    <row r="4" spans="1:11" x14ac:dyDescent="0.25">
      <c r="A4" s="9">
        <v>2</v>
      </c>
      <c r="B4" s="2" t="s">
        <v>32</v>
      </c>
      <c r="C4" s="1"/>
      <c r="D4" s="1"/>
      <c r="E4" s="2" t="s">
        <v>33</v>
      </c>
      <c r="F4" s="2">
        <v>2</v>
      </c>
      <c r="G4" s="1"/>
      <c r="H4" s="1"/>
      <c r="I4" s="1"/>
      <c r="J4" s="16" t="s">
        <v>41</v>
      </c>
      <c r="K4" s="16" t="s">
        <v>150</v>
      </c>
    </row>
    <row r="5" spans="1:11" x14ac:dyDescent="0.25">
      <c r="A5" s="9">
        <v>3</v>
      </c>
      <c r="B5" s="7" t="s">
        <v>34</v>
      </c>
      <c r="C5" s="4"/>
      <c r="D5" s="1"/>
      <c r="E5" s="2" t="s">
        <v>34</v>
      </c>
      <c r="F5" s="2">
        <v>3</v>
      </c>
      <c r="G5" s="1"/>
      <c r="H5" s="1"/>
      <c r="I5" s="1"/>
      <c r="J5" s="16" t="s">
        <v>42</v>
      </c>
      <c r="K5" s="16" t="s">
        <v>151</v>
      </c>
    </row>
    <row r="6" spans="1:11" x14ac:dyDescent="0.25">
      <c r="A6" s="9">
        <v>4</v>
      </c>
      <c r="B6" s="2" t="s">
        <v>35</v>
      </c>
      <c r="C6" s="3"/>
      <c r="D6" s="1"/>
      <c r="E6" s="2" t="s">
        <v>36</v>
      </c>
      <c r="F6" s="2">
        <v>4</v>
      </c>
      <c r="G6" s="1"/>
      <c r="H6" s="1"/>
      <c r="I6" s="1"/>
      <c r="J6" s="1"/>
    </row>
    <row r="7" spans="1:11" x14ac:dyDescent="0.25">
      <c r="A7" s="9">
        <v>5</v>
      </c>
      <c r="B7" s="2" t="s">
        <v>37</v>
      </c>
      <c r="C7" s="3"/>
      <c r="D7" s="1"/>
      <c r="E7" s="2" t="s">
        <v>38</v>
      </c>
      <c r="F7" s="2">
        <v>5</v>
      </c>
      <c r="G7" s="1"/>
      <c r="H7" s="1"/>
      <c r="I7" s="1"/>
      <c r="J7" s="1"/>
    </row>
    <row r="8" spans="1:11" x14ac:dyDescent="0.25">
      <c r="A8" s="10"/>
      <c r="B8" s="3"/>
      <c r="C8" s="3"/>
      <c r="D8" s="1"/>
      <c r="E8" s="1"/>
      <c r="F8" s="1"/>
      <c r="G8" s="1"/>
      <c r="H8" s="1"/>
      <c r="I8" s="1"/>
      <c r="J8" s="1"/>
    </row>
    <row r="9" spans="1:11" x14ac:dyDescent="0.25">
      <c r="A9" s="10"/>
      <c r="B9" s="3"/>
      <c r="C9" s="3"/>
      <c r="D9" s="1"/>
      <c r="E9" s="1"/>
      <c r="F9" s="1"/>
      <c r="G9" s="1"/>
      <c r="H9" s="1"/>
      <c r="I9" s="1"/>
      <c r="J9" s="1"/>
    </row>
    <row r="10" spans="1:11" x14ac:dyDescent="0.25">
      <c r="A10" s="10"/>
      <c r="B10" s="3"/>
      <c r="C10" s="3"/>
      <c r="D10" s="1"/>
      <c r="E10" s="1"/>
      <c r="F10" s="1"/>
      <c r="G10" s="1"/>
      <c r="H10" s="1"/>
      <c r="I10" s="1"/>
      <c r="J10" s="1"/>
    </row>
    <row r="11" spans="1:11" x14ac:dyDescent="0.25">
      <c r="A11" s="10"/>
      <c r="B11" s="3"/>
      <c r="C11" s="3"/>
      <c r="D11" s="1"/>
      <c r="E11" s="1"/>
      <c r="F11" s="1"/>
      <c r="G11" s="1"/>
      <c r="H11" s="1"/>
      <c r="I11" s="1"/>
      <c r="J11" s="1"/>
    </row>
    <row r="12" spans="1:11" x14ac:dyDescent="0.25">
      <c r="A12" s="10"/>
      <c r="B12" s="3"/>
      <c r="C12" s="3"/>
      <c r="D12" s="1"/>
      <c r="E12" s="1"/>
      <c r="F12" s="1"/>
      <c r="G12" s="1"/>
      <c r="H12" s="1"/>
      <c r="I12" s="1"/>
      <c r="J12" s="1"/>
    </row>
    <row r="13" spans="1:11" x14ac:dyDescent="0.25">
      <c r="A13" s="186" t="s">
        <v>39</v>
      </c>
      <c r="B13" s="187"/>
      <c r="C13" s="3"/>
      <c r="D13" s="1"/>
      <c r="E13" s="7" t="s">
        <v>14</v>
      </c>
      <c r="F13" s="1"/>
      <c r="G13" s="1"/>
      <c r="H13" s="1"/>
      <c r="I13" s="1"/>
      <c r="J13" s="1"/>
    </row>
    <row r="14" spans="1:11" x14ac:dyDescent="0.25">
      <c r="A14" s="8">
        <v>1</v>
      </c>
      <c r="B14" s="5" t="s">
        <v>40</v>
      </c>
      <c r="C14" s="3"/>
      <c r="D14" s="1"/>
      <c r="E14" s="7" t="s">
        <v>12</v>
      </c>
      <c r="F14" s="1"/>
      <c r="G14" s="1"/>
      <c r="H14" s="1"/>
      <c r="I14" s="1"/>
      <c r="J14" s="1"/>
    </row>
    <row r="15" spans="1:11" x14ac:dyDescent="0.25">
      <c r="A15" s="8">
        <v>2</v>
      </c>
      <c r="B15" s="5" t="s">
        <v>40</v>
      </c>
      <c r="C15" s="3"/>
      <c r="D15" s="1"/>
      <c r="E15" s="7" t="s">
        <v>147</v>
      </c>
      <c r="F15" s="1"/>
      <c r="G15" s="1"/>
      <c r="H15" s="1"/>
      <c r="I15" s="1"/>
      <c r="J15" s="1"/>
    </row>
    <row r="16" spans="1:11" x14ac:dyDescent="0.25">
      <c r="A16" s="8">
        <v>3</v>
      </c>
      <c r="B16" s="5" t="s">
        <v>34</v>
      </c>
      <c r="C16" s="3"/>
      <c r="D16" s="1"/>
      <c r="E16" s="1"/>
      <c r="F16" s="1"/>
      <c r="G16" s="1"/>
      <c r="H16" s="1"/>
      <c r="I16" s="1"/>
      <c r="J16" s="1"/>
    </row>
    <row r="17" spans="1:3" x14ac:dyDescent="0.25">
      <c r="A17" s="8">
        <v>4</v>
      </c>
      <c r="B17" s="5" t="s">
        <v>41</v>
      </c>
      <c r="C17" s="3"/>
    </row>
    <row r="18" spans="1:3" x14ac:dyDescent="0.25">
      <c r="A18" s="8">
        <v>5</v>
      </c>
      <c r="B18" s="5" t="s">
        <v>41</v>
      </c>
      <c r="C18" s="3"/>
    </row>
    <row r="19" spans="1:3" x14ac:dyDescent="0.25">
      <c r="A19" s="8">
        <v>6</v>
      </c>
      <c r="B19" s="5" t="s">
        <v>34</v>
      </c>
      <c r="C19" s="3"/>
    </row>
    <row r="20" spans="1:3" x14ac:dyDescent="0.25">
      <c r="A20" s="8">
        <v>8</v>
      </c>
      <c r="B20" s="5" t="s">
        <v>41</v>
      </c>
      <c r="C20" s="3"/>
    </row>
    <row r="21" spans="1:3" x14ac:dyDescent="0.25">
      <c r="A21" s="8">
        <v>9</v>
      </c>
      <c r="B21" s="5" t="s">
        <v>41</v>
      </c>
      <c r="C21" s="3"/>
    </row>
    <row r="22" spans="1:3" x14ac:dyDescent="0.25">
      <c r="A22" s="8">
        <v>10</v>
      </c>
      <c r="B22" s="5" t="s">
        <v>42</v>
      </c>
      <c r="C22" s="3"/>
    </row>
    <row r="23" spans="1:3" x14ac:dyDescent="0.25">
      <c r="A23" s="8">
        <v>12</v>
      </c>
      <c r="B23" s="6" t="s">
        <v>42</v>
      </c>
      <c r="C23" s="3"/>
    </row>
    <row r="24" spans="1:3" x14ac:dyDescent="0.25">
      <c r="A24" s="8">
        <v>15</v>
      </c>
      <c r="B24" s="6" t="s">
        <v>42</v>
      </c>
      <c r="C24" s="3"/>
    </row>
    <row r="25" spans="1:3" x14ac:dyDescent="0.25">
      <c r="A25" s="8">
        <v>16</v>
      </c>
      <c r="B25" s="6" t="s">
        <v>42</v>
      </c>
      <c r="C25" s="3"/>
    </row>
    <row r="26" spans="1:3" x14ac:dyDescent="0.25">
      <c r="A26" s="8">
        <v>20</v>
      </c>
      <c r="B26" s="6" t="s">
        <v>42</v>
      </c>
      <c r="C26" s="3"/>
    </row>
    <row r="27" spans="1:3" x14ac:dyDescent="0.25">
      <c r="A27" s="8">
        <v>25</v>
      </c>
      <c r="B27" s="6" t="s">
        <v>42</v>
      </c>
      <c r="C27" s="3"/>
    </row>
    <row r="28" spans="1:3" x14ac:dyDescent="0.25">
      <c r="A28" s="10"/>
      <c r="B28" s="3"/>
      <c r="C28" s="3"/>
    </row>
    <row r="29" spans="1:3" x14ac:dyDescent="0.25">
      <c r="A29" s="10"/>
      <c r="B29" s="3"/>
      <c r="C29" s="3"/>
    </row>
    <row r="30" spans="1:3" x14ac:dyDescent="0.25">
      <c r="A30" s="10"/>
      <c r="B30" s="3"/>
      <c r="C30" s="3"/>
    </row>
    <row r="31" spans="1:3" ht="25.5" x14ac:dyDescent="0.25">
      <c r="A31" s="11" t="s">
        <v>43</v>
      </c>
    </row>
    <row r="32" spans="1:3" x14ac:dyDescent="0.25">
      <c r="A32" s="9" t="s">
        <v>44</v>
      </c>
    </row>
    <row r="33" spans="1:1" x14ac:dyDescent="0.25">
      <c r="A33" s="9" t="s">
        <v>46</v>
      </c>
    </row>
    <row r="34" spans="1:1" x14ac:dyDescent="0.25">
      <c r="A34" s="9" t="s">
        <v>48</v>
      </c>
    </row>
    <row r="35" spans="1:1" x14ac:dyDescent="0.25">
      <c r="A35" s="9" t="s">
        <v>50</v>
      </c>
    </row>
    <row r="38" spans="1:1" x14ac:dyDescent="0.25">
      <c r="A38" s="11" t="s">
        <v>7</v>
      </c>
    </row>
    <row r="39" spans="1:1" ht="25.5" x14ac:dyDescent="0.25">
      <c r="A39" s="12" t="s">
        <v>45</v>
      </c>
    </row>
    <row r="40" spans="1:1" x14ac:dyDescent="0.25">
      <c r="A40" s="12" t="s">
        <v>47</v>
      </c>
    </row>
    <row r="41" spans="1:1" ht="38.25" x14ac:dyDescent="0.25">
      <c r="A41" s="12" t="s">
        <v>49</v>
      </c>
    </row>
    <row r="42" spans="1:1" ht="25.5" x14ac:dyDescent="0.25">
      <c r="A42" s="12" t="s">
        <v>51</v>
      </c>
    </row>
    <row r="43" spans="1:1" x14ac:dyDescent="0.25">
      <c r="A43" s="12" t="s">
        <v>52</v>
      </c>
    </row>
    <row r="44" spans="1:1" x14ac:dyDescent="0.25">
      <c r="A44" s="12" t="s">
        <v>53</v>
      </c>
    </row>
    <row r="45" spans="1:1" x14ac:dyDescent="0.25">
      <c r="A45" s="12" t="s">
        <v>54</v>
      </c>
    </row>
    <row r="46" spans="1:1" ht="26.25" x14ac:dyDescent="0.25">
      <c r="A46" s="13" t="s">
        <v>55</v>
      </c>
    </row>
    <row r="47" spans="1:1" x14ac:dyDescent="0.25">
      <c r="A47" s="12" t="s">
        <v>56</v>
      </c>
    </row>
    <row r="48" spans="1:1" x14ac:dyDescent="0.25">
      <c r="A48" s="12" t="s">
        <v>57</v>
      </c>
    </row>
    <row r="49" spans="1:1" x14ac:dyDescent="0.25">
      <c r="A49" s="12" t="s">
        <v>58</v>
      </c>
    </row>
    <row r="50" spans="1:1" x14ac:dyDescent="0.25">
      <c r="A50" s="12" t="s">
        <v>59</v>
      </c>
    </row>
    <row r="51" spans="1:1" x14ac:dyDescent="0.25">
      <c r="A51" s="9" t="s">
        <v>60</v>
      </c>
    </row>
    <row r="52" spans="1:1" x14ac:dyDescent="0.25">
      <c r="A52" s="9" t="s">
        <v>61</v>
      </c>
    </row>
    <row r="53" spans="1:1" ht="39" x14ac:dyDescent="0.25">
      <c r="A53" s="9" t="s">
        <v>62</v>
      </c>
    </row>
    <row r="54" spans="1:1" ht="26.25" x14ac:dyDescent="0.25">
      <c r="A54" s="9" t="s">
        <v>55</v>
      </c>
    </row>
    <row r="57" spans="1:1" x14ac:dyDescent="0.25">
      <c r="A57" s="11" t="s">
        <v>64</v>
      </c>
    </row>
    <row r="58" spans="1:1" ht="38.25" x14ac:dyDescent="0.25">
      <c r="A58" s="15" t="s">
        <v>66</v>
      </c>
    </row>
    <row r="59" spans="1:1" ht="38.25" x14ac:dyDescent="0.25">
      <c r="A59" s="15" t="s">
        <v>68</v>
      </c>
    </row>
    <row r="60" spans="1:1" ht="38.25" x14ac:dyDescent="0.25">
      <c r="A60" s="15" t="s">
        <v>70</v>
      </c>
    </row>
    <row r="61" spans="1:1" x14ac:dyDescent="0.25">
      <c r="A61" s="15" t="s">
        <v>73</v>
      </c>
    </row>
    <row r="62" spans="1:1" x14ac:dyDescent="0.25">
      <c r="A62" s="15" t="s">
        <v>75</v>
      </c>
    </row>
    <row r="63" spans="1:1" ht="51" x14ac:dyDescent="0.25">
      <c r="A63" s="15" t="s">
        <v>77</v>
      </c>
    </row>
    <row r="64" spans="1:1" x14ac:dyDescent="0.25">
      <c r="A64" s="15" t="s">
        <v>78</v>
      </c>
    </row>
    <row r="65" spans="1:1" ht="38.25" x14ac:dyDescent="0.25">
      <c r="A65" s="15" t="s">
        <v>80</v>
      </c>
    </row>
    <row r="66" spans="1:1" ht="38.25" x14ac:dyDescent="0.25">
      <c r="A66" s="15" t="s">
        <v>83</v>
      </c>
    </row>
    <row r="67" spans="1:1" x14ac:dyDescent="0.25">
      <c r="A67" s="15" t="s">
        <v>85</v>
      </c>
    </row>
    <row r="68" spans="1:1" ht="25.5" x14ac:dyDescent="0.25">
      <c r="A68" s="15" t="s">
        <v>87</v>
      </c>
    </row>
    <row r="69" spans="1:1" ht="25.5" x14ac:dyDescent="0.25">
      <c r="A69" s="15" t="s">
        <v>89</v>
      </c>
    </row>
    <row r="70" spans="1:1" x14ac:dyDescent="0.25">
      <c r="A70" s="15" t="s">
        <v>92</v>
      </c>
    </row>
    <row r="71" spans="1:1" x14ac:dyDescent="0.25">
      <c r="A71" s="15" t="s">
        <v>94</v>
      </c>
    </row>
    <row r="72" spans="1:1" x14ac:dyDescent="0.25">
      <c r="A72" s="15" t="s">
        <v>96</v>
      </c>
    </row>
    <row r="73" spans="1:1" x14ac:dyDescent="0.25">
      <c r="A73" s="15" t="s">
        <v>98</v>
      </c>
    </row>
    <row r="74" spans="1:1" x14ac:dyDescent="0.25">
      <c r="A74" s="15" t="s">
        <v>100</v>
      </c>
    </row>
    <row r="75" spans="1:1" x14ac:dyDescent="0.25">
      <c r="A75" s="15" t="s">
        <v>102</v>
      </c>
    </row>
    <row r="76" spans="1:1" x14ac:dyDescent="0.25">
      <c r="A76" s="15" t="s">
        <v>104</v>
      </c>
    </row>
    <row r="77" spans="1:1" ht="38.25" x14ac:dyDescent="0.25">
      <c r="A77" s="15" t="s">
        <v>106</v>
      </c>
    </row>
    <row r="78" spans="1:1" ht="25.5" x14ac:dyDescent="0.25">
      <c r="A78" s="15" t="s">
        <v>108</v>
      </c>
    </row>
    <row r="79" spans="1:1" ht="38.25" x14ac:dyDescent="0.25">
      <c r="A79" s="15" t="s">
        <v>110</v>
      </c>
    </row>
    <row r="80" spans="1:1" x14ac:dyDescent="0.25">
      <c r="A80" s="15" t="s">
        <v>112</v>
      </c>
    </row>
    <row r="81" spans="1:1" x14ac:dyDescent="0.25">
      <c r="A81" s="15" t="s">
        <v>114</v>
      </c>
    </row>
  </sheetData>
  <mergeCells count="4">
    <mergeCell ref="E2:F2"/>
    <mergeCell ref="A2:B2"/>
    <mergeCell ref="A1:B1"/>
    <mergeCell ref="A13:B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Guia </vt:lpstr>
      <vt:lpstr>Mapa de Riesgos IDPC 2019 </vt:lpstr>
      <vt:lpstr>listas</vt:lpstr>
      <vt:lpstr>'Guia '!Área_de_impresión</vt:lpstr>
      <vt:lpstr>'Mapa de Riesgos IDPC 2019 '!Área_de_impresión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 steph Velasqez Alejo</dc:creator>
  <cp:lastModifiedBy>Angela Castro</cp:lastModifiedBy>
  <cp:lastPrinted>2019-01-28T14:22:57Z</cp:lastPrinted>
  <dcterms:created xsi:type="dcterms:W3CDTF">2017-12-29T15:03:39Z</dcterms:created>
  <dcterms:modified xsi:type="dcterms:W3CDTF">2019-06-20T14:12:08Z</dcterms:modified>
</cp:coreProperties>
</file>