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23475" windowHeight="9750"/>
  </bookViews>
  <sheets>
    <sheet name="II Trimestre" sheetId="2" r:id="rId1"/>
    <sheet name="DATOS PQRS (2)" sheetId="1" r:id="rId2"/>
  </sheets>
  <externalReferences>
    <externalReference r:id="rId3"/>
    <externalReference r:id="rId4"/>
  </externalReferences>
  <definedNames>
    <definedName name="ai">[1]REGISTRO!$AH$2</definedName>
    <definedName name="_xlnm.Print_Area" localSheetId="0">'II Trimestre'!$A$1:$P$68</definedName>
    <definedName name="ff" localSheetId="1">[1]NOMBRES!#REF!</definedName>
    <definedName name="ff" localSheetId="0">[1]NOMBRES!#REF!</definedName>
    <definedName name="ff">[1]NOMBRES!#REF!</definedName>
    <definedName name="Frecuencia" localSheetId="1">#REF!</definedName>
    <definedName name="Frecuencia" localSheetId="0">#REF!</definedName>
    <definedName name="Frecuencia">#REF!</definedName>
    <definedName name="Herramienta" localSheetId="1">#REF!</definedName>
    <definedName name="Herramienta" localSheetId="0">#REF!</definedName>
    <definedName name="Herramienta">#REF!</definedName>
    <definedName name="Meses" localSheetId="1">#REF!</definedName>
    <definedName name="Meses" localSheetId="0">#REF!</definedName>
    <definedName name="Meses">#REF!</definedName>
    <definedName name="Procesos" localSheetId="1">#REF!</definedName>
    <definedName name="Procesos" localSheetId="0">#REF!</definedName>
    <definedName name="Procesos">#REF!</definedName>
    <definedName name="Tendencia" localSheetId="1">#REF!</definedName>
    <definedName name="Tendencia" localSheetId="0">#REF!</definedName>
    <definedName name="Tendencia">#REF!</definedName>
    <definedName name="Tipo" localSheetId="1">#REF!</definedName>
    <definedName name="Tipo" localSheetId="0">#REF!</definedName>
    <definedName name="Tipo">#REF!</definedName>
    <definedName name="_xlnm.Print_Titles" localSheetId="0">'II Trimestre'!$1:$2</definedName>
    <definedName name="VALOR" localSheetId="1">[1]NOMBRES!#REF!</definedName>
    <definedName name="VALOR" localSheetId="0">[1]NOMBRES!#REF!</definedName>
    <definedName name="VALOR">[1]NOMBRES!#REF!</definedName>
    <definedName name="x" localSheetId="1">[1]NOMBRES!#REF!</definedName>
    <definedName name="x" localSheetId="0">[1]NOMBRES!#REF!</definedName>
    <definedName name="x">[1]NOMBRES!#REF!</definedName>
  </definedNames>
  <calcPr calcId="144525"/>
</workbook>
</file>

<file path=xl/calcChain.xml><?xml version="1.0" encoding="utf-8"?>
<calcChain xmlns="http://schemas.openxmlformats.org/spreadsheetml/2006/main">
  <c r="J10" i="1" l="1"/>
  <c r="B18" i="1" l="1"/>
  <c r="H17" i="1"/>
  <c r="B17" i="1"/>
  <c r="H16" i="1"/>
  <c r="B16" i="1"/>
  <c r="C18" i="1" s="1"/>
  <c r="H15" i="1"/>
  <c r="C15" i="1"/>
  <c r="B15" i="1"/>
  <c r="H14" i="1"/>
  <c r="B14" i="1"/>
  <c r="H13" i="1"/>
  <c r="F10" i="1"/>
  <c r="C10" i="1"/>
  <c r="J8" i="1"/>
  <c r="D8" i="1"/>
  <c r="J7" i="1"/>
  <c r="D7" i="1"/>
  <c r="D9" i="1" s="1"/>
  <c r="J6" i="1"/>
  <c r="C5" i="1"/>
  <c r="E4" i="1"/>
  <c r="J3" i="1"/>
  <c r="F4" i="1" l="1"/>
  <c r="F5" i="1" s="1"/>
  <c r="I4" i="1"/>
  <c r="A24" i="2"/>
  <c r="E19" i="2"/>
  <c r="D19" i="2"/>
  <c r="E18" i="2"/>
  <c r="D18" i="2"/>
  <c r="E17" i="2"/>
  <c r="D17" i="2"/>
  <c r="E20" i="2" l="1"/>
  <c r="E22" i="2" s="1"/>
  <c r="Q17" i="2"/>
  <c r="D20" i="2"/>
  <c r="D22" i="2" s="1"/>
</calcChain>
</file>

<file path=xl/sharedStrings.xml><?xml version="1.0" encoding="utf-8"?>
<sst xmlns="http://schemas.openxmlformats.org/spreadsheetml/2006/main" count="128" uniqueCount="123">
  <si>
    <t>REZAGO 2017</t>
  </si>
  <si>
    <t>ENE-MAR</t>
  </si>
  <si>
    <t>Porcentaje</t>
  </si>
  <si>
    <t>REZAGO I TRIMESTRE</t>
  </si>
  <si>
    <t>ABR-JUN</t>
  </si>
  <si>
    <t>REZAGO I I TRIMESTRE</t>
  </si>
  <si>
    <t>JUL-SEP</t>
  </si>
  <si>
    <t>REZAGO I I I TRIMESTRE</t>
  </si>
  <si>
    <t>TOTAL</t>
  </si>
  <si>
    <t>RECIBIDAS EN EL TRIMESTRE</t>
  </si>
  <si>
    <t>A RESPONDER EN EL PERIODO</t>
  </si>
  <si>
    <t>A RESPONDER EN EL P+REZAGO</t>
  </si>
  <si>
    <t>TOTAL RESPONDIDAS/deben responderse</t>
  </si>
  <si>
    <t>A TIEMPO</t>
  </si>
  <si>
    <t>POR FUERA</t>
  </si>
  <si>
    <t>% OPORTUNIDAD</t>
  </si>
  <si>
    <t>RESPONDIDOS</t>
  </si>
  <si>
    <t>POR CERRAR</t>
  </si>
  <si>
    <t>RECIBIDOS</t>
  </si>
  <si>
    <t>ENERO</t>
  </si>
  <si>
    <t>FEBRERO</t>
  </si>
  <si>
    <t>MARZO</t>
  </si>
  <si>
    <t>ABRIL</t>
  </si>
  <si>
    <t>MAYO</t>
  </si>
  <si>
    <t>JUNIO</t>
  </si>
  <si>
    <t>º</t>
  </si>
  <si>
    <t xml:space="preserve">PROCESO DIRECCIONAMIENTO ESTRATEGICO </t>
  </si>
  <si>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</si>
  <si>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</si>
  <si>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</si>
  <si>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</si>
  <si>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</si>
  <si>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</si>
  <si>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</si>
  <si>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</si>
  <si>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</si>
  <si>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</si>
  <si>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</si>
  <si>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</si>
  <si>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</si>
  <si>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SOLICITUDES Y REQUERIMIENTOS RESUELTOS EN TÉRMINO</t>
  </si>
  <si>
    <t xml:space="preserve">Proceso </t>
  </si>
  <si>
    <t>Trasnparencia y Atención a la Ciudadanía.</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</si>
  <si>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</si>
  <si>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</si>
  <si>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</si>
  <si>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</si>
  <si>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</si>
  <si>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</si>
  <si>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</si>
  <si>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</si>
  <si>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</si>
  <si>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</si>
  <si>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</si>
  <si>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</si>
  <si>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</si>
  <si>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</si>
  <si>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</si>
  <si>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</si>
  <si>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</si>
  <si>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</si>
  <si>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Administrador central SDQS</t>
  </si>
  <si>
    <t xml:space="preserve">Responsable del análisis: </t>
  </si>
  <si>
    <t>Equipo de Transparencia y Atención a la Ciudadanía</t>
  </si>
  <si>
    <t>Gestión Jurídica</t>
  </si>
  <si>
    <t>Criterios para hacer la medición</t>
  </si>
  <si>
    <t>Variables</t>
  </si>
  <si>
    <t>Gestión Documental</t>
  </si>
  <si>
    <t xml:space="preserve">● La información para la medición se obtiene de la matriz de seguimiento y control  interno del SDQS y no del reporte generado del SDQS, teniendo en cuenta que el informe generado por el SDQS contiene información duplicada, los términos para brindar respuesta no son los indicados en la Ley 1755 de 2015. 
● Las fechas para el cálculo de ingreso y respuesta son las registradas en la matriz de seguimiento y control  interna del SDQS, teniendo en cuenta que el SDQS registra los días corrientes y no hábiles como lo señala la Ley 1755 de 2015. 
● La medición se hará con corte al último día del trimestre a evaluar. 
● La tendencia del indicador es creciente.
● El indicador no es acumulable, es decir que el dato de cada trimestre corresponde a ese trimestre.
</t>
  </si>
  <si>
    <t>● Número de requerimientos a responder durante el periodo. 
● Número de requerimientos resueltos en término.</t>
  </si>
  <si>
    <t xml:space="preserve">Fuente de Información. </t>
  </si>
  <si>
    <t>Fórmula del Indicador</t>
  </si>
  <si>
    <t>Frecuencia de Medición</t>
  </si>
  <si>
    <t>Unidad de medida</t>
  </si>
  <si>
    <t>Matriz de seguimiento y control al SDQS</t>
  </si>
  <si>
    <t xml:space="preserve">Número de requerimientos resueltos en término/ Número de requerimientos recibidos en el mismo periodo x 100. </t>
  </si>
  <si>
    <t>Trimestral</t>
  </si>
  <si>
    <t>%</t>
  </si>
  <si>
    <t>Control Interno Disciplinario</t>
  </si>
  <si>
    <t>Convenciones</t>
  </si>
  <si>
    <t>Administración de Bienes de Infraestructura</t>
  </si>
  <si>
    <t>Rojo</t>
  </si>
  <si>
    <t>&lt; 69 % de la meta programada para el periodo</t>
  </si>
  <si>
    <t xml:space="preserve">                            Amarillo </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</si>
  <si>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</si>
  <si>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</si>
  <si>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</si>
  <si>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</si>
  <si>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</si>
  <si>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</si>
  <si>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</si>
  <si>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I Trimestre</t>
  </si>
  <si>
    <t>II Trimestre</t>
  </si>
  <si>
    <t>Gestión de sistemas de información y tecnología</t>
  </si>
  <si>
    <t xml:space="preserve">Requerimientos a responder durante el periodo. </t>
  </si>
  <si>
    <t>Atención al cliente y usuarios</t>
  </si>
  <si>
    <t>Requerimientos a resolver en el periodo</t>
  </si>
  <si>
    <t>Requerimientos resueltos en término.</t>
  </si>
  <si>
    <t>Mejoramiento Continuo</t>
  </si>
  <si>
    <t xml:space="preserve">Resultado </t>
  </si>
  <si>
    <t>Resultados  (Ejecutado)</t>
  </si>
  <si>
    <t>Seguimiento y evaluación</t>
  </si>
  <si>
    <t>Meta</t>
  </si>
  <si>
    <t>Cumplimiento</t>
  </si>
  <si>
    <t>Gráfica del Indicador</t>
  </si>
  <si>
    <t>FECHA</t>
  </si>
  <si>
    <t>ANALISIS DE RESULTADOS Y TOMA DE DECISIONES</t>
  </si>
  <si>
    <t xml:space="preserve">I TRIMESTRE </t>
  </si>
  <si>
    <t>Resultados</t>
  </si>
  <si>
    <t xml:space="preserve">II TRIMESTRE </t>
  </si>
  <si>
    <t xml:space="preserve">III TRIMESTRE </t>
  </si>
  <si>
    <t xml:space="preserve">IV TRIMESTRE </t>
  </si>
  <si>
    <t>VIGENCIA 2018</t>
  </si>
  <si>
    <t>Acciones de Seguimiento y Recomendaciones</t>
  </si>
  <si>
    <t>*Se realizó el seguimiento semanal de los requerimientos registrados en el cuadro de control y seguimiento a cada una de las áreas responsables, creando alertas vía correo electrónico en las que se indica el estado del requerimiento.
*Se requiere avanzar en la documentación de los procedimientos que sustentan los trámites y otros procedimientos administrativos, para eliminar su registro en el SDQS.</t>
  </si>
  <si>
    <t>TOTAL RECIBIDAS</t>
  </si>
  <si>
    <t>REZAGO A 30 DE SEPTIEMBRE</t>
  </si>
  <si>
    <t>TOTAL RESPONDIDAS</t>
  </si>
  <si>
    <t>RESPONDIDAS A TIEMPO</t>
  </si>
  <si>
    <t>FUERA DE PLAZO</t>
  </si>
  <si>
    <t xml:space="preserve">En el primer trimestre del año 2018, el Instituto Distrital de Patrimonio Cultural – IDPC recibió un total de 385 solicitudes, de las cuales 268 debían ser atendidas durante el período, sumadas a 75 solicitudes del período anterior, para un total de 343 solicitudes a resolver.
De estas 343 solicitudes, el Instituto resolvió 318 en término, lo cual corresponde al 93% de cumplimiento; y 25 solicitudes por fuera de término, correspondiente al 7%. </t>
  </si>
  <si>
    <t xml:space="preserve">En el segundo trimestre del año 2018, el Instituto Distrital de Patrimonio Cultural – IDPC recibió un total de 410 solicitudes, de las cuales 282 debían ser atendidas durante el período, sumadas a 117 solicitudes del período anterior, para un total de 399 solicitudes a resolver.
De las 399 solicitudes, la entidad resolvió 374 en término, lo cual corresponde al 94% de cumplimiento19/11/2018, y 25 fuera de término, correspondiente al 6%. 
</t>
  </si>
  <si>
    <t>*Se realizó el seguimiento semanal de los requerimientos registrados en el cuadro de control y seguimiento a cada una de las áreas responsables, creando alertas vía correo electrónico en las que se indica el estado del requerimiento.
*Se elaboró y publicó la Resolución 373 de 2018 "Por la cual se reglamenta el trámite interno para los Derechos de Petición".
*Se inició la actualización del procedimiento para la atención de las peticiones presentadas por la ciudadanía.
*Se requiere continuar con la documentación de los procedimientos que sustentan los trámites y otros procedimientos administrativos, para eliminar su registro en el SDQS.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</si>
</sst>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4"/>
      <name val="Arial"/>
      <family val="2"/>
    </font>
    <font>
      <b/>
      <sz val="14"/>
      <color theme="1"/>
      <name val="Calibri"/>
      <family val="2"/>
      <scheme val="minor"/>
    </font>
    <font>
      <sz val="11"/>
      <color indexed="8"/>
      <name val="Calibri"/>
      <family val="2"/>
    </font>
    <font>
      <sz val="11"/>
      <name val="Arial"/>
      <family val="2"/>
    </font>
    <font>
      <sz val="11"/>
      <color rgb="FFFF0000"/>
      <name val="Arial"/>
      <family val="2"/>
    </font>
    <font>
      <b/>
      <sz val="11"/>
      <name val="Arial"/>
      <family val="2"/>
    </font>
    <font>
      <b/>
      <sz val="11"/>
      <color rgb="FFFF0000"/>
      <name val="Arial"/>
      <family val="2"/>
    </font>
    <font>
      <b/>
      <sz val="10"/>
      <name val="Arial"/>
      <family val="2"/>
    </font>
    <font>
      <sz val="10"/>
      <color rgb="FFFF0000"/>
      <name val="Arial"/>
      <family val="2"/>
    </font>
  </fonts>
  <fills count="9">
    <fill>
      <patternFill patternType="none"/>
    </fill>
    <fill>
      <patternFill patternType="gray125"/>
    </fill>
    <fill>
      <patternFill patternType="solid">
        <fgColor rgb="FF00B0F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D5EAFF"/>
        <bgColor indexed="64"/>
      </patternFill>
    </fill>
    <fill>
      <patternFill patternType="solid">
        <fgColor rgb="FFBDDEFF"/>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2" fillId="0" borderId="0"/>
    <xf numFmtId="9" fontId="5" fillId="0" borderId="0" applyFont="0" applyFill="0" applyBorder="0" applyAlignment="0" applyProtection="0"/>
  </cellStyleXfs>
  <cellXfs count="179">
    <xf numFmtId="0" fontId="0" fillId="0" borderId="0" xfId="0"/>
    <xf numFmtId="0" fontId="3" fillId="0" borderId="0" xfId="0" applyFont="1"/>
    <xf numFmtId="0" fontId="3" fillId="0" borderId="0" xfId="0" applyFont="1" applyFill="1"/>
    <xf numFmtId="0" fontId="4" fillId="0" borderId="0" xfId="0" applyFont="1"/>
    <xf numFmtId="0" fontId="3" fillId="2" borderId="0" xfId="0" applyFont="1" applyFill="1"/>
    <xf numFmtId="0" fontId="3" fillId="3" borderId="0" xfId="0" applyFont="1" applyFill="1"/>
    <xf numFmtId="0" fontId="4" fillId="2" borderId="0" xfId="0" applyFont="1" applyFill="1"/>
    <xf numFmtId="0" fontId="3" fillId="4" borderId="0" xfId="0" applyFont="1" applyFill="1"/>
    <xf numFmtId="0" fontId="4" fillId="4" borderId="0" xfId="0" applyFont="1" applyFill="1"/>
    <xf numFmtId="1" fontId="3" fillId="0" borderId="0" xfId="0" applyNumberFormat="1" applyFont="1"/>
    <xf numFmtId="0" fontId="3" fillId="5" borderId="0" xfId="0" applyFont="1" applyFill="1"/>
    <xf numFmtId="9" fontId="3" fillId="5" borderId="0" xfId="1" applyFont="1" applyFill="1"/>
    <xf numFmtId="9" fontId="4" fillId="5" borderId="0" xfId="1" applyFont="1" applyFill="1"/>
    <xf numFmtId="0" fontId="3" fillId="0" borderId="0" xfId="0" applyFont="1" applyAlignment="1">
      <alignment horizontal="center"/>
    </xf>
    <xf numFmtId="9" fontId="3" fillId="0" borderId="0" xfId="1" applyFont="1"/>
    <xf numFmtId="0" fontId="2" fillId="6" borderId="0" xfId="0" applyFont="1" applyFill="1" applyAlignment="1">
      <alignment horizontal="center" vertical="center" wrapText="1"/>
    </xf>
    <xf numFmtId="0" fontId="2" fillId="6" borderId="0" xfId="0" applyFont="1" applyFill="1" applyBorder="1" applyAlignment="1">
      <alignment horizontal="center" vertical="center" wrapText="1"/>
    </xf>
    <xf numFmtId="0" fontId="0" fillId="0" borderId="0" xfId="0" applyAlignment="1"/>
    <xf numFmtId="0" fontId="0" fillId="6" borderId="0" xfId="0" applyFont="1" applyFill="1" applyAlignment="1">
      <alignment horizontal="center" vertical="center" wrapText="1"/>
    </xf>
    <xf numFmtId="0" fontId="6" fillId="6" borderId="7"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0" fillId="6" borderId="16" xfId="0" applyFont="1" applyFill="1" applyBorder="1" applyAlignment="1">
      <alignment horizontal="center" wrapText="1"/>
    </xf>
    <xf numFmtId="0" fontId="0" fillId="6" borderId="12" xfId="0" applyFont="1" applyFill="1" applyBorder="1" applyAlignment="1">
      <alignment horizontal="center" wrapText="1"/>
    </xf>
    <xf numFmtId="0" fontId="6" fillId="6" borderId="11" xfId="0" applyFont="1" applyFill="1" applyBorder="1" applyAlignment="1">
      <alignment vertical="center" wrapText="1"/>
    </xf>
    <xf numFmtId="0" fontId="6" fillId="6" borderId="10" xfId="0" applyFont="1" applyFill="1" applyBorder="1" applyAlignment="1">
      <alignment vertical="center" wrapText="1"/>
    </xf>
    <xf numFmtId="9" fontId="2" fillId="6" borderId="0" xfId="0" applyNumberFormat="1" applyFont="1" applyFill="1" applyAlignment="1">
      <alignment horizontal="center" vertical="center" wrapText="1"/>
    </xf>
    <xf numFmtId="0" fontId="2" fillId="6" borderId="7" xfId="0" applyFont="1" applyFill="1" applyBorder="1" applyAlignment="1">
      <alignment horizontal="center" vertical="center" wrapText="1"/>
    </xf>
    <xf numFmtId="0" fontId="8" fillId="7" borderId="11" xfId="0" applyFont="1" applyFill="1" applyBorder="1" applyAlignment="1">
      <alignment vertical="center" wrapText="1"/>
    </xf>
    <xf numFmtId="9" fontId="6" fillId="6" borderId="11" xfId="0" applyNumberFormat="1" applyFont="1" applyFill="1" applyBorder="1" applyAlignment="1">
      <alignment vertical="center" wrapText="1"/>
    </xf>
    <xf numFmtId="9" fontId="6" fillId="6" borderId="10" xfId="0" applyNumberFormat="1" applyFont="1" applyFill="1" applyBorder="1" applyAlignment="1">
      <alignment vertical="center" wrapText="1"/>
    </xf>
    <xf numFmtId="9" fontId="6" fillId="6" borderId="11" xfId="1" applyFont="1" applyFill="1" applyBorder="1" applyAlignment="1">
      <alignment vertical="center" wrapText="1"/>
    </xf>
    <xf numFmtId="9" fontId="6" fillId="6" borderId="10" xfId="1" applyFont="1" applyFill="1" applyBorder="1" applyAlignment="1">
      <alignment vertical="center" wrapText="1"/>
    </xf>
    <xf numFmtId="0" fontId="6" fillId="6" borderId="20" xfId="0" applyFont="1" applyFill="1" applyBorder="1" applyAlignment="1">
      <alignment vertical="center" wrapText="1"/>
    </xf>
    <xf numFmtId="0" fontId="6" fillId="6" borderId="18" xfId="0" applyFont="1" applyFill="1" applyBorder="1" applyAlignment="1">
      <alignment vertical="center" wrapText="1"/>
    </xf>
    <xf numFmtId="0" fontId="6" fillId="6" borderId="19" xfId="0" applyFont="1" applyFill="1" applyBorder="1" applyAlignment="1">
      <alignment vertical="center" wrapText="1"/>
    </xf>
    <xf numFmtId="0" fontId="6" fillId="6" borderId="7" xfId="0" applyFont="1" applyFill="1" applyBorder="1" applyAlignment="1">
      <alignment vertical="center" wrapText="1"/>
    </xf>
    <xf numFmtId="0" fontId="6" fillId="6" borderId="0" xfId="0" applyFont="1" applyFill="1" applyBorder="1" applyAlignment="1">
      <alignment vertical="center" wrapText="1"/>
    </xf>
    <xf numFmtId="0" fontId="6" fillId="6" borderId="8" xfId="0" applyFont="1" applyFill="1" applyBorder="1" applyAlignment="1">
      <alignment vertical="center" wrapText="1"/>
    </xf>
    <xf numFmtId="0" fontId="0" fillId="6" borderId="0" xfId="0" applyFont="1" applyFill="1" applyBorder="1" applyAlignment="1">
      <alignment horizontal="center" vertical="center" wrapText="1"/>
    </xf>
    <xf numFmtId="0" fontId="6" fillId="6" borderId="23" xfId="0" applyFont="1" applyFill="1" applyBorder="1" applyAlignment="1">
      <alignment vertical="center" wrapText="1"/>
    </xf>
    <xf numFmtId="0" fontId="6" fillId="6" borderId="25" xfId="0" applyFont="1" applyFill="1" applyBorder="1" applyAlignment="1">
      <alignment vertical="center" wrapText="1"/>
    </xf>
    <xf numFmtId="0" fontId="6" fillId="6" borderId="26" xfId="0" applyFont="1" applyFill="1" applyBorder="1" applyAlignment="1">
      <alignment vertical="center" wrapText="1"/>
    </xf>
    <xf numFmtId="0" fontId="7" fillId="6" borderId="20"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2" fillId="0" borderId="0" xfId="3" applyFont="1"/>
    <xf numFmtId="0" fontId="6" fillId="6" borderId="0" xfId="0" applyFont="1" applyFill="1" applyAlignment="1">
      <alignment horizontal="center" vertical="center" wrapText="1"/>
    </xf>
    <xf numFmtId="0" fontId="6" fillId="6" borderId="0" xfId="5" applyFont="1" applyFill="1" applyAlignment="1">
      <alignment wrapText="1"/>
    </xf>
    <xf numFmtId="0" fontId="6" fillId="6" borderId="0" xfId="5" applyFont="1" applyFill="1"/>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7" borderId="9"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9"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1" xfId="0" applyFont="1" applyFill="1" applyBorder="1" applyAlignment="1">
      <alignment horizontal="justify" vertical="center" wrapText="1"/>
    </xf>
    <xf numFmtId="0" fontId="6" fillId="6" borderId="12" xfId="0" applyFont="1" applyFill="1" applyBorder="1" applyAlignment="1">
      <alignment horizontal="justify" vertical="center" wrapText="1"/>
    </xf>
    <xf numFmtId="0" fontId="6" fillId="6" borderId="14" xfId="0" applyFont="1" applyFill="1" applyBorder="1" applyAlignment="1">
      <alignment horizontal="justify" vertical="center" wrapText="1"/>
    </xf>
    <xf numFmtId="0" fontId="8" fillId="7" borderId="11"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6" fillId="6" borderId="11" xfId="0" applyFont="1" applyFill="1" applyBorder="1" applyAlignment="1">
      <alignment vertical="center" wrapText="1"/>
    </xf>
    <xf numFmtId="0" fontId="6" fillId="6" borderId="12" xfId="0" applyFont="1" applyFill="1" applyBorder="1" applyAlignment="1">
      <alignment vertical="center" wrapText="1"/>
    </xf>
    <xf numFmtId="0" fontId="6" fillId="6" borderId="15" xfId="0" applyFont="1" applyFill="1" applyBorder="1" applyAlignment="1">
      <alignment vertical="center" wrapText="1"/>
    </xf>
    <xf numFmtId="0" fontId="7" fillId="6" borderId="11"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6" fillId="6" borderId="16"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6" borderId="15" xfId="0" applyFont="1" applyFill="1" applyBorder="1" applyAlignment="1">
      <alignment horizontal="left"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10" fontId="6" fillId="0" borderId="11" xfId="0" applyNumberFormat="1" applyFont="1" applyBorder="1" applyAlignment="1">
      <alignment horizontal="center" vertical="center" wrapText="1"/>
    </xf>
    <xf numFmtId="10" fontId="6" fillId="0" borderId="12"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5" xfId="0" applyFont="1" applyFill="1" applyBorder="1" applyAlignment="1">
      <alignment horizontal="center" vertical="center" wrapText="1"/>
    </xf>
    <xf numFmtId="17" fontId="8" fillId="8" borderId="10" xfId="3" applyNumberFormat="1" applyFont="1" applyFill="1" applyBorder="1" applyAlignment="1">
      <alignment horizontal="center" vertical="center" wrapText="1"/>
    </xf>
    <xf numFmtId="0" fontId="8" fillId="8" borderId="10" xfId="0" applyFont="1" applyFill="1" applyBorder="1" applyAlignment="1">
      <alignment horizontal="center" vertical="center" wrapText="1"/>
    </xf>
    <xf numFmtId="0" fontId="6" fillId="0" borderId="28" xfId="3" applyFont="1" applyFill="1" applyBorder="1" applyAlignment="1">
      <alignment horizontal="left" vertical="center" wrapText="1"/>
    </xf>
    <xf numFmtId="0" fontId="6" fillId="0" borderId="18" xfId="3" applyFont="1" applyFill="1" applyBorder="1" applyAlignment="1">
      <alignment horizontal="left" vertical="center" wrapText="1"/>
    </xf>
    <xf numFmtId="0" fontId="6" fillId="0" borderId="21" xfId="3" applyFont="1" applyFill="1" applyBorder="1" applyAlignment="1">
      <alignment horizontal="left" vertical="center" wrapText="1"/>
    </xf>
    <xf numFmtId="0" fontId="6" fillId="0" borderId="17"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0" borderId="22" xfId="3" applyFont="1" applyFill="1" applyBorder="1" applyAlignment="1">
      <alignment horizontal="left" vertical="center" wrapText="1"/>
    </xf>
    <xf numFmtId="0" fontId="6" fillId="0" borderId="31" xfId="3" applyFont="1" applyFill="1" applyBorder="1" applyAlignment="1">
      <alignment horizontal="left" vertical="center" wrapText="1"/>
    </xf>
    <xf numFmtId="0" fontId="6" fillId="0" borderId="25" xfId="3" applyFont="1" applyFill="1" applyBorder="1" applyAlignment="1">
      <alignment horizontal="left" vertical="center" wrapText="1"/>
    </xf>
    <xf numFmtId="0" fontId="6" fillId="0" borderId="24" xfId="3" applyFont="1" applyFill="1" applyBorder="1" applyAlignment="1">
      <alignment horizontal="left" vertical="center" wrapText="1"/>
    </xf>
    <xf numFmtId="0" fontId="6" fillId="0" borderId="10" xfId="3" applyFont="1" applyFill="1" applyBorder="1" applyAlignment="1">
      <alignment horizontal="justify" vertical="center" wrapText="1"/>
    </xf>
    <xf numFmtId="0" fontId="6" fillId="6" borderId="10" xfId="0" applyFont="1" applyFill="1" applyBorder="1" applyAlignment="1">
      <alignment horizontal="justify" vertical="center" wrapText="1"/>
    </xf>
    <xf numFmtId="0" fontId="6" fillId="6" borderId="10" xfId="0" applyFont="1" applyFill="1" applyBorder="1" applyAlignment="1">
      <alignment horizontal="left" vertical="center" wrapText="1"/>
    </xf>
    <xf numFmtId="0" fontId="6" fillId="0" borderId="10" xfId="3" applyFont="1" applyFill="1" applyBorder="1" applyAlignment="1">
      <alignment horizontal="left" vertical="justify" wrapText="1"/>
    </xf>
    <xf numFmtId="0" fontId="6" fillId="6" borderId="14" xfId="0" applyFont="1" applyFill="1" applyBorder="1" applyAlignment="1">
      <alignment horizontal="left" vertical="center" wrapText="1"/>
    </xf>
    <xf numFmtId="17" fontId="8" fillId="8" borderId="27" xfId="3" applyNumberFormat="1" applyFont="1" applyFill="1" applyBorder="1" applyAlignment="1">
      <alignment horizontal="center" vertical="center" wrapText="1"/>
    </xf>
    <xf numFmtId="17" fontId="8" fillId="8" borderId="29" xfId="3" applyNumberFormat="1" applyFont="1" applyFill="1" applyBorder="1" applyAlignment="1">
      <alignment horizontal="center" vertical="center" wrapText="1"/>
    </xf>
    <xf numFmtId="17" fontId="8" fillId="8" borderId="30" xfId="3" applyNumberFormat="1" applyFont="1" applyFill="1" applyBorder="1" applyAlignment="1">
      <alignment horizontal="center" vertical="center" wrapText="1"/>
    </xf>
    <xf numFmtId="0" fontId="6" fillId="0" borderId="28" xfId="3" applyFont="1" applyFill="1" applyBorder="1" applyAlignment="1">
      <alignment horizontal="justify" vertical="center" wrapText="1"/>
    </xf>
    <xf numFmtId="0" fontId="6" fillId="0" borderId="18" xfId="3" applyFont="1" applyFill="1" applyBorder="1" applyAlignment="1">
      <alignment horizontal="justify" vertical="center" wrapText="1"/>
    </xf>
    <xf numFmtId="0" fontId="6" fillId="0" borderId="19" xfId="3" applyFont="1" applyFill="1" applyBorder="1" applyAlignment="1">
      <alignment horizontal="justify" vertical="center" wrapText="1"/>
    </xf>
    <xf numFmtId="0" fontId="6" fillId="0" borderId="17" xfId="3" applyFont="1" applyFill="1" applyBorder="1" applyAlignment="1">
      <alignment horizontal="justify" vertical="center" wrapText="1"/>
    </xf>
    <xf numFmtId="0" fontId="6" fillId="0" borderId="0" xfId="3" applyFont="1" applyFill="1" applyBorder="1" applyAlignment="1">
      <alignment horizontal="justify" vertical="center" wrapText="1"/>
    </xf>
    <xf numFmtId="0" fontId="6" fillId="0" borderId="8" xfId="3" applyFont="1" applyFill="1" applyBorder="1" applyAlignment="1">
      <alignment horizontal="justify" vertical="center" wrapText="1"/>
    </xf>
    <xf numFmtId="0" fontId="6" fillId="0" borderId="31" xfId="3" applyFont="1" applyFill="1" applyBorder="1" applyAlignment="1">
      <alignment horizontal="justify" vertical="center" wrapText="1"/>
    </xf>
    <xf numFmtId="0" fontId="6" fillId="0" borderId="25" xfId="3" applyFont="1" applyFill="1" applyBorder="1" applyAlignment="1">
      <alignment horizontal="justify" vertical="center" wrapText="1"/>
    </xf>
    <xf numFmtId="0" fontId="6" fillId="0" borderId="26" xfId="3" applyFont="1" applyFill="1" applyBorder="1" applyAlignment="1">
      <alignment horizontal="justify" vertical="center" wrapText="1"/>
    </xf>
    <xf numFmtId="0" fontId="6" fillId="6" borderId="28" xfId="0" applyFont="1" applyFill="1" applyBorder="1" applyAlignment="1">
      <alignment horizontal="justify" vertical="center" wrapText="1"/>
    </xf>
    <xf numFmtId="0" fontId="6" fillId="6" borderId="18" xfId="0" applyFont="1" applyFill="1" applyBorder="1" applyAlignment="1">
      <alignment horizontal="justify" vertical="center" wrapText="1"/>
    </xf>
    <xf numFmtId="0" fontId="6" fillId="6" borderId="19" xfId="0" applyFont="1" applyFill="1" applyBorder="1" applyAlignment="1">
      <alignment horizontal="justify" vertical="center" wrapText="1"/>
    </xf>
    <xf numFmtId="0" fontId="6" fillId="6" borderId="17" xfId="0" applyFont="1" applyFill="1" applyBorder="1" applyAlignment="1">
      <alignment horizontal="justify" vertical="center" wrapText="1"/>
    </xf>
    <xf numFmtId="0" fontId="6" fillId="6" borderId="0" xfId="0" applyFont="1" applyFill="1" applyBorder="1" applyAlignment="1">
      <alignment horizontal="justify" vertical="center" wrapText="1"/>
    </xf>
    <xf numFmtId="0" fontId="6" fillId="6" borderId="8" xfId="0" applyFont="1" applyFill="1" applyBorder="1" applyAlignment="1">
      <alignment horizontal="justify" vertical="center" wrapText="1"/>
    </xf>
    <xf numFmtId="0" fontId="6" fillId="6" borderId="32" xfId="0" applyFont="1" applyFill="1" applyBorder="1" applyAlignment="1">
      <alignment horizontal="justify" vertical="center" wrapText="1"/>
    </xf>
    <xf numFmtId="0" fontId="6" fillId="6" borderId="33" xfId="0" applyFont="1" applyFill="1" applyBorder="1" applyAlignment="1">
      <alignment horizontal="justify" vertical="center" wrapText="1"/>
    </xf>
    <xf numFmtId="0" fontId="6" fillId="6" borderId="34" xfId="0" applyFont="1" applyFill="1" applyBorder="1" applyAlignment="1">
      <alignment horizontal="justify" vertical="center" wrapText="1"/>
    </xf>
    <xf numFmtId="17" fontId="8" fillId="8" borderId="20" xfId="3" applyNumberFormat="1" applyFont="1" applyFill="1" applyBorder="1" applyAlignment="1">
      <alignment horizontal="center" vertical="center" wrapText="1"/>
    </xf>
    <xf numFmtId="17" fontId="8" fillId="8" borderId="7" xfId="3" applyNumberFormat="1" applyFont="1" applyFill="1" applyBorder="1" applyAlignment="1">
      <alignment horizontal="center" vertical="center" wrapText="1"/>
    </xf>
    <xf numFmtId="17" fontId="8" fillId="8" borderId="23" xfId="3" applyNumberFormat="1" applyFont="1" applyFill="1" applyBorder="1" applyAlignment="1">
      <alignment horizontal="center" vertical="center" wrapText="1"/>
    </xf>
    <xf numFmtId="0" fontId="6" fillId="6" borderId="35" xfId="0" applyFont="1" applyFill="1" applyBorder="1" applyAlignment="1">
      <alignment horizontal="justify" vertical="center" wrapText="1"/>
    </xf>
    <xf numFmtId="0" fontId="6" fillId="6" borderId="36" xfId="0" applyFont="1" applyFill="1" applyBorder="1" applyAlignment="1">
      <alignment horizontal="justify" vertical="center" wrapText="1"/>
    </xf>
    <xf numFmtId="0" fontId="6" fillId="6" borderId="37" xfId="0" applyFont="1" applyFill="1" applyBorder="1" applyAlignment="1">
      <alignment horizontal="justify" vertical="center" wrapText="1"/>
    </xf>
    <xf numFmtId="0" fontId="6" fillId="6" borderId="38" xfId="0" applyFont="1" applyFill="1" applyBorder="1" applyAlignment="1">
      <alignment horizontal="justify" vertical="center" wrapText="1"/>
    </xf>
    <xf numFmtId="0" fontId="6" fillId="6" borderId="39" xfId="0" applyFont="1" applyFill="1" applyBorder="1" applyAlignment="1">
      <alignment horizontal="justify" vertical="center" wrapText="1"/>
    </xf>
    <xf numFmtId="0" fontId="3" fillId="0" borderId="0" xfId="0" applyFont="1" applyAlignment="1">
      <alignment horizontal="center"/>
    </xf>
  </cellXfs>
  <cellStyles count="7">
    <cellStyle name="Euro" xfId="2"/>
    <cellStyle name="Normal" xfId="0" builtinId="0"/>
    <cellStyle name="Normal 2" xfId="3"/>
    <cellStyle name="Normal 3" xfId="4"/>
    <cellStyle name="Normal_PLANES DE MEJORAMIENTO POR PROCESOS" xfId="5"/>
    <cellStyle name="Porcentaje" xfId="1" builtinId="5"/>
    <cellStyle name="Porcentual 2" xfId="6"/>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'II Trimestre'!$C$21</c:f>
              <c:strCache>
                <c:ptCount val="1"/>
                <c:pt idx="0">
                  <c:v>Meta</c:v>
                </c:pt>
              </c:strCache>
            </c:strRef>
          </c:tx>
          <c:spPr>
            <a:solidFill>
              <a:srgbClr val="92D050">
                <a:alpha val="43000"/>
              </a:srgbClr>
            </a:solidFill>
            <a:ln>
              <a:solidFill>
                <a:srgbClr val="92D050"/>
              </a:solidFill>
            </a:ln>
          </c:spPr>
          <c:invertIfNegative val="0"/>
          <c:dPt>
            <c:idx val="0"/>
            <c:invertIfNegative val="0"/>
            <c:bubble3D val="0"/>
            <c:spPr>
              <a:solidFill>
                <a:srgbClr val="92D050">
                  <a:alpha val="15000"/>
                </a:srgbClr>
              </a:solidFill>
              <a:ln>
                <a:solidFill>
                  <a:srgbClr val="92D050"/>
                </a:solidFill>
              </a:ln>
            </c:spPr>
          </c:dPt>
          <c:dPt>
            <c:idx val="1"/>
            <c:invertIfNegative val="0"/>
            <c:bubble3D val="0"/>
            <c:spPr>
              <a:solidFill>
                <a:srgbClr val="92D050">
                  <a:alpha val="15000"/>
                </a:srgbClr>
              </a:solidFill>
              <a:ln>
                <a:solidFill>
                  <a:srgbClr val="92D050"/>
                </a:solidFill>
              </a:ln>
            </c:spPr>
          </c:dPt>
          <c:dLbls>
            <c:txPr>
              <a:bodyPr/>
              <a:lstStyle/>
              <a:p>
                <a:pPr>
                  <a:defRPr sz="1100" b="1"/>
                </a:pPr>
                <a:endParaRPr lang="es-ES"/>
              </a:p>
            </c:txPr>
            <c:showLegendKey val="0"/>
            <c:showVal val="1"/>
            <c:showCatName val="0"/>
            <c:showSerName val="0"/>
            <c:showPercent val="0"/>
            <c:showBubbleSize val="0"/>
            <c:showLeaderLines val="0"/>
          </c:dLbls>
          <c:val>
            <c:numRef>
              <c:f>'II Trimestre'!$D$21:$G$21</c:f>
              <c:numCache>
                <c:formatCode>0%</c:formatCode>
                <c:ptCount val="4"/>
                <c:pt idx="0">
                  <c:v>1</c:v>
                </c:pt>
                <c:pt idx="1">
                  <c:v>1</c:v>
                </c:pt>
              </c:numCache>
            </c:numRef>
          </c:val>
        </c:ser>
        <c:ser>
          <c:idx val="1"/>
          <c:order val="1"/>
          <c:tx>
            <c:strRef>
              <c:f>'II Trimestre'!$C$22</c:f>
              <c:strCache>
                <c:ptCount val="1"/>
                <c:pt idx="0">
                  <c:v>Cumplimiento</c:v>
                </c:pt>
              </c:strCache>
            </c:strRef>
          </c:tx>
          <c:spPr>
            <a:solidFill>
              <a:srgbClr val="92D050"/>
            </a:solidFill>
          </c:spPr>
          <c:invertIfNegative val="0"/>
          <c:dPt>
            <c:idx val="1"/>
            <c:invertIfNegative val="0"/>
            <c:bubble3D val="0"/>
          </c:dPt>
          <c:dLbls>
            <c:txPr>
              <a:bodyPr/>
              <a:lstStyle/>
              <a:p>
                <a:pPr>
                  <a:defRPr sz="1100" b="1"/>
                </a:pPr>
                <a:endParaRPr lang="es-ES"/>
              </a:p>
            </c:txPr>
            <c:dLblPos val="inEnd"/>
            <c:showLegendKey val="0"/>
            <c:showVal val="1"/>
            <c:showCatName val="0"/>
            <c:showSerName val="0"/>
            <c:showPercent val="0"/>
            <c:showBubbleSize val="0"/>
            <c:showLeaderLines val="0"/>
          </c:dLbls>
          <c:val>
            <c:numRef>
              <c:f>'II Trimestre'!$D$22:$G$22</c:f>
              <c:numCache>
                <c:formatCode>0%</c:formatCode>
                <c:ptCount val="4"/>
                <c:pt idx="0">
                  <c:v>0.92711370262390669</c:v>
                </c:pt>
                <c:pt idx="1">
                  <c:v>0.93734335839598992</c:v>
                </c:pt>
              </c:numCache>
            </c:numRef>
          </c:val>
        </c:ser>
        <c:dLbls>
          <c:showLegendKey val="0"/>
          <c:showVal val="1"/>
          <c:showCatName val="0"/>
          <c:showSerName val="0"/>
          <c:showPercent val="0"/>
          <c:showBubbleSize val="0"/>
        </c:dLbls>
        <c:gapWidth val="75"/>
        <c:overlap val="40"/>
        <c:axId val="76057600"/>
        <c:axId val="76063488"/>
      </c:barChart>
      <c:catAx>
        <c:axId val="76057600"/>
        <c:scaling>
          <c:orientation val="minMax"/>
        </c:scaling>
        <c:delete val="0"/>
        <c:axPos val="b"/>
        <c:numFmt formatCode="@" sourceLinked="0"/>
        <c:majorTickMark val="none"/>
        <c:minorTickMark val="none"/>
        <c:tickLblPos val="nextTo"/>
        <c:crossAx val="76063488"/>
        <c:crosses val="autoZero"/>
        <c:auto val="1"/>
        <c:lblAlgn val="ctr"/>
        <c:lblOffset val="1"/>
        <c:tickLblSkip val="1"/>
        <c:noMultiLvlLbl val="0"/>
      </c:catAx>
      <c:valAx>
        <c:axId val="76063488"/>
        <c:scaling>
          <c:orientation val="minMax"/>
          <c:max val="1"/>
          <c:min val="0"/>
        </c:scaling>
        <c:delete val="0"/>
        <c:axPos val="l"/>
        <c:majorGridlines/>
        <c:numFmt formatCode="0%" sourceLinked="1"/>
        <c:majorTickMark val="none"/>
        <c:minorTickMark val="none"/>
        <c:tickLblPos val="nextTo"/>
        <c:crossAx val="76057600"/>
        <c:crossesAt val="1"/>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257735</xdr:colOff>
      <xdr:row>0</xdr:row>
      <xdr:rowOff>124479</xdr:rowOff>
    </xdr:from>
    <xdr:to>
      <xdr:col>1</xdr:col>
      <xdr:colOff>593912</xdr:colOff>
      <xdr:row>2</xdr:row>
      <xdr:rowOff>302559</xdr:rowOff>
    </xdr:to>
    <xdr:pic>
      <xdr:nvPicPr>
        <xdr:cNvPr id="2" name="3 Imagen" descr="Descripción: 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4479"/>
          <a:ext cx="1345827" cy="921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336364</xdr:colOff>
      <xdr:row>13</xdr:row>
      <xdr:rowOff>81304</xdr:rowOff>
    </xdr:from>
    <xdr:to>
      <xdr:col>0</xdr:col>
      <xdr:colOff>578971</xdr:colOff>
      <xdr:row>13</xdr:row>
      <xdr:rowOff>328954</xdr:rowOff>
    </xdr:to>
    <xdr:sp macro="" textlink="">
      <xdr:nvSpPr>
        <xdr:cNvPr id="3" name="9 Rectángulo"/>
        <xdr:cNvSpPr>
          <a:spLocks noChangeArrowheads="1"/>
        </xdr:cNvSpPr>
      </xdr:nvSpPr>
      <xdr:spPr bwMode="auto">
        <a:xfrm>
          <a:off x="336364" y="8444254"/>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226546</xdr:colOff>
      <xdr:row>13</xdr:row>
      <xdr:rowOff>138393</xdr:rowOff>
    </xdr:from>
    <xdr:to>
      <xdr:col>5</xdr:col>
      <xdr:colOff>474196</xdr:colOff>
      <xdr:row>13</xdr:row>
      <xdr:rowOff>386043</xdr:rowOff>
    </xdr:to>
    <xdr:sp macro="" textlink="">
      <xdr:nvSpPr>
        <xdr:cNvPr id="4" name="10 Rectángulo"/>
        <xdr:cNvSpPr>
          <a:spLocks noChangeArrowheads="1"/>
        </xdr:cNvSpPr>
      </xdr:nvSpPr>
      <xdr:spPr bwMode="auto">
        <a:xfrm>
          <a:off x="5103346" y="8501343"/>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243726</xdr:colOff>
      <xdr:row>13</xdr:row>
      <xdr:rowOff>138393</xdr:rowOff>
    </xdr:from>
    <xdr:to>
      <xdr:col>11</xdr:col>
      <xdr:colOff>491376</xdr:colOff>
      <xdr:row>13</xdr:row>
      <xdr:rowOff>386043</xdr:rowOff>
    </xdr:to>
    <xdr:sp macro="" textlink="">
      <xdr:nvSpPr>
        <xdr:cNvPr id="5" name="11 Rectángulo"/>
        <xdr:cNvSpPr>
          <a:spLocks noChangeArrowheads="1"/>
        </xdr:cNvSpPr>
      </xdr:nvSpPr>
      <xdr:spPr bwMode="auto">
        <a:xfrm>
          <a:off x="9378201" y="8501343"/>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142875</xdr:rowOff>
        </xdr:from>
        <xdr:to>
          <xdr:col>5</xdr:col>
          <xdr:colOff>495300</xdr:colOff>
          <xdr:row>5</xdr:row>
          <xdr:rowOff>361950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523875</xdr:rowOff>
        </xdr:from>
        <xdr:to>
          <xdr:col>5</xdr:col>
          <xdr:colOff>495300</xdr:colOff>
          <xdr:row>5</xdr:row>
          <xdr:rowOff>742950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57150</xdr:rowOff>
        </xdr:from>
        <xdr:to>
          <xdr:col>15</xdr:col>
          <xdr:colOff>504825</xdr:colOff>
          <xdr:row>5</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542925</xdr:rowOff>
        </xdr:from>
        <xdr:to>
          <xdr:col>15</xdr:col>
          <xdr:colOff>504825</xdr:colOff>
          <xdr:row>5</xdr:row>
          <xdr:rowOff>762000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304800</xdr:rowOff>
        </xdr:from>
        <xdr:to>
          <xdr:col>15</xdr:col>
          <xdr:colOff>495300</xdr:colOff>
          <xdr:row>5</xdr:row>
          <xdr:rowOff>523875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57150</xdr:rowOff>
        </xdr:from>
        <xdr:to>
          <xdr:col>12</xdr:col>
          <xdr:colOff>495300</xdr:colOff>
          <xdr:row>5</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542925</xdr:rowOff>
        </xdr:from>
        <xdr:to>
          <xdr:col>12</xdr:col>
          <xdr:colOff>495300</xdr:colOff>
          <xdr:row>5</xdr:row>
          <xdr:rowOff>762000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twoCellAnchor>
    <xdr:from>
      <xdr:col>0</xdr:col>
      <xdr:colOff>340178</xdr:colOff>
      <xdr:row>24</xdr:row>
      <xdr:rowOff>190500</xdr:rowOff>
    </xdr:from>
    <xdr:to>
      <xdr:col>15</xdr:col>
      <xdr:colOff>585106</xdr:colOff>
      <xdr:row>31</xdr:row>
      <xdr:rowOff>344260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indy.orjuela/Desktop/Indicadores%20PQRS%202018_trimestre_COR%20_19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estre"/>
      <sheetName val="DATOS PQRS"/>
      <sheetName val="II Trimestre"/>
      <sheetName val="DATOS PQRS (2)"/>
      <sheetName val="III Trimestre"/>
      <sheetName val="DATOS PQRS (3)"/>
    </sheetNames>
    <sheetDataSet>
      <sheetData sheetId="0">
        <row r="21">
          <cell r="C21" t="str">
            <v>Meta</v>
          </cell>
        </row>
      </sheetData>
      <sheetData sheetId="1">
        <row r="3">
          <cell r="C3">
            <v>385</v>
          </cell>
        </row>
        <row r="6">
          <cell r="C6">
            <v>343</v>
          </cell>
        </row>
        <row r="7">
          <cell r="C7">
            <v>318</v>
          </cell>
        </row>
      </sheetData>
      <sheetData sheetId="2">
        <row r="21">
          <cell r="C21" t="str">
            <v>Meta</v>
          </cell>
        </row>
      </sheetData>
      <sheetData sheetId="3">
        <row r="3">
          <cell r="F3">
            <v>410</v>
          </cell>
        </row>
        <row r="5">
          <cell r="F5">
            <v>399</v>
          </cell>
        </row>
        <row r="7">
          <cell r="F7">
            <v>374</v>
          </cell>
        </row>
      </sheetData>
      <sheetData sheetId="4">
        <row r="21">
          <cell r="C21" t="str">
            <v>Meta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88"/>
  <sheetViews>
    <sheetView tabSelected="1" topLeftCell="A22" zoomScale="90" zoomScaleNormal="90" zoomScaleSheetLayoutView="91" workbookViewId="0">
      <selection activeCell="B64" sqref="B64:P64"/>
    </sheetView>
  </sheetViews>
  <sheetFormatPr baseColWidth="10" defaultRowHeight="14.25" x14ac:dyDescent="0.2"/>
  <cols>
    <col min="1" max="1" width="15.140625" style="58" customWidth="1"/>
    <col min="2" max="2" width="13.28515625" style="58" customWidth="1"/>
    <col min="3" max="3" width="17.85546875" style="58" customWidth="1"/>
    <col min="4" max="4" width="12.7109375" style="58" customWidth="1"/>
    <col min="5" max="5" width="14.140625" style="58" customWidth="1"/>
    <col min="6" max="6" width="10.28515625" style="58" customWidth="1"/>
    <col min="7" max="12" width="10.7109375" style="58" customWidth="1"/>
    <col min="13" max="13" width="12.42578125" style="58" customWidth="1"/>
    <col min="14" max="14" width="10.7109375" style="58" customWidth="1"/>
    <col min="15" max="15" width="12.28515625" style="58" customWidth="1"/>
    <col min="16" max="16" width="10.7109375" style="58" customWidth="1"/>
    <col min="17" max="17" width="0" style="15" hidden="1" customWidth="1"/>
    <col min="18" max="18" width="11.42578125" style="16" hidden="1" customWidth="1"/>
    <col min="19" max="20" width="11.42578125" style="15" hidden="1" customWidth="1"/>
    <col min="21" max="21" width="22.42578125" style="15" hidden="1" customWidth="1"/>
    <col min="22" max="24" width="11.42578125" style="15" hidden="1" customWidth="1"/>
    <col min="25" max="26" width="0" style="15" hidden="1" customWidth="1"/>
    <col min="27" max="16384" width="11.42578125" style="15"/>
  </cols>
  <sheetData>
    <row r="1" spans="1:25" ht="29.25" customHeight="1" x14ac:dyDescent="0.2">
      <c r="A1" s="63" t="s">
        <v>25</v>
      </c>
      <c r="B1" s="64"/>
      <c r="C1" s="64" t="s">
        <v>26</v>
      </c>
      <c r="D1" s="64"/>
      <c r="E1" s="64"/>
      <c r="F1" s="64"/>
      <c r="G1" s="64"/>
      <c r="H1" s="64"/>
      <c r="I1" s="64"/>
      <c r="J1" s="64"/>
      <c r="K1" s="64"/>
      <c r="L1" s="64" t="s">
        <v>27</v>
      </c>
      <c r="M1" s="64"/>
      <c r="N1" s="67"/>
      <c r="O1" s="67"/>
      <c r="P1" s="68"/>
      <c r="U1" s="15" t="s">
        <v>28</v>
      </c>
      <c r="V1" s="17" t="s">
        <v>29</v>
      </c>
    </row>
    <row r="2" spans="1:25" ht="29.25" customHeight="1" x14ac:dyDescent="0.2">
      <c r="A2" s="65"/>
      <c r="B2" s="66"/>
      <c r="C2" s="66" t="s">
        <v>30</v>
      </c>
      <c r="D2" s="66"/>
      <c r="E2" s="66"/>
      <c r="F2" s="66"/>
      <c r="G2" s="66"/>
      <c r="H2" s="66"/>
      <c r="I2" s="66"/>
      <c r="J2" s="66"/>
      <c r="K2" s="66"/>
      <c r="L2" s="66" t="s">
        <v>31</v>
      </c>
      <c r="M2" s="66"/>
      <c r="N2" s="66"/>
      <c r="O2" s="66"/>
      <c r="P2" s="69"/>
      <c r="U2" s="18" t="s">
        <v>32</v>
      </c>
      <c r="V2" t="s">
        <v>33</v>
      </c>
    </row>
    <row r="3" spans="1:25" ht="29.25" customHeight="1" x14ac:dyDescent="0.2">
      <c r="A3" s="65"/>
      <c r="B3" s="66"/>
      <c r="C3" s="66"/>
      <c r="D3" s="66"/>
      <c r="E3" s="66"/>
      <c r="F3" s="66"/>
      <c r="G3" s="66"/>
      <c r="H3" s="66"/>
      <c r="I3" s="66"/>
      <c r="J3" s="66"/>
      <c r="K3" s="66"/>
      <c r="L3" s="66" t="s">
        <v>34</v>
      </c>
      <c r="M3" s="66"/>
      <c r="N3" s="66"/>
      <c r="O3" s="66"/>
      <c r="P3" s="69"/>
      <c r="U3" s="18" t="s">
        <v>35</v>
      </c>
      <c r="V3" t="s">
        <v>36</v>
      </c>
    </row>
    <row r="4" spans="1:25" ht="12" customHeight="1" x14ac:dyDescent="0.2">
      <c r="A4" s="19"/>
      <c r="B4" s="20"/>
      <c r="C4" s="20"/>
      <c r="D4" s="20"/>
      <c r="E4" s="20"/>
      <c r="F4" s="20"/>
      <c r="G4" s="20"/>
      <c r="H4" s="20"/>
      <c r="I4" s="20"/>
      <c r="J4" s="20"/>
      <c r="K4" s="20"/>
      <c r="L4" s="20"/>
      <c r="M4" s="20"/>
      <c r="N4" s="20"/>
      <c r="O4" s="20"/>
      <c r="P4" s="21"/>
      <c r="U4" s="18" t="s">
        <v>37</v>
      </c>
      <c r="V4" t="s">
        <v>38</v>
      </c>
    </row>
    <row r="5" spans="1:25" ht="50.25" customHeight="1" x14ac:dyDescent="0.2">
      <c r="A5" s="70" t="s">
        <v>39</v>
      </c>
      <c r="B5" s="71"/>
      <c r="C5" s="72" t="s">
        <v>40</v>
      </c>
      <c r="D5" s="73"/>
      <c r="E5" s="73"/>
      <c r="F5" s="73"/>
      <c r="G5" s="73"/>
      <c r="H5" s="73"/>
      <c r="I5" s="73"/>
      <c r="J5" s="73"/>
      <c r="K5" s="73"/>
      <c r="L5" s="71" t="s">
        <v>41</v>
      </c>
      <c r="M5" s="71"/>
      <c r="N5" s="74" t="s">
        <v>42</v>
      </c>
      <c r="O5" s="74"/>
      <c r="P5" s="75"/>
      <c r="U5" s="18" t="s">
        <v>43</v>
      </c>
      <c r="V5" t="s">
        <v>44</v>
      </c>
    </row>
    <row r="6" spans="1:25" ht="64.5" customHeight="1" x14ac:dyDescent="0.2">
      <c r="A6" s="22" t="s">
        <v>45</v>
      </c>
      <c r="B6" s="76" t="s">
        <v>35</v>
      </c>
      <c r="C6" s="77"/>
      <c r="D6" s="78"/>
      <c r="E6" s="23" t="s">
        <v>46</v>
      </c>
      <c r="F6" s="24"/>
      <c r="G6" s="23" t="s">
        <v>47</v>
      </c>
      <c r="H6" s="76" t="s">
        <v>48</v>
      </c>
      <c r="I6" s="77"/>
      <c r="J6" s="78"/>
      <c r="K6" s="25" t="s">
        <v>49</v>
      </c>
      <c r="L6" s="26" t="s">
        <v>50</v>
      </c>
      <c r="M6" s="27"/>
      <c r="N6" s="25" t="s">
        <v>51</v>
      </c>
      <c r="O6" s="28" t="s">
        <v>52</v>
      </c>
      <c r="P6" s="29"/>
      <c r="U6" s="18" t="s">
        <v>53</v>
      </c>
      <c r="V6" t="s">
        <v>54</v>
      </c>
    </row>
    <row r="7" spans="1:25" ht="121.5" customHeight="1" x14ac:dyDescent="0.2">
      <c r="A7" s="70" t="s">
        <v>55</v>
      </c>
      <c r="B7" s="71"/>
      <c r="C7" s="79" t="s">
        <v>56</v>
      </c>
      <c r="D7" s="80"/>
      <c r="E7" s="80"/>
      <c r="F7" s="80"/>
      <c r="G7" s="81"/>
      <c r="H7" s="82" t="s">
        <v>57</v>
      </c>
      <c r="I7" s="83"/>
      <c r="J7" s="84"/>
      <c r="K7" s="85" t="s">
        <v>58</v>
      </c>
      <c r="L7" s="86"/>
      <c r="M7" s="86"/>
      <c r="N7" s="86"/>
      <c r="O7" s="86"/>
      <c r="P7" s="87"/>
      <c r="V7" t="s">
        <v>59</v>
      </c>
    </row>
    <row r="8" spans="1:25" ht="32.25" customHeight="1" x14ac:dyDescent="0.2">
      <c r="A8" s="70" t="s">
        <v>60</v>
      </c>
      <c r="B8" s="71"/>
      <c r="C8" s="76" t="s">
        <v>61</v>
      </c>
      <c r="D8" s="77"/>
      <c r="E8" s="77"/>
      <c r="F8" s="77"/>
      <c r="G8" s="78"/>
      <c r="H8" s="71" t="s">
        <v>62</v>
      </c>
      <c r="I8" s="71"/>
      <c r="J8" s="71"/>
      <c r="K8" s="88" t="s">
        <v>63</v>
      </c>
      <c r="L8" s="73"/>
      <c r="M8" s="73"/>
      <c r="N8" s="73"/>
      <c r="O8" s="73"/>
      <c r="P8" s="89"/>
      <c r="V8" t="s">
        <v>64</v>
      </c>
    </row>
    <row r="9" spans="1:25" ht="22.5" customHeight="1" x14ac:dyDescent="0.2">
      <c r="A9" s="92" t="s">
        <v>65</v>
      </c>
      <c r="B9" s="93"/>
      <c r="C9" s="93"/>
      <c r="D9" s="93"/>
      <c r="E9" s="93"/>
      <c r="F9" s="93"/>
      <c r="G9" s="93"/>
      <c r="H9" s="94" t="s">
        <v>66</v>
      </c>
      <c r="I9" s="93"/>
      <c r="J9" s="93"/>
      <c r="K9" s="93"/>
      <c r="L9" s="93"/>
      <c r="M9" s="93"/>
      <c r="N9" s="93"/>
      <c r="O9" s="93"/>
      <c r="P9" s="95"/>
      <c r="V9" t="s">
        <v>67</v>
      </c>
    </row>
    <row r="10" spans="1:25" ht="144.75" customHeight="1" x14ac:dyDescent="0.2">
      <c r="A10" s="96" t="s">
        <v>68</v>
      </c>
      <c r="B10" s="97"/>
      <c r="C10" s="97"/>
      <c r="D10" s="97"/>
      <c r="E10" s="97"/>
      <c r="F10" s="97"/>
      <c r="G10" s="98"/>
      <c r="H10" s="99" t="s">
        <v>69</v>
      </c>
      <c r="I10" s="100"/>
      <c r="J10" s="100"/>
      <c r="K10" s="100"/>
      <c r="L10" s="100"/>
      <c r="M10" s="100"/>
      <c r="N10" s="100"/>
      <c r="O10" s="100"/>
      <c r="P10" s="101"/>
      <c r="V10" t="s">
        <v>64</v>
      </c>
      <c r="X10" s="30"/>
    </row>
    <row r="11" spans="1:25" ht="22.5" customHeight="1" x14ac:dyDescent="0.2">
      <c r="A11" s="102" t="s">
        <v>70</v>
      </c>
      <c r="B11" s="103"/>
      <c r="C11" s="103"/>
      <c r="D11" s="103" t="s">
        <v>71</v>
      </c>
      <c r="E11" s="103"/>
      <c r="F11" s="103"/>
      <c r="G11" s="103"/>
      <c r="H11" s="103"/>
      <c r="I11" s="103"/>
      <c r="J11" s="103"/>
      <c r="K11" s="103" t="s">
        <v>72</v>
      </c>
      <c r="L11" s="103"/>
      <c r="M11" s="103"/>
      <c r="N11" s="103" t="s">
        <v>73</v>
      </c>
      <c r="O11" s="103"/>
      <c r="P11" s="104"/>
      <c r="V11" t="s">
        <v>67</v>
      </c>
    </row>
    <row r="12" spans="1:25" ht="57" customHeight="1" x14ac:dyDescent="0.2">
      <c r="A12" s="105" t="s">
        <v>74</v>
      </c>
      <c r="B12" s="77"/>
      <c r="C12" s="78"/>
      <c r="D12" s="106" t="s">
        <v>75</v>
      </c>
      <c r="E12" s="107"/>
      <c r="F12" s="107"/>
      <c r="G12" s="107"/>
      <c r="H12" s="107"/>
      <c r="I12" s="107"/>
      <c r="J12" s="108"/>
      <c r="K12" s="109" t="s">
        <v>76</v>
      </c>
      <c r="L12" s="110"/>
      <c r="M12" s="110"/>
      <c r="N12" s="111" t="s">
        <v>77</v>
      </c>
      <c r="O12" s="112"/>
      <c r="P12" s="113"/>
      <c r="V12" t="s">
        <v>78</v>
      </c>
      <c r="X12" s="30"/>
    </row>
    <row r="13" spans="1:25" ht="17.25" customHeight="1" x14ac:dyDescent="0.2">
      <c r="A13" s="92" t="s">
        <v>79</v>
      </c>
      <c r="B13" s="93"/>
      <c r="C13" s="93"/>
      <c r="D13" s="93"/>
      <c r="E13" s="93"/>
      <c r="F13" s="93"/>
      <c r="G13" s="93"/>
      <c r="H13" s="93"/>
      <c r="I13" s="93"/>
      <c r="J13" s="93"/>
      <c r="K13" s="93"/>
      <c r="L13" s="93"/>
      <c r="M13" s="93"/>
      <c r="N13" s="93"/>
      <c r="O13" s="93"/>
      <c r="P13" s="95"/>
      <c r="V13" t="s">
        <v>80</v>
      </c>
    </row>
    <row r="14" spans="1:25" ht="41.25" customHeight="1" x14ac:dyDescent="0.2">
      <c r="A14" s="31" t="s">
        <v>81</v>
      </c>
      <c r="B14" s="90" t="s">
        <v>82</v>
      </c>
      <c r="C14" s="90"/>
      <c r="D14" s="90"/>
      <c r="E14" s="90"/>
      <c r="F14" s="32" t="s">
        <v>83</v>
      </c>
      <c r="G14" s="90" t="s">
        <v>84</v>
      </c>
      <c r="H14" s="90"/>
      <c r="I14" s="90"/>
      <c r="J14" s="90"/>
      <c r="K14" s="90"/>
      <c r="L14" s="32" t="s">
        <v>85</v>
      </c>
      <c r="M14" s="90" t="s">
        <v>86</v>
      </c>
      <c r="N14" s="90"/>
      <c r="O14" s="90"/>
      <c r="P14" s="91"/>
      <c r="V14" s="15" t="s">
        <v>87</v>
      </c>
    </row>
    <row r="15" spans="1:25" ht="20.25" customHeight="1" x14ac:dyDescent="0.2">
      <c r="A15" s="102" t="s">
        <v>88</v>
      </c>
      <c r="B15" s="103"/>
      <c r="C15" s="103"/>
      <c r="D15" s="103"/>
      <c r="E15" s="103"/>
      <c r="F15" s="103"/>
      <c r="G15" s="103"/>
      <c r="H15" s="103"/>
      <c r="I15" s="103"/>
      <c r="J15" s="103"/>
      <c r="K15" s="103"/>
      <c r="L15" s="103"/>
      <c r="M15" s="103"/>
      <c r="N15" s="103"/>
      <c r="O15" s="103"/>
      <c r="P15" s="104"/>
      <c r="V15" s="15" t="s">
        <v>89</v>
      </c>
      <c r="Y15" s="18"/>
    </row>
    <row r="16" spans="1:25" ht="29.25" customHeight="1" x14ac:dyDescent="0.2">
      <c r="A16" s="92" t="s">
        <v>90</v>
      </c>
      <c r="B16" s="93"/>
      <c r="C16" s="93"/>
      <c r="D16" s="61" t="s">
        <v>91</v>
      </c>
      <c r="E16" s="62" t="s">
        <v>92</v>
      </c>
      <c r="F16" s="114"/>
      <c r="G16" s="114"/>
      <c r="H16" s="114"/>
      <c r="I16" s="114"/>
      <c r="J16" s="114"/>
      <c r="K16" s="114"/>
      <c r="L16" s="114"/>
      <c r="M16" s="114"/>
      <c r="N16" s="114"/>
      <c r="O16" s="114"/>
      <c r="P16" s="115"/>
      <c r="V16" s="15" t="s">
        <v>93</v>
      </c>
      <c r="Y16" s="18"/>
    </row>
    <row r="17" spans="1:28" ht="33" customHeight="1" x14ac:dyDescent="0.2">
      <c r="A17" s="92" t="s">
        <v>94</v>
      </c>
      <c r="B17" s="93"/>
      <c r="C17" s="93"/>
      <c r="D17" s="33">
        <f>+'[2]DATOS PQRS'!C3</f>
        <v>385</v>
      </c>
      <c r="E17" s="34">
        <f>+'[2]DATOS PQRS (2)'!F3</f>
        <v>410</v>
      </c>
      <c r="F17" s="116"/>
      <c r="G17" s="116"/>
      <c r="H17" s="116"/>
      <c r="I17" s="116"/>
      <c r="J17" s="116"/>
      <c r="K17" s="116"/>
      <c r="L17" s="116"/>
      <c r="M17" s="116"/>
      <c r="N17" s="116"/>
      <c r="O17" s="116"/>
      <c r="P17" s="117"/>
      <c r="Q17" s="15">
        <f>SUM(D17:P17)</f>
        <v>795</v>
      </c>
      <c r="V17" s="15" t="s">
        <v>95</v>
      </c>
      <c r="Y17" s="18"/>
    </row>
    <row r="18" spans="1:28" ht="33" customHeight="1" x14ac:dyDescent="0.2">
      <c r="A18" s="92" t="s">
        <v>96</v>
      </c>
      <c r="B18" s="93"/>
      <c r="C18" s="93"/>
      <c r="D18" s="33">
        <f>+'[2]DATOS PQRS'!C6</f>
        <v>343</v>
      </c>
      <c r="E18" s="34">
        <f>+'[2]DATOS PQRS (2)'!F5</f>
        <v>399</v>
      </c>
      <c r="F18" s="116"/>
      <c r="G18" s="116"/>
      <c r="H18" s="116"/>
      <c r="I18" s="116"/>
      <c r="J18" s="116"/>
      <c r="K18" s="116"/>
      <c r="L18" s="116"/>
      <c r="M18" s="116"/>
      <c r="N18" s="116"/>
      <c r="O18" s="116"/>
      <c r="P18" s="117"/>
      <c r="Y18" s="18"/>
    </row>
    <row r="19" spans="1:28" ht="33" customHeight="1" x14ac:dyDescent="0.2">
      <c r="A19" s="92" t="s">
        <v>97</v>
      </c>
      <c r="B19" s="93"/>
      <c r="C19" s="93"/>
      <c r="D19" s="33">
        <f>+'[2]DATOS PQRS'!C7</f>
        <v>318</v>
      </c>
      <c r="E19" s="34">
        <f>+'[2]DATOS PQRS (2)'!F7</f>
        <v>374</v>
      </c>
      <c r="F19" s="116"/>
      <c r="G19" s="116"/>
      <c r="H19" s="116"/>
      <c r="I19" s="116"/>
      <c r="J19" s="116"/>
      <c r="K19" s="116"/>
      <c r="L19" s="116"/>
      <c r="M19" s="116"/>
      <c r="N19" s="116"/>
      <c r="O19" s="116"/>
      <c r="P19" s="117"/>
      <c r="S19" s="35">
        <v>0.9</v>
      </c>
      <c r="V19" s="15" t="s">
        <v>98</v>
      </c>
      <c r="Y19" s="18"/>
      <c r="AA19" s="36"/>
    </row>
    <row r="20" spans="1:28" ht="33" hidden="1" customHeight="1" x14ac:dyDescent="0.2">
      <c r="A20" s="120" t="s">
        <v>99</v>
      </c>
      <c r="B20" s="121"/>
      <c r="C20" s="37" t="s">
        <v>100</v>
      </c>
      <c r="D20" s="38">
        <f>D19/D18</f>
        <v>0.92711370262390669</v>
      </c>
      <c r="E20" s="39">
        <f>E19/E18</f>
        <v>0.93734335839598992</v>
      </c>
      <c r="F20" s="116"/>
      <c r="G20" s="116"/>
      <c r="H20" s="116"/>
      <c r="I20" s="116"/>
      <c r="J20" s="116"/>
      <c r="K20" s="116"/>
      <c r="L20" s="116"/>
      <c r="M20" s="116"/>
      <c r="N20" s="116"/>
      <c r="O20" s="116"/>
      <c r="P20" s="117"/>
      <c r="S20" s="35">
        <v>0.9</v>
      </c>
      <c r="T20" s="35">
        <v>0.95</v>
      </c>
      <c r="V20" s="15" t="s">
        <v>101</v>
      </c>
      <c r="Y20" s="18"/>
      <c r="AA20" s="36"/>
    </row>
    <row r="21" spans="1:28" ht="33" customHeight="1" x14ac:dyDescent="0.2">
      <c r="A21" s="122"/>
      <c r="B21" s="123"/>
      <c r="C21" s="37" t="s">
        <v>102</v>
      </c>
      <c r="D21" s="38">
        <v>1</v>
      </c>
      <c r="E21" s="39">
        <v>1</v>
      </c>
      <c r="F21" s="116"/>
      <c r="G21" s="116"/>
      <c r="H21" s="116"/>
      <c r="I21" s="116"/>
      <c r="J21" s="116"/>
      <c r="K21" s="116"/>
      <c r="L21" s="116"/>
      <c r="M21" s="116"/>
      <c r="N21" s="116"/>
      <c r="O21" s="116"/>
      <c r="P21" s="117"/>
      <c r="S21" s="35">
        <v>0.96</v>
      </c>
      <c r="T21" s="35">
        <v>1</v>
      </c>
      <c r="Y21" s="18"/>
      <c r="AA21" s="36"/>
    </row>
    <row r="22" spans="1:28" ht="33" customHeight="1" x14ac:dyDescent="0.2">
      <c r="A22" s="124"/>
      <c r="B22" s="125"/>
      <c r="C22" s="37" t="s">
        <v>103</v>
      </c>
      <c r="D22" s="40">
        <f t="shared" ref="D22" si="0">+D20/D21</f>
        <v>0.92711370262390669</v>
      </c>
      <c r="E22" s="41">
        <f>+E20/E21</f>
        <v>0.93734335839598992</v>
      </c>
      <c r="F22" s="118"/>
      <c r="G22" s="118"/>
      <c r="H22" s="118"/>
      <c r="I22" s="118"/>
      <c r="J22" s="118"/>
      <c r="K22" s="118"/>
      <c r="L22" s="118"/>
      <c r="M22" s="118"/>
      <c r="N22" s="118"/>
      <c r="O22" s="118"/>
      <c r="P22" s="119"/>
      <c r="Y22" s="18"/>
    </row>
    <row r="23" spans="1:28" ht="16.5" customHeight="1" x14ac:dyDescent="0.2">
      <c r="A23" s="92" t="s">
        <v>104</v>
      </c>
      <c r="B23" s="93"/>
      <c r="C23" s="93"/>
      <c r="D23" s="93"/>
      <c r="E23" s="93"/>
      <c r="F23" s="93"/>
      <c r="G23" s="93"/>
      <c r="H23" s="93"/>
      <c r="I23" s="93"/>
      <c r="J23" s="93"/>
      <c r="K23" s="93"/>
      <c r="L23" s="93"/>
      <c r="M23" s="93"/>
      <c r="N23" s="93"/>
      <c r="O23" s="93"/>
      <c r="P23" s="95"/>
    </row>
    <row r="24" spans="1:28" ht="16.5" customHeight="1" x14ac:dyDescent="0.2">
      <c r="A24" s="126" t="str">
        <f>C5</f>
        <v>SOLICITUDES Y REQUERIMIENTOS RESUELTOS EN TÉRMINO</v>
      </c>
      <c r="B24" s="127"/>
      <c r="C24" s="127"/>
      <c r="D24" s="127"/>
      <c r="E24" s="127"/>
      <c r="F24" s="127"/>
      <c r="G24" s="127"/>
      <c r="H24" s="127"/>
      <c r="I24" s="127"/>
      <c r="J24" s="127"/>
      <c r="K24" s="127"/>
      <c r="L24" s="127"/>
      <c r="M24" s="127"/>
      <c r="N24" s="127"/>
      <c r="O24" s="127"/>
      <c r="P24" s="128"/>
    </row>
    <row r="25" spans="1:28" ht="34.5" customHeight="1" x14ac:dyDescent="0.2">
      <c r="A25" s="42"/>
      <c r="B25" s="43"/>
      <c r="C25" s="43"/>
      <c r="D25" s="43"/>
      <c r="E25" s="43"/>
      <c r="F25" s="43"/>
      <c r="G25" s="43"/>
      <c r="H25" s="43"/>
      <c r="I25" s="43"/>
      <c r="J25" s="43"/>
      <c r="K25" s="43"/>
      <c r="L25" s="43"/>
      <c r="M25" s="43"/>
      <c r="N25" s="43"/>
      <c r="O25" s="43"/>
      <c r="P25" s="44"/>
      <c r="W25" s="16"/>
      <c r="X25" s="16"/>
      <c r="Y25" s="16"/>
      <c r="Z25" s="16"/>
      <c r="AA25" s="16"/>
      <c r="AB25" s="16"/>
    </row>
    <row r="26" spans="1:28" ht="34.5" customHeight="1" x14ac:dyDescent="0.2">
      <c r="A26" s="45"/>
      <c r="B26" s="46"/>
      <c r="C26" s="46"/>
      <c r="D26" s="46"/>
      <c r="E26" s="46"/>
      <c r="F26" s="46"/>
      <c r="G26" s="46"/>
      <c r="H26" s="46"/>
      <c r="I26" s="46"/>
      <c r="J26" s="46"/>
      <c r="K26" s="46"/>
      <c r="L26" s="46"/>
      <c r="M26" s="46"/>
      <c r="N26" s="46"/>
      <c r="O26" s="46"/>
      <c r="P26" s="47"/>
      <c r="W26" s="16"/>
      <c r="X26" s="16"/>
      <c r="Y26" s="16"/>
      <c r="Z26" s="16"/>
      <c r="AA26" s="16"/>
      <c r="AB26" s="16"/>
    </row>
    <row r="27" spans="1:28" ht="34.5" customHeight="1" x14ac:dyDescent="0.2">
      <c r="A27" s="45"/>
      <c r="B27" s="46"/>
      <c r="C27" s="46"/>
      <c r="D27" s="46"/>
      <c r="E27" s="46"/>
      <c r="F27" s="46"/>
      <c r="G27" s="46"/>
      <c r="H27" s="46"/>
      <c r="I27" s="46"/>
      <c r="J27" s="46"/>
      <c r="K27" s="46"/>
      <c r="L27" s="46"/>
      <c r="M27" s="46"/>
      <c r="N27" s="46"/>
      <c r="O27" s="46"/>
      <c r="P27" s="47"/>
      <c r="W27" s="16"/>
      <c r="X27" s="16"/>
      <c r="Y27" s="16"/>
      <c r="Z27" s="16"/>
      <c r="AA27" s="16"/>
      <c r="AB27" s="16"/>
    </row>
    <row r="28" spans="1:28" ht="34.5" customHeight="1" x14ac:dyDescent="0.2">
      <c r="A28" s="45"/>
      <c r="B28" s="46"/>
      <c r="C28" s="46"/>
      <c r="D28" s="46"/>
      <c r="E28" s="46"/>
      <c r="F28" s="46"/>
      <c r="G28" s="46"/>
      <c r="H28" s="46"/>
      <c r="I28" s="46"/>
      <c r="J28" s="46"/>
      <c r="K28" s="46"/>
      <c r="L28" s="20"/>
      <c r="M28" s="20"/>
      <c r="N28" s="20"/>
      <c r="O28" s="20"/>
      <c r="P28" s="21"/>
      <c r="W28" s="129"/>
      <c r="X28" s="129"/>
      <c r="Y28" s="129"/>
      <c r="Z28" s="129"/>
      <c r="AA28" s="129"/>
      <c r="AB28" s="48"/>
    </row>
    <row r="29" spans="1:28" ht="34.5" customHeight="1" x14ac:dyDescent="0.2">
      <c r="A29" s="45"/>
      <c r="B29" s="46"/>
      <c r="C29" s="46"/>
      <c r="D29" s="46"/>
      <c r="E29" s="46"/>
      <c r="F29" s="46"/>
      <c r="G29" s="46"/>
      <c r="H29" s="46"/>
      <c r="I29" s="46"/>
      <c r="J29" s="46"/>
      <c r="K29" s="46"/>
      <c r="L29" s="46"/>
      <c r="M29" s="46"/>
      <c r="N29" s="46"/>
      <c r="O29" s="46"/>
      <c r="P29" s="47"/>
      <c r="W29" s="16"/>
      <c r="X29" s="16"/>
      <c r="Y29" s="16"/>
      <c r="Z29" s="16"/>
      <c r="AA29" s="16"/>
      <c r="AB29" s="16"/>
    </row>
    <row r="30" spans="1:28" ht="34.5" customHeight="1" x14ac:dyDescent="0.2">
      <c r="A30" s="45"/>
      <c r="B30" s="46"/>
      <c r="C30" s="46"/>
      <c r="D30" s="46"/>
      <c r="E30" s="46"/>
      <c r="F30" s="46"/>
      <c r="G30" s="46"/>
      <c r="H30" s="46"/>
      <c r="I30" s="46"/>
      <c r="J30" s="46"/>
      <c r="K30" s="46"/>
      <c r="L30" s="46"/>
      <c r="M30" s="46"/>
      <c r="N30" s="46"/>
      <c r="O30" s="46"/>
      <c r="P30" s="47"/>
      <c r="W30" s="16"/>
      <c r="X30" s="16"/>
      <c r="Y30" s="16"/>
      <c r="Z30" s="16"/>
      <c r="AA30" s="16"/>
      <c r="AB30" s="16"/>
    </row>
    <row r="31" spans="1:28" ht="34.5" customHeight="1" x14ac:dyDescent="0.2">
      <c r="A31" s="45"/>
      <c r="B31" s="46"/>
      <c r="C31" s="46"/>
      <c r="D31" s="46"/>
      <c r="E31" s="46"/>
      <c r="F31" s="46"/>
      <c r="G31" s="46"/>
      <c r="H31" s="46"/>
      <c r="I31" s="46"/>
      <c r="J31" s="46"/>
      <c r="K31" s="46"/>
      <c r="L31" s="46"/>
      <c r="M31" s="46"/>
      <c r="N31" s="46"/>
      <c r="O31" s="46"/>
      <c r="P31" s="47"/>
      <c r="W31" s="16"/>
      <c r="X31" s="16"/>
      <c r="Y31" s="16"/>
      <c r="Z31" s="16"/>
      <c r="AA31" s="16"/>
      <c r="AB31" s="16"/>
    </row>
    <row r="32" spans="1:28" ht="34.5" customHeight="1" x14ac:dyDescent="0.2">
      <c r="A32" s="49"/>
      <c r="B32" s="50"/>
      <c r="C32" s="50"/>
      <c r="D32" s="50"/>
      <c r="E32" s="50"/>
      <c r="F32" s="50"/>
      <c r="G32" s="50"/>
      <c r="H32" s="50"/>
      <c r="I32" s="50"/>
      <c r="J32" s="50"/>
      <c r="K32" s="50"/>
      <c r="L32" s="50"/>
      <c r="M32" s="50"/>
      <c r="N32" s="50"/>
      <c r="O32" s="50"/>
      <c r="P32" s="51"/>
    </row>
    <row r="33" spans="1:18" ht="7.5" customHeight="1" x14ac:dyDescent="0.2">
      <c r="A33" s="52"/>
      <c r="B33" s="53"/>
      <c r="C33" s="54"/>
      <c r="D33" s="54"/>
      <c r="E33" s="54"/>
      <c r="F33" s="54"/>
      <c r="G33" s="54"/>
      <c r="H33" s="54"/>
      <c r="I33" s="54"/>
      <c r="J33" s="54"/>
      <c r="K33" s="54"/>
      <c r="L33" s="54"/>
      <c r="M33" s="54"/>
      <c r="N33" s="54"/>
      <c r="O33" s="54"/>
      <c r="P33" s="55"/>
      <c r="R33" s="15"/>
    </row>
    <row r="34" spans="1:18" s="57" customFormat="1" ht="17.25" customHeight="1" x14ac:dyDescent="0.2">
      <c r="A34" s="56" t="s">
        <v>105</v>
      </c>
      <c r="B34" s="130" t="s">
        <v>106</v>
      </c>
      <c r="C34" s="131"/>
      <c r="D34" s="131"/>
      <c r="E34" s="131"/>
      <c r="F34" s="131"/>
      <c r="G34" s="131"/>
      <c r="H34" s="131"/>
      <c r="I34" s="131"/>
      <c r="J34" s="131"/>
      <c r="K34" s="131"/>
      <c r="L34" s="131"/>
      <c r="M34" s="131"/>
      <c r="N34" s="131"/>
      <c r="O34" s="131"/>
      <c r="P34" s="132"/>
    </row>
    <row r="35" spans="1:18" s="57" customFormat="1" ht="17.25" customHeight="1" x14ac:dyDescent="0.2">
      <c r="A35" s="133" t="s">
        <v>107</v>
      </c>
      <c r="B35" s="134" t="s">
        <v>108</v>
      </c>
      <c r="C35" s="134"/>
      <c r="D35" s="134"/>
      <c r="E35" s="134"/>
      <c r="F35" s="134"/>
      <c r="G35" s="134"/>
      <c r="H35" s="134"/>
      <c r="I35" s="134"/>
      <c r="J35" s="134"/>
      <c r="K35" s="134"/>
      <c r="L35" s="134"/>
      <c r="M35" s="134"/>
      <c r="N35" s="134"/>
      <c r="O35" s="134"/>
      <c r="P35" s="134"/>
    </row>
    <row r="36" spans="1:18" s="57" customFormat="1" ht="12.75" customHeight="1" x14ac:dyDescent="0.2">
      <c r="A36" s="133"/>
      <c r="B36" s="135" t="s">
        <v>120</v>
      </c>
      <c r="C36" s="136"/>
      <c r="D36" s="136"/>
      <c r="E36" s="136"/>
      <c r="F36" s="136"/>
      <c r="G36" s="136"/>
      <c r="H36" s="136"/>
      <c r="I36" s="136"/>
      <c r="J36" s="136"/>
      <c r="K36" s="136"/>
      <c r="L36" s="136"/>
      <c r="M36" s="136"/>
      <c r="N36" s="136"/>
      <c r="O36" s="136"/>
      <c r="P36" s="137"/>
    </row>
    <row r="37" spans="1:18" s="57" customFormat="1" ht="15.75" customHeight="1" x14ac:dyDescent="0.2">
      <c r="A37" s="133"/>
      <c r="B37" s="138"/>
      <c r="C37" s="139"/>
      <c r="D37" s="139"/>
      <c r="E37" s="139"/>
      <c r="F37" s="139"/>
      <c r="G37" s="139"/>
      <c r="H37" s="139"/>
      <c r="I37" s="139"/>
      <c r="J37" s="139"/>
      <c r="K37" s="139"/>
      <c r="L37" s="139"/>
      <c r="M37" s="139"/>
      <c r="N37" s="139"/>
      <c r="O37" s="139"/>
      <c r="P37" s="140"/>
    </row>
    <row r="38" spans="1:18" s="57" customFormat="1" ht="21.75" customHeight="1" x14ac:dyDescent="0.2">
      <c r="A38" s="133"/>
      <c r="B38" s="141"/>
      <c r="C38" s="142"/>
      <c r="D38" s="142"/>
      <c r="E38" s="142"/>
      <c r="F38" s="142"/>
      <c r="G38" s="142"/>
      <c r="H38" s="142"/>
      <c r="I38" s="142"/>
      <c r="J38" s="142"/>
      <c r="K38" s="142"/>
      <c r="L38" s="142"/>
      <c r="M38" s="142"/>
      <c r="N38" s="142"/>
      <c r="O38" s="142"/>
      <c r="P38" s="143"/>
    </row>
    <row r="39" spans="1:18" s="57" customFormat="1" ht="23.25" hidden="1" customHeight="1" x14ac:dyDescent="0.2">
      <c r="A39" s="133"/>
      <c r="B39" s="144"/>
      <c r="C39" s="144"/>
      <c r="D39" s="144"/>
      <c r="E39" s="144"/>
      <c r="F39" s="144"/>
      <c r="G39" s="144"/>
      <c r="H39" s="144"/>
      <c r="I39" s="144"/>
      <c r="J39" s="144"/>
      <c r="K39" s="144"/>
      <c r="L39" s="144"/>
      <c r="M39" s="144"/>
      <c r="N39" s="144"/>
      <c r="O39" s="144"/>
      <c r="P39" s="144"/>
    </row>
    <row r="40" spans="1:18" s="57" customFormat="1" ht="18" hidden="1" customHeight="1" x14ac:dyDescent="0.2">
      <c r="A40" s="133"/>
      <c r="B40" s="144"/>
      <c r="C40" s="144"/>
      <c r="D40" s="144"/>
      <c r="E40" s="144"/>
      <c r="F40" s="144"/>
      <c r="G40" s="144"/>
      <c r="H40" s="144"/>
      <c r="I40" s="144"/>
      <c r="J40" s="144"/>
      <c r="K40" s="144"/>
      <c r="L40" s="144"/>
      <c r="M40" s="144"/>
      <c r="N40" s="144"/>
      <c r="O40" s="144"/>
      <c r="P40" s="144"/>
    </row>
    <row r="41" spans="1:18" s="57" customFormat="1" ht="108" hidden="1" customHeight="1" x14ac:dyDescent="0.2">
      <c r="A41" s="133"/>
      <c r="B41" s="144"/>
      <c r="C41" s="144"/>
      <c r="D41" s="144"/>
      <c r="E41" s="144"/>
      <c r="F41" s="144"/>
      <c r="G41" s="144"/>
      <c r="H41" s="144"/>
      <c r="I41" s="144"/>
      <c r="J41" s="144"/>
      <c r="K41" s="144"/>
      <c r="L41" s="144"/>
      <c r="M41" s="144"/>
      <c r="N41" s="144"/>
      <c r="O41" s="144"/>
      <c r="P41" s="144"/>
    </row>
    <row r="42" spans="1:18" ht="69.75" hidden="1" customHeight="1" x14ac:dyDescent="0.2">
      <c r="A42" s="133"/>
      <c r="B42" s="145"/>
      <c r="C42" s="145"/>
      <c r="D42" s="145"/>
      <c r="E42" s="145"/>
      <c r="F42" s="145"/>
      <c r="G42" s="145"/>
      <c r="H42" s="145"/>
      <c r="I42" s="145"/>
      <c r="J42" s="145"/>
      <c r="K42" s="145"/>
      <c r="L42" s="145"/>
      <c r="M42" s="145"/>
      <c r="N42" s="145"/>
      <c r="O42" s="145"/>
      <c r="P42" s="145"/>
      <c r="R42" s="15"/>
    </row>
    <row r="43" spans="1:18" ht="24.75" hidden="1" customHeight="1" x14ac:dyDescent="0.2">
      <c r="A43" s="133"/>
      <c r="B43" s="145"/>
      <c r="C43" s="145"/>
      <c r="D43" s="145"/>
      <c r="E43" s="145"/>
      <c r="F43" s="145"/>
      <c r="G43" s="145"/>
      <c r="H43" s="145"/>
      <c r="I43" s="145"/>
      <c r="J43" s="145"/>
      <c r="K43" s="145"/>
      <c r="L43" s="145"/>
      <c r="M43" s="145"/>
      <c r="N43" s="145"/>
      <c r="O43" s="145"/>
      <c r="P43" s="145"/>
    </row>
    <row r="44" spans="1:18" ht="54" hidden="1" customHeight="1" x14ac:dyDescent="0.2">
      <c r="A44" s="133"/>
      <c r="B44" s="145"/>
      <c r="C44" s="145"/>
      <c r="D44" s="145"/>
      <c r="E44" s="145"/>
      <c r="F44" s="145"/>
      <c r="G44" s="145"/>
      <c r="H44" s="145"/>
      <c r="I44" s="145"/>
      <c r="J44" s="145"/>
      <c r="K44" s="145"/>
      <c r="L44" s="145"/>
      <c r="M44" s="145"/>
      <c r="N44" s="145"/>
      <c r="O44" s="145"/>
      <c r="P44" s="145"/>
    </row>
    <row r="45" spans="1:18" ht="37.5" hidden="1" customHeight="1" x14ac:dyDescent="0.2">
      <c r="A45" s="133"/>
      <c r="B45" s="145"/>
      <c r="C45" s="145"/>
      <c r="D45" s="145"/>
      <c r="E45" s="145"/>
      <c r="F45" s="145"/>
      <c r="G45" s="145"/>
      <c r="H45" s="145"/>
      <c r="I45" s="145"/>
      <c r="J45" s="145"/>
      <c r="K45" s="145"/>
      <c r="L45" s="145"/>
      <c r="M45" s="145"/>
      <c r="N45" s="145"/>
      <c r="O45" s="145"/>
      <c r="P45" s="145"/>
    </row>
    <row r="46" spans="1:18" ht="49.5" hidden="1" customHeight="1" x14ac:dyDescent="0.2">
      <c r="A46" s="133"/>
      <c r="B46" s="145"/>
      <c r="C46" s="145"/>
      <c r="D46" s="145"/>
      <c r="E46" s="145"/>
      <c r="F46" s="145"/>
      <c r="G46" s="145"/>
      <c r="H46" s="145"/>
      <c r="I46" s="145"/>
      <c r="J46" s="145"/>
      <c r="K46" s="145"/>
      <c r="L46" s="145"/>
      <c r="M46" s="145"/>
      <c r="N46" s="145"/>
      <c r="O46" s="145"/>
      <c r="P46" s="145"/>
    </row>
    <row r="47" spans="1:18" ht="62.25" hidden="1" customHeight="1" x14ac:dyDescent="0.2">
      <c r="A47" s="133"/>
      <c r="B47" s="145"/>
      <c r="C47" s="145"/>
      <c r="D47" s="145"/>
      <c r="E47" s="145"/>
      <c r="F47" s="145"/>
      <c r="G47" s="145"/>
      <c r="H47" s="145"/>
      <c r="I47" s="145"/>
      <c r="J47" s="145"/>
      <c r="K47" s="145"/>
      <c r="L47" s="145"/>
      <c r="M47" s="145"/>
      <c r="N47" s="145"/>
      <c r="O47" s="145"/>
      <c r="P47" s="145"/>
    </row>
    <row r="48" spans="1:18" ht="15" customHeight="1" x14ac:dyDescent="0.2">
      <c r="A48" s="133"/>
      <c r="B48" s="134" t="s">
        <v>113</v>
      </c>
      <c r="C48" s="134"/>
      <c r="D48" s="134"/>
      <c r="E48" s="134"/>
      <c r="F48" s="134"/>
      <c r="G48" s="134"/>
      <c r="H48" s="134"/>
      <c r="I48" s="134"/>
      <c r="J48" s="134"/>
      <c r="K48" s="134"/>
      <c r="L48" s="134"/>
      <c r="M48" s="134"/>
      <c r="N48" s="134"/>
      <c r="O48" s="134"/>
      <c r="P48" s="134"/>
    </row>
    <row r="49" spans="1:18" ht="45.75" customHeight="1" x14ac:dyDescent="0.2">
      <c r="A49" s="133"/>
      <c r="B49" s="146" t="s">
        <v>114</v>
      </c>
      <c r="C49" s="146"/>
      <c r="D49" s="146"/>
      <c r="E49" s="146"/>
      <c r="F49" s="146"/>
      <c r="G49" s="146"/>
      <c r="H49" s="146"/>
      <c r="I49" s="146"/>
      <c r="J49" s="146"/>
      <c r="K49" s="146"/>
      <c r="L49" s="146"/>
      <c r="M49" s="146"/>
      <c r="N49" s="146"/>
      <c r="O49" s="146"/>
      <c r="P49" s="146"/>
    </row>
    <row r="50" spans="1:18" s="57" customFormat="1" ht="17.25" customHeight="1" x14ac:dyDescent="0.2">
      <c r="A50" s="133" t="s">
        <v>109</v>
      </c>
      <c r="B50" s="134" t="s">
        <v>108</v>
      </c>
      <c r="C50" s="134"/>
      <c r="D50" s="134"/>
      <c r="E50" s="134"/>
      <c r="F50" s="134"/>
      <c r="G50" s="134"/>
      <c r="H50" s="134"/>
      <c r="I50" s="134"/>
      <c r="J50" s="134"/>
      <c r="K50" s="134"/>
      <c r="L50" s="134"/>
      <c r="M50" s="134"/>
      <c r="N50" s="134"/>
      <c r="O50" s="134"/>
      <c r="P50" s="134"/>
    </row>
    <row r="51" spans="1:18" s="57" customFormat="1" ht="12.75" customHeight="1" x14ac:dyDescent="0.2">
      <c r="A51" s="133"/>
      <c r="B51" s="147" t="s">
        <v>121</v>
      </c>
      <c r="C51" s="147"/>
      <c r="D51" s="147"/>
      <c r="E51" s="147"/>
      <c r="F51" s="147"/>
      <c r="G51" s="147"/>
      <c r="H51" s="147"/>
      <c r="I51" s="147"/>
      <c r="J51" s="147"/>
      <c r="K51" s="147"/>
      <c r="L51" s="147"/>
      <c r="M51" s="147"/>
      <c r="N51" s="147"/>
      <c r="O51" s="147"/>
      <c r="P51" s="147"/>
    </row>
    <row r="52" spans="1:18" s="57" customFormat="1" ht="12.75" customHeight="1" x14ac:dyDescent="0.2">
      <c r="A52" s="133"/>
      <c r="B52" s="147"/>
      <c r="C52" s="147"/>
      <c r="D52" s="147"/>
      <c r="E52" s="147"/>
      <c r="F52" s="147"/>
      <c r="G52" s="147"/>
      <c r="H52" s="147"/>
      <c r="I52" s="147"/>
      <c r="J52" s="147"/>
      <c r="K52" s="147"/>
      <c r="L52" s="147"/>
      <c r="M52" s="147"/>
      <c r="N52" s="147"/>
      <c r="O52" s="147"/>
      <c r="P52" s="147"/>
    </row>
    <row r="53" spans="1:18" s="57" customFormat="1" ht="23.25" customHeight="1" x14ac:dyDescent="0.2">
      <c r="A53" s="133"/>
      <c r="B53" s="147"/>
      <c r="C53" s="147"/>
      <c r="D53" s="147"/>
      <c r="E53" s="147"/>
      <c r="F53" s="147"/>
      <c r="G53" s="147"/>
      <c r="H53" s="147"/>
      <c r="I53" s="147"/>
      <c r="J53" s="147"/>
      <c r="K53" s="147"/>
      <c r="L53" s="147"/>
      <c r="M53" s="147"/>
      <c r="N53" s="147"/>
      <c r="O53" s="147"/>
      <c r="P53" s="147"/>
    </row>
    <row r="54" spans="1:18" s="57" customFormat="1" ht="23.25" hidden="1" customHeight="1" x14ac:dyDescent="0.2">
      <c r="A54" s="133"/>
      <c r="B54" s="144"/>
      <c r="C54" s="144"/>
      <c r="D54" s="144"/>
      <c r="E54" s="144"/>
      <c r="F54" s="144"/>
      <c r="G54" s="144"/>
      <c r="H54" s="144"/>
      <c r="I54" s="144"/>
      <c r="J54" s="144"/>
      <c r="K54" s="144"/>
      <c r="L54" s="144"/>
      <c r="M54" s="144"/>
      <c r="N54" s="144"/>
      <c r="O54" s="144"/>
      <c r="P54" s="144"/>
    </row>
    <row r="55" spans="1:18" s="57" customFormat="1" ht="18" hidden="1" customHeight="1" x14ac:dyDescent="0.2">
      <c r="A55" s="133"/>
      <c r="B55" s="144"/>
      <c r="C55" s="144"/>
      <c r="D55" s="144"/>
      <c r="E55" s="144"/>
      <c r="F55" s="144"/>
      <c r="G55" s="144"/>
      <c r="H55" s="144"/>
      <c r="I55" s="144"/>
      <c r="J55" s="144"/>
      <c r="K55" s="144"/>
      <c r="L55" s="144"/>
      <c r="M55" s="144"/>
      <c r="N55" s="144"/>
      <c r="O55" s="144"/>
      <c r="P55" s="144"/>
    </row>
    <row r="56" spans="1:18" s="57" customFormat="1" ht="108" hidden="1" customHeight="1" x14ac:dyDescent="0.2">
      <c r="A56" s="133"/>
      <c r="B56" s="144"/>
      <c r="C56" s="144"/>
      <c r="D56" s="144"/>
      <c r="E56" s="144"/>
      <c r="F56" s="144"/>
      <c r="G56" s="144"/>
      <c r="H56" s="144"/>
      <c r="I56" s="144"/>
      <c r="J56" s="144"/>
      <c r="K56" s="144"/>
      <c r="L56" s="144"/>
      <c r="M56" s="144"/>
      <c r="N56" s="144"/>
      <c r="O56" s="144"/>
      <c r="P56" s="144"/>
    </row>
    <row r="57" spans="1:18" ht="69.75" hidden="1" customHeight="1" x14ac:dyDescent="0.2">
      <c r="A57" s="133"/>
      <c r="B57" s="145"/>
      <c r="C57" s="145"/>
      <c r="D57" s="145"/>
      <c r="E57" s="145"/>
      <c r="F57" s="145"/>
      <c r="G57" s="145"/>
      <c r="H57" s="145"/>
      <c r="I57" s="145"/>
      <c r="J57" s="145"/>
      <c r="K57" s="145"/>
      <c r="L57" s="145"/>
      <c r="M57" s="145"/>
      <c r="N57" s="145"/>
      <c r="O57" s="145"/>
      <c r="P57" s="145"/>
      <c r="R57" s="15"/>
    </row>
    <row r="58" spans="1:18" ht="24.75" hidden="1" customHeight="1" x14ac:dyDescent="0.2">
      <c r="A58" s="133"/>
      <c r="B58" s="145"/>
      <c r="C58" s="145"/>
      <c r="D58" s="145"/>
      <c r="E58" s="145"/>
      <c r="F58" s="145"/>
      <c r="G58" s="145"/>
      <c r="H58" s="145"/>
      <c r="I58" s="145"/>
      <c r="J58" s="145"/>
      <c r="K58" s="145"/>
      <c r="L58" s="145"/>
      <c r="M58" s="145"/>
      <c r="N58" s="145"/>
      <c r="O58" s="145"/>
      <c r="P58" s="145"/>
    </row>
    <row r="59" spans="1:18" ht="54" hidden="1" customHeight="1" x14ac:dyDescent="0.2">
      <c r="A59" s="133"/>
      <c r="B59" s="145"/>
      <c r="C59" s="145"/>
      <c r="D59" s="145"/>
      <c r="E59" s="145"/>
      <c r="F59" s="145"/>
      <c r="G59" s="145"/>
      <c r="H59" s="145"/>
      <c r="I59" s="145"/>
      <c r="J59" s="145"/>
      <c r="K59" s="145"/>
      <c r="L59" s="145"/>
      <c r="M59" s="145"/>
      <c r="N59" s="145"/>
      <c r="O59" s="145"/>
      <c r="P59" s="145"/>
    </row>
    <row r="60" spans="1:18" ht="37.5" hidden="1" customHeight="1" x14ac:dyDescent="0.2">
      <c r="A60" s="133"/>
      <c r="B60" s="145"/>
      <c r="C60" s="145"/>
      <c r="D60" s="145"/>
      <c r="E60" s="145"/>
      <c r="F60" s="145"/>
      <c r="G60" s="145"/>
      <c r="H60" s="145"/>
      <c r="I60" s="145"/>
      <c r="J60" s="145"/>
      <c r="K60" s="145"/>
      <c r="L60" s="145"/>
      <c r="M60" s="145"/>
      <c r="N60" s="145"/>
      <c r="O60" s="145"/>
      <c r="P60" s="145"/>
    </row>
    <row r="61" spans="1:18" ht="49.5" hidden="1" customHeight="1" x14ac:dyDescent="0.2">
      <c r="A61" s="133"/>
      <c r="B61" s="145"/>
      <c r="C61" s="145"/>
      <c r="D61" s="145"/>
      <c r="E61" s="145"/>
      <c r="F61" s="145"/>
      <c r="G61" s="145"/>
      <c r="H61" s="145"/>
      <c r="I61" s="145"/>
      <c r="J61" s="145"/>
      <c r="K61" s="145"/>
      <c r="L61" s="145"/>
      <c r="M61" s="145"/>
      <c r="N61" s="145"/>
      <c r="O61" s="145"/>
      <c r="P61" s="145"/>
    </row>
    <row r="62" spans="1:18" ht="62.25" hidden="1" customHeight="1" x14ac:dyDescent="0.2">
      <c r="A62" s="133"/>
      <c r="B62" s="145"/>
      <c r="C62" s="145"/>
      <c r="D62" s="145"/>
      <c r="E62" s="145"/>
      <c r="F62" s="145"/>
      <c r="G62" s="145"/>
      <c r="H62" s="145"/>
      <c r="I62" s="145"/>
      <c r="J62" s="145"/>
      <c r="K62" s="145"/>
      <c r="L62" s="145"/>
      <c r="M62" s="145"/>
      <c r="N62" s="145"/>
      <c r="O62" s="145"/>
      <c r="P62" s="145"/>
    </row>
    <row r="63" spans="1:18" ht="18" customHeight="1" x14ac:dyDescent="0.2">
      <c r="A63" s="133"/>
      <c r="B63" s="134" t="s">
        <v>113</v>
      </c>
      <c r="C63" s="134"/>
      <c r="D63" s="134"/>
      <c r="E63" s="134"/>
      <c r="F63" s="134"/>
      <c r="G63" s="134"/>
      <c r="H63" s="134"/>
      <c r="I63" s="134"/>
      <c r="J63" s="134"/>
      <c r="K63" s="134"/>
      <c r="L63" s="134"/>
      <c r="M63" s="134"/>
      <c r="N63" s="134"/>
      <c r="O63" s="134"/>
      <c r="P63" s="134"/>
    </row>
    <row r="64" spans="1:18" ht="72.75" customHeight="1" x14ac:dyDescent="0.2">
      <c r="A64" s="133"/>
      <c r="B64" s="99" t="s">
        <v>122</v>
      </c>
      <c r="C64" s="100"/>
      <c r="D64" s="100"/>
      <c r="E64" s="100"/>
      <c r="F64" s="100"/>
      <c r="G64" s="100"/>
      <c r="H64" s="100"/>
      <c r="I64" s="100"/>
      <c r="J64" s="100"/>
      <c r="K64" s="100"/>
      <c r="L64" s="100"/>
      <c r="M64" s="100"/>
      <c r="N64" s="100"/>
      <c r="O64" s="100"/>
      <c r="P64" s="148"/>
    </row>
    <row r="65" spans="1:18" s="57" customFormat="1" ht="23.25" hidden="1" customHeight="1" x14ac:dyDescent="0.2">
      <c r="A65" s="149" t="s">
        <v>110</v>
      </c>
      <c r="B65" s="152"/>
      <c r="C65" s="153"/>
      <c r="D65" s="153"/>
      <c r="E65" s="153"/>
      <c r="F65" s="153"/>
      <c r="G65" s="153"/>
      <c r="H65" s="153"/>
      <c r="I65" s="153"/>
      <c r="J65" s="153"/>
      <c r="K65" s="153"/>
      <c r="L65" s="153"/>
      <c r="M65" s="153"/>
      <c r="N65" s="153"/>
      <c r="O65" s="153"/>
      <c r="P65" s="154"/>
    </row>
    <row r="66" spans="1:18" s="57" customFormat="1" ht="18" hidden="1" customHeight="1" x14ac:dyDescent="0.2">
      <c r="A66" s="150"/>
      <c r="B66" s="155"/>
      <c r="C66" s="156"/>
      <c r="D66" s="156"/>
      <c r="E66" s="156"/>
      <c r="F66" s="156"/>
      <c r="G66" s="156"/>
      <c r="H66" s="156"/>
      <c r="I66" s="156"/>
      <c r="J66" s="156"/>
      <c r="K66" s="156"/>
      <c r="L66" s="156"/>
      <c r="M66" s="156"/>
      <c r="N66" s="156"/>
      <c r="O66" s="156"/>
      <c r="P66" s="157"/>
    </row>
    <row r="67" spans="1:18" s="57" customFormat="1" ht="108" hidden="1" customHeight="1" x14ac:dyDescent="0.2">
      <c r="A67" s="151"/>
      <c r="B67" s="158"/>
      <c r="C67" s="159"/>
      <c r="D67" s="159"/>
      <c r="E67" s="159"/>
      <c r="F67" s="159"/>
      <c r="G67" s="159"/>
      <c r="H67" s="159"/>
      <c r="I67" s="159"/>
      <c r="J67" s="159"/>
      <c r="K67" s="159"/>
      <c r="L67" s="159"/>
      <c r="M67" s="159"/>
      <c r="N67" s="159"/>
      <c r="O67" s="159"/>
      <c r="P67" s="160"/>
    </row>
    <row r="68" spans="1:18" ht="69.75" hidden="1" customHeight="1" x14ac:dyDescent="0.2">
      <c r="A68" s="149" t="s">
        <v>111</v>
      </c>
      <c r="B68" s="161"/>
      <c r="C68" s="162"/>
      <c r="D68" s="162"/>
      <c r="E68" s="162"/>
      <c r="F68" s="162"/>
      <c r="G68" s="162"/>
      <c r="H68" s="162"/>
      <c r="I68" s="162"/>
      <c r="J68" s="162"/>
      <c r="K68" s="162"/>
      <c r="L68" s="162"/>
      <c r="M68" s="162"/>
      <c r="N68" s="162"/>
      <c r="O68" s="162"/>
      <c r="P68" s="163"/>
      <c r="R68" s="15"/>
    </row>
    <row r="69" spans="1:18" ht="24.75" hidden="1" customHeight="1" x14ac:dyDescent="0.2">
      <c r="A69" s="150"/>
      <c r="B69" s="164"/>
      <c r="C69" s="165"/>
      <c r="D69" s="165"/>
      <c r="E69" s="165"/>
      <c r="F69" s="165"/>
      <c r="G69" s="165"/>
      <c r="H69" s="165"/>
      <c r="I69" s="165"/>
      <c r="J69" s="165"/>
      <c r="K69" s="165"/>
      <c r="L69" s="165"/>
      <c r="M69" s="165"/>
      <c r="N69" s="165"/>
      <c r="O69" s="165"/>
      <c r="P69" s="166"/>
    </row>
    <row r="70" spans="1:18" ht="54" hidden="1" customHeight="1" x14ac:dyDescent="0.2">
      <c r="A70" s="151"/>
      <c r="B70" s="167"/>
      <c r="C70" s="168"/>
      <c r="D70" s="168"/>
      <c r="E70" s="168"/>
      <c r="F70" s="168"/>
      <c r="G70" s="168"/>
      <c r="H70" s="168"/>
      <c r="I70" s="168"/>
      <c r="J70" s="168"/>
      <c r="K70" s="168"/>
      <c r="L70" s="168"/>
      <c r="M70" s="168"/>
      <c r="N70" s="168"/>
      <c r="O70" s="168"/>
      <c r="P70" s="169"/>
    </row>
    <row r="71" spans="1:18" ht="37.5" hidden="1" customHeight="1" x14ac:dyDescent="0.2">
      <c r="A71" s="170" t="s">
        <v>112</v>
      </c>
      <c r="B71" s="173"/>
      <c r="C71" s="174"/>
      <c r="D71" s="174"/>
      <c r="E71" s="174"/>
      <c r="F71" s="174"/>
      <c r="G71" s="174"/>
      <c r="H71" s="174"/>
      <c r="I71" s="174"/>
      <c r="J71" s="174"/>
      <c r="K71" s="174"/>
      <c r="L71" s="174"/>
      <c r="M71" s="174"/>
      <c r="N71" s="174"/>
      <c r="O71" s="174"/>
      <c r="P71" s="175"/>
    </row>
    <row r="72" spans="1:18" ht="49.5" hidden="1" customHeight="1" x14ac:dyDescent="0.2">
      <c r="A72" s="171"/>
      <c r="B72" s="176"/>
      <c r="C72" s="165"/>
      <c r="D72" s="165"/>
      <c r="E72" s="165"/>
      <c r="F72" s="165"/>
      <c r="G72" s="165"/>
      <c r="H72" s="165"/>
      <c r="I72" s="165"/>
      <c r="J72" s="165"/>
      <c r="K72" s="165"/>
      <c r="L72" s="165"/>
      <c r="M72" s="165"/>
      <c r="N72" s="165"/>
      <c r="O72" s="165"/>
      <c r="P72" s="166"/>
    </row>
    <row r="73" spans="1:18" ht="62.25" hidden="1" customHeight="1" x14ac:dyDescent="0.2">
      <c r="A73" s="172"/>
      <c r="B73" s="177"/>
      <c r="C73" s="168"/>
      <c r="D73" s="168"/>
      <c r="E73" s="168"/>
      <c r="F73" s="168"/>
      <c r="G73" s="168"/>
      <c r="H73" s="168"/>
      <c r="I73" s="168"/>
      <c r="J73" s="168"/>
      <c r="K73" s="168"/>
      <c r="L73" s="168"/>
      <c r="M73" s="168"/>
      <c r="N73" s="168"/>
      <c r="O73" s="168"/>
      <c r="P73" s="169"/>
    </row>
    <row r="276" spans="4:18" x14ac:dyDescent="0.2">
      <c r="E276" s="59"/>
      <c r="F276" s="59"/>
      <c r="R276" s="15"/>
    </row>
    <row r="277" spans="4:18" x14ac:dyDescent="0.2">
      <c r="E277" s="59"/>
      <c r="F277" s="59"/>
      <c r="R277" s="15"/>
    </row>
    <row r="278" spans="4:18" x14ac:dyDescent="0.2">
      <c r="E278" s="59"/>
      <c r="F278" s="59"/>
      <c r="R278" s="15"/>
    </row>
    <row r="279" spans="4:18" x14ac:dyDescent="0.2">
      <c r="E279" s="59"/>
      <c r="F279" s="59"/>
      <c r="R279" s="15"/>
    </row>
    <row r="280" spans="4:18" x14ac:dyDescent="0.2">
      <c r="E280" s="59"/>
      <c r="F280" s="59"/>
      <c r="R280" s="15"/>
    </row>
    <row r="281" spans="4:18" x14ac:dyDescent="0.2">
      <c r="E281" s="59"/>
      <c r="F281" s="59"/>
      <c r="R281" s="15"/>
    </row>
    <row r="282" spans="4:18" ht="15" customHeight="1" x14ac:dyDescent="0.2">
      <c r="D282" s="60"/>
      <c r="E282" s="59"/>
      <c r="F282" s="59"/>
      <c r="R282" s="15"/>
    </row>
    <row r="283" spans="4:18" x14ac:dyDescent="0.2">
      <c r="D283" s="60"/>
      <c r="E283" s="59"/>
      <c r="F283" s="59"/>
      <c r="R283" s="15"/>
    </row>
    <row r="285" spans="4:18" ht="21.75" customHeight="1" x14ac:dyDescent="0.2">
      <c r="R285" s="15"/>
    </row>
    <row r="286" spans="4:18" ht="18.75" customHeight="1" x14ac:dyDescent="0.2">
      <c r="R286" s="15"/>
    </row>
    <row r="287" spans="4:18" ht="25.5" customHeight="1" x14ac:dyDescent="0.2">
      <c r="R287" s="15"/>
    </row>
    <row r="288" spans="4:18" ht="23.25" customHeight="1" x14ac:dyDescent="0.2">
      <c r="R288" s="15"/>
    </row>
  </sheetData>
  <dataConsolidate/>
  <mergeCells count="72">
    <mergeCell ref="A65:A67"/>
    <mergeCell ref="B65:P67"/>
    <mergeCell ref="A68:A70"/>
    <mergeCell ref="B68:P70"/>
    <mergeCell ref="A71:A73"/>
    <mergeCell ref="B71:P73"/>
    <mergeCell ref="A50:A64"/>
    <mergeCell ref="B50:P50"/>
    <mergeCell ref="B51:P53"/>
    <mergeCell ref="B54:P56"/>
    <mergeCell ref="B57:P59"/>
    <mergeCell ref="B60:P62"/>
    <mergeCell ref="B63:P63"/>
    <mergeCell ref="B64:P64"/>
    <mergeCell ref="A23:P23"/>
    <mergeCell ref="A24:P24"/>
    <mergeCell ref="W28:AA28"/>
    <mergeCell ref="B34:P34"/>
    <mergeCell ref="A35:A49"/>
    <mergeCell ref="B35:P35"/>
    <mergeCell ref="B36:P38"/>
    <mergeCell ref="B39:P41"/>
    <mergeCell ref="B42:P44"/>
    <mergeCell ref="B45:P47"/>
    <mergeCell ref="B48:P48"/>
    <mergeCell ref="B49:P49"/>
    <mergeCell ref="A15:P15"/>
    <mergeCell ref="A16:C16"/>
    <mergeCell ref="F16:P22"/>
    <mergeCell ref="A17:C17"/>
    <mergeCell ref="A18:C18"/>
    <mergeCell ref="A19:C19"/>
    <mergeCell ref="A20:B22"/>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7:B7"/>
    <mergeCell ref="C7:G7"/>
    <mergeCell ref="H7:J7"/>
    <mergeCell ref="K7:P7"/>
    <mergeCell ref="A8:B8"/>
    <mergeCell ref="C8:G8"/>
    <mergeCell ref="H8:J8"/>
    <mergeCell ref="K8:P8"/>
    <mergeCell ref="A5:B5"/>
    <mergeCell ref="C5:K5"/>
    <mergeCell ref="L5:M5"/>
    <mergeCell ref="N5:P5"/>
    <mergeCell ref="B6:D6"/>
    <mergeCell ref="H6:J6"/>
    <mergeCell ref="A1:B3"/>
    <mergeCell ref="C1:K1"/>
    <mergeCell ref="L1:M1"/>
    <mergeCell ref="N1:P1"/>
    <mergeCell ref="C2:K3"/>
    <mergeCell ref="L2:M2"/>
    <mergeCell ref="N2:P2"/>
    <mergeCell ref="L3:M3"/>
    <mergeCell ref="N3:P3"/>
  </mergeCells>
  <conditionalFormatting sqref="D22">
    <cfRule type="cellIs" dxfId="17" priority="20" stopIfTrue="1" operator="between">
      <formula>70</formula>
      <formula>89</formula>
    </cfRule>
    <cfRule type="cellIs" dxfId="16" priority="21" stopIfTrue="1" operator="greaterThan">
      <formula>89</formula>
    </cfRule>
    <cfRule type="cellIs" dxfId="15" priority="22" stopIfTrue="1" operator="between">
      <formula>$S$21</formula>
      <formula>$T$21</formula>
    </cfRule>
  </conditionalFormatting>
  <conditionalFormatting sqref="D22">
    <cfRule type="colorScale" priority="17">
      <colorScale>
        <cfvo type="num" val="69"/>
        <cfvo type="num" val="89"/>
        <cfvo type="num" val="90"/>
        <color rgb="FFFF0000"/>
        <color rgb="FFFFFF00"/>
        <color rgb="FF00B050"/>
      </colorScale>
    </cfRule>
    <cfRule type="colorScale" priority="18">
      <colorScale>
        <cfvo type="percent" val="69"/>
        <cfvo type="percent" val="89"/>
        <cfvo type="percent" val="90"/>
        <color rgb="FFF8696B"/>
        <color rgb="FFFFEB84"/>
        <color rgb="FF63BE7B"/>
      </colorScale>
    </cfRule>
    <cfRule type="cellIs" dxfId="14" priority="19" operator="between">
      <formula>0</formula>
      <formula>69</formula>
    </cfRule>
  </conditionalFormatting>
  <conditionalFormatting sqref="D22">
    <cfRule type="cellIs" dxfId="13" priority="12" operator="between">
      <formula>0.7</formula>
      <formula>0.89</formula>
    </cfRule>
    <cfRule type="cellIs" dxfId="12" priority="13" operator="lessThan">
      <formula>0.69</formula>
    </cfRule>
    <cfRule type="cellIs" dxfId="11" priority="14" operator="greaterThan">
      <formula>0.89</formula>
    </cfRule>
    <cfRule type="cellIs" dxfId="10" priority="15" operator="greaterThan">
      <formula>89</formula>
    </cfRule>
    <cfRule type="cellIs" dxfId="9" priority="16" operator="greaterThan">
      <formula>0.9</formula>
    </cfRule>
  </conditionalFormatting>
  <conditionalFormatting sqref="E22">
    <cfRule type="cellIs" dxfId="8" priority="9" stopIfTrue="1" operator="between">
      <formula>70</formula>
      <formula>89</formula>
    </cfRule>
    <cfRule type="cellIs" dxfId="7" priority="10" stopIfTrue="1" operator="greaterThan">
      <formula>89</formula>
    </cfRule>
    <cfRule type="cellIs" dxfId="6" priority="11" stopIfTrue="1" operator="between">
      <formula>$S$21</formula>
      <formula>$T$21</formula>
    </cfRule>
  </conditionalFormatting>
  <conditionalFormatting sqref="E22">
    <cfRule type="colorScale" priority="6">
      <colorScale>
        <cfvo type="num" val="69"/>
        <cfvo type="num" val="89"/>
        <cfvo type="num" val="90"/>
        <color rgb="FFFF0000"/>
        <color rgb="FFFFFF00"/>
        <color rgb="FF00B050"/>
      </colorScale>
    </cfRule>
    <cfRule type="colorScale" priority="7">
      <colorScale>
        <cfvo type="percent" val="69"/>
        <cfvo type="percent" val="89"/>
        <cfvo type="percent" val="90"/>
        <color rgb="FFF8696B"/>
        <color rgb="FFFFEB84"/>
        <color rgb="FF63BE7B"/>
      </colorScale>
    </cfRule>
    <cfRule type="cellIs" dxfId="5" priority="8" operator="between">
      <formula>0</formula>
      <formula>69</formula>
    </cfRule>
  </conditionalFormatting>
  <conditionalFormatting sqref="E22">
    <cfRule type="cellIs" dxfId="4" priority="1" operator="between">
      <formula>0.7</formula>
      <formula>0.89</formula>
    </cfRule>
    <cfRule type="cellIs" dxfId="3" priority="2" operator="lessThan">
      <formula>0.69</formula>
    </cfRule>
    <cfRule type="cellIs" dxfId="2" priority="3" operator="greaterThan">
      <formula>0.89</formula>
    </cfRule>
    <cfRule type="cellIs" dxfId="1" priority="4" operator="greaterThan">
      <formula>89</formula>
    </cfRule>
    <cfRule type="cellIs" dxfId="0" priority="5" operator="greaterThan">
      <formula>0.9</formula>
    </cfRule>
  </conditionalFormatting>
  <dataValidations count="1">
    <dataValidation type="list" allowBlank="1" showInputMessage="1" showErrorMessage="1" sqref="B6">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142875</xdr:rowOff>
                  </from>
                  <to>
                    <xdr:col>5</xdr:col>
                    <xdr:colOff>495300</xdr:colOff>
                    <xdr:row>5</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523875</xdr:rowOff>
                  </from>
                  <to>
                    <xdr:col>5</xdr:col>
                    <xdr:colOff>495300</xdr:colOff>
                    <xdr:row>5</xdr:row>
                    <xdr:rowOff>742950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200025</xdr:colOff>
                    <xdr:row>5</xdr:row>
                    <xdr:rowOff>57150</xdr:rowOff>
                  </from>
                  <to>
                    <xdr:col>15</xdr:col>
                    <xdr:colOff>504825</xdr:colOff>
                    <xdr:row>5</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200025</xdr:colOff>
                    <xdr:row>5</xdr:row>
                    <xdr:rowOff>542925</xdr:rowOff>
                  </from>
                  <to>
                    <xdr:col>15</xdr:col>
                    <xdr:colOff>504825</xdr:colOff>
                    <xdr:row>5</xdr:row>
                    <xdr:rowOff>762000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190500</xdr:colOff>
                    <xdr:row>5</xdr:row>
                    <xdr:rowOff>304800</xdr:rowOff>
                  </from>
                  <to>
                    <xdr:col>15</xdr:col>
                    <xdr:colOff>495300</xdr:colOff>
                    <xdr:row>5</xdr:row>
                    <xdr:rowOff>523875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57150</xdr:rowOff>
                  </from>
                  <to>
                    <xdr:col>12</xdr:col>
                    <xdr:colOff>495300</xdr:colOff>
                    <xdr:row>5</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542925</xdr:rowOff>
                  </from>
                  <to>
                    <xdr:col>12</xdr:col>
                    <xdr:colOff>495300</xdr:colOff>
                    <xdr:row>5</xdr:row>
                    <xdr:rowOff>762000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70" zoomScaleNormal="70" workbookViewId="0">
      <selection activeCell="A3" sqref="A3"/>
    </sheetView>
  </sheetViews>
  <sheetFormatPr baseColWidth="10" defaultRowHeight="31.5" customHeight="1" x14ac:dyDescent="0.25"/>
  <cols>
    <col min="1" max="1" width="40.140625" style="1" bestFit="1" customWidth="1"/>
    <col min="2" max="2" width="30.140625" style="1" customWidth="1"/>
    <col min="3" max="4" width="24.5703125" style="1" customWidth="1"/>
    <col min="5" max="5" width="30.5703125" style="1" customWidth="1"/>
    <col min="6" max="6" width="18.7109375" style="1" customWidth="1"/>
    <col min="7" max="8" width="21.5703125" style="1" customWidth="1"/>
    <col min="9" max="9" width="29.140625" style="1" customWidth="1"/>
    <col min="10" max="10" width="22.7109375" style="1" customWidth="1"/>
    <col min="11" max="11" width="20.140625" style="1" customWidth="1"/>
    <col min="12" max="12" width="24.5703125" style="1" customWidth="1"/>
    <col min="13" max="13" width="29.42578125" style="1" customWidth="1"/>
    <col min="14" max="16384" width="11.42578125" style="1"/>
  </cols>
  <sheetData>
    <row r="1" spans="1:11" ht="31.5" customHeight="1" x14ac:dyDescent="0.25">
      <c r="B1" s="1" t="s">
        <v>0</v>
      </c>
      <c r="C1" s="1" t="s">
        <v>1</v>
      </c>
      <c r="D1" s="1" t="s">
        <v>2</v>
      </c>
      <c r="E1" s="1" t="s">
        <v>3</v>
      </c>
      <c r="F1" s="1" t="s">
        <v>4</v>
      </c>
      <c r="G1" s="1" t="s">
        <v>5</v>
      </c>
      <c r="H1" s="1" t="s">
        <v>6</v>
      </c>
      <c r="I1" s="1" t="s">
        <v>7</v>
      </c>
      <c r="J1" s="1" t="s">
        <v>8</v>
      </c>
    </row>
    <row r="3" spans="1:11" ht="31.5" customHeight="1" x14ac:dyDescent="0.3">
      <c r="A3" s="1" t="s">
        <v>9</v>
      </c>
      <c r="B3" s="1">
        <v>75</v>
      </c>
      <c r="C3" s="2">
        <v>385</v>
      </c>
      <c r="D3" s="2"/>
      <c r="F3" s="1">
        <v>410</v>
      </c>
      <c r="J3" s="3">
        <f>SUM(B3:H3)</f>
        <v>870</v>
      </c>
      <c r="K3" s="1" t="s">
        <v>115</v>
      </c>
    </row>
    <row r="4" spans="1:11" s="4" customFormat="1" ht="21" customHeight="1" x14ac:dyDescent="0.3">
      <c r="A4" s="4" t="s">
        <v>10</v>
      </c>
      <c r="C4" s="4">
        <v>268</v>
      </c>
      <c r="E4" s="5">
        <f>+C3+B3-C6</f>
        <v>117</v>
      </c>
      <c r="F4" s="4">
        <f>+F6-E4</f>
        <v>282</v>
      </c>
      <c r="G4" s="5"/>
      <c r="I4" s="5">
        <f>+H3+G4-H6</f>
        <v>0</v>
      </c>
      <c r="J4" s="6"/>
      <c r="K4" s="5" t="s">
        <v>116</v>
      </c>
    </row>
    <row r="5" spans="1:11" s="7" customFormat="1" ht="23.25" customHeight="1" x14ac:dyDescent="0.3">
      <c r="A5" s="7" t="s">
        <v>11</v>
      </c>
      <c r="C5" s="7">
        <f>+C4+B3</f>
        <v>343</v>
      </c>
      <c r="F5" s="7">
        <f>+F4+E4</f>
        <v>399</v>
      </c>
      <c r="J5" s="8"/>
    </row>
    <row r="6" spans="1:11" ht="31.5" customHeight="1" x14ac:dyDescent="0.3">
      <c r="A6" s="1" t="s">
        <v>12</v>
      </c>
      <c r="C6" s="1">
        <v>343</v>
      </c>
      <c r="F6" s="1">
        <v>399</v>
      </c>
      <c r="J6" s="3">
        <f>SUM(C6:H6)</f>
        <v>742</v>
      </c>
      <c r="K6" s="1" t="s">
        <v>117</v>
      </c>
    </row>
    <row r="7" spans="1:11" ht="31.5" customHeight="1" x14ac:dyDescent="0.3">
      <c r="A7" s="1" t="s">
        <v>13</v>
      </c>
      <c r="C7" s="1">
        <v>318</v>
      </c>
      <c r="D7" s="9">
        <f>+(C7*100)/C6</f>
        <v>92.711370262390673</v>
      </c>
      <c r="F7" s="1">
        <v>374</v>
      </c>
      <c r="J7" s="3">
        <f>+H7+F7+C7</f>
        <v>692</v>
      </c>
      <c r="K7" s="1" t="s">
        <v>118</v>
      </c>
    </row>
    <row r="8" spans="1:11" ht="31.5" customHeight="1" x14ac:dyDescent="0.3">
      <c r="A8" s="1" t="s">
        <v>14</v>
      </c>
      <c r="C8" s="1">
        <v>25</v>
      </c>
      <c r="D8" s="9">
        <f>+(C8*100)/C6</f>
        <v>7.2886297376093294</v>
      </c>
      <c r="F8" s="1">
        <v>25</v>
      </c>
      <c r="J8" s="3">
        <f>+H8+F8+C8</f>
        <v>50</v>
      </c>
      <c r="K8" s="1" t="s">
        <v>119</v>
      </c>
    </row>
    <row r="9" spans="1:11" ht="31.5" customHeight="1" x14ac:dyDescent="0.3">
      <c r="D9" s="1">
        <f>SUM(D7:D8)</f>
        <v>100</v>
      </c>
      <c r="J9" s="3"/>
    </row>
    <row r="10" spans="1:11" ht="31.5" customHeight="1" x14ac:dyDescent="0.3">
      <c r="A10" s="10" t="s">
        <v>15</v>
      </c>
      <c r="B10" s="10"/>
      <c r="C10" s="11">
        <f>+C7/C6</f>
        <v>0.92711370262390669</v>
      </c>
      <c r="D10" s="11"/>
      <c r="E10" s="11"/>
      <c r="F10" s="11">
        <f t="shared" ref="F10:H10" si="0">+F7/F6</f>
        <v>0.93734335839598992</v>
      </c>
      <c r="G10" s="11"/>
      <c r="H10" s="11"/>
      <c r="I10" s="11"/>
      <c r="J10" s="12">
        <f>SUM(C10:H10)/2</f>
        <v>0.93222853050994825</v>
      </c>
    </row>
    <row r="11" spans="1:11" ht="31.5" customHeight="1" x14ac:dyDescent="0.25">
      <c r="B11" s="178" t="s">
        <v>16</v>
      </c>
      <c r="C11" s="178"/>
      <c r="D11" s="13"/>
      <c r="E11" s="13"/>
      <c r="H11" s="1" t="s">
        <v>17</v>
      </c>
      <c r="K11" s="1" t="s">
        <v>18</v>
      </c>
    </row>
    <row r="12" spans="1:11" ht="31.5" customHeight="1" x14ac:dyDescent="0.25">
      <c r="K12" s="1">
        <v>76</v>
      </c>
    </row>
    <row r="13" spans="1:11" ht="31.5" customHeight="1" x14ac:dyDescent="0.25">
      <c r="A13" s="1" t="s">
        <v>19</v>
      </c>
      <c r="B13" s="1">
        <v>67</v>
      </c>
      <c r="H13" s="1">
        <f>98+16</f>
        <v>114</v>
      </c>
      <c r="K13" s="1">
        <v>105</v>
      </c>
    </row>
    <row r="14" spans="1:11" ht="31.5" customHeight="1" x14ac:dyDescent="0.25">
      <c r="A14" s="1" t="s">
        <v>20</v>
      </c>
      <c r="B14" s="1">
        <f>27+72</f>
        <v>99</v>
      </c>
      <c r="H14" s="1">
        <f>115+42</f>
        <v>157</v>
      </c>
      <c r="K14" s="1">
        <v>142</v>
      </c>
    </row>
    <row r="15" spans="1:11" ht="31.5" customHeight="1" x14ac:dyDescent="0.25">
      <c r="A15" s="1" t="s">
        <v>21</v>
      </c>
      <c r="B15" s="1">
        <f>21+125</f>
        <v>146</v>
      </c>
      <c r="C15" s="1">
        <f>SUM(B13:B15)</f>
        <v>312</v>
      </c>
      <c r="H15" s="1">
        <f>117+31</f>
        <v>148</v>
      </c>
      <c r="K15" s="1">
        <v>130</v>
      </c>
    </row>
    <row r="16" spans="1:11" ht="31.5" customHeight="1" x14ac:dyDescent="0.25">
      <c r="A16" s="1" t="s">
        <v>22</v>
      </c>
      <c r="B16" s="1">
        <f>36+121</f>
        <v>157</v>
      </c>
      <c r="H16" s="1">
        <f>113+19</f>
        <v>132</v>
      </c>
      <c r="K16" s="1">
        <v>149</v>
      </c>
    </row>
    <row r="17" spans="1:11" ht="31.5" customHeight="1" x14ac:dyDescent="0.25">
      <c r="A17" s="1" t="s">
        <v>23</v>
      </c>
      <c r="B17" s="1">
        <f>51+119</f>
        <v>170</v>
      </c>
      <c r="H17" s="1">
        <f>8+79</f>
        <v>87</v>
      </c>
      <c r="K17" s="1">
        <v>130</v>
      </c>
    </row>
    <row r="18" spans="1:11" ht="31.5" customHeight="1" x14ac:dyDescent="0.25">
      <c r="A18" s="1" t="s">
        <v>24</v>
      </c>
      <c r="B18" s="1">
        <f>31+68</f>
        <v>99</v>
      </c>
      <c r="C18" s="1">
        <f>SUM(B16:B18)</f>
        <v>426</v>
      </c>
      <c r="H18" s="1">
        <v>121</v>
      </c>
      <c r="K18" s="1">
        <v>131</v>
      </c>
    </row>
    <row r="20" spans="1:11" ht="31.5" customHeight="1" x14ac:dyDescent="0.25">
      <c r="C20" s="14"/>
      <c r="D20" s="14"/>
      <c r="E20" s="14"/>
    </row>
  </sheetData>
  <mergeCells count="1">
    <mergeCell ref="B11:C11"/>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II Trimestre</vt:lpstr>
      <vt:lpstr>DATOS PQRS (2)</vt:lpstr>
      <vt:lpstr>'II Trimestre'!Área_de_impresión</vt:lpstr>
      <vt:lpstr>'II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Orjuela</dc:creator>
  <cp:lastModifiedBy>Catalina Nagy</cp:lastModifiedBy>
  <dcterms:created xsi:type="dcterms:W3CDTF">2018-11-19T17:07:16Z</dcterms:created>
  <dcterms:modified xsi:type="dcterms:W3CDTF">2018-11-20T15:43:57Z</dcterms:modified>
</cp:coreProperties>
</file>