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Desktop\IDPC\Página Web\"/>
    </mc:Choice>
  </mc:AlternateContent>
  <bookViews>
    <workbookView xWindow="0" yWindow="0" windowWidth="20490" windowHeight="7650"/>
  </bookViews>
  <sheets>
    <sheet name="Base 2017" sheetId="1" r:id="rId1"/>
    <sheet name="Listas" sheetId="4" state="hidden" r:id="rId2"/>
  </sheets>
  <externalReferences>
    <externalReference r:id="rId3"/>
  </externalReferences>
  <definedNames>
    <definedName name="_xlnm._FilterDatabase" localSheetId="0" hidden="1">'Base 2017'!$A$3:$DB$259</definedName>
    <definedName name="ModalidadObjeto">[1]Listas!$G$2:$G$18</definedName>
    <definedName name="ProfesionalesEvaluadores">[1]Listas!$L$2:$L$25</definedName>
    <definedName name="Tipo_de_Procesos">[1]Listas!$C:$C</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55" i="1" l="1"/>
  <c r="AF255" i="1" s="1"/>
  <c r="S254" i="1"/>
  <c r="AW241" i="1"/>
  <c r="AX241" i="1" s="1"/>
  <c r="BP241" i="1"/>
  <c r="BQ241" i="1" s="1"/>
  <c r="Z241" i="1"/>
  <c r="S241" i="1"/>
  <c r="AF241" i="1" s="1"/>
  <c r="Z134" i="1"/>
  <c r="AY241" i="1" l="1"/>
  <c r="AZ241" i="1" s="1"/>
  <c r="BR241" i="1"/>
  <c r="BS241" i="1" s="1"/>
  <c r="Z240" i="1"/>
  <c r="Z250" i="1"/>
  <c r="S250" i="1"/>
  <c r="Z194" i="1" l="1"/>
  <c r="CE88" i="1"/>
  <c r="CF88" i="1" l="1"/>
  <c r="CE258" i="1"/>
  <c r="CE256" i="1"/>
  <c r="CE254" i="1"/>
  <c r="CE252" i="1"/>
  <c r="CE250" i="1"/>
  <c r="CE248" i="1"/>
  <c r="CE246" i="1"/>
  <c r="CE244" i="1"/>
  <c r="CE242" i="1"/>
  <c r="CE239" i="1"/>
  <c r="CE237" i="1"/>
  <c r="CE234" i="1"/>
  <c r="CE232" i="1"/>
  <c r="CE230" i="1"/>
  <c r="CE228" i="1"/>
  <c r="CE226" i="1"/>
  <c r="CE224" i="1"/>
  <c r="CE222" i="1"/>
  <c r="CE220" i="1"/>
  <c r="CE218" i="1"/>
  <c r="CE216" i="1"/>
  <c r="CE214" i="1"/>
  <c r="CE212" i="1"/>
  <c r="CE210" i="1"/>
  <c r="CE208" i="1"/>
  <c r="CE206" i="1"/>
  <c r="CE204" i="1"/>
  <c r="CE202" i="1"/>
  <c r="CE200" i="1"/>
  <c r="CE198" i="1"/>
  <c r="CE196" i="1"/>
  <c r="CE194" i="1"/>
  <c r="CE192" i="1"/>
  <c r="CE190" i="1"/>
  <c r="CE188" i="1"/>
  <c r="CE186" i="1"/>
  <c r="CE184" i="1"/>
  <c r="CE182" i="1"/>
  <c r="CE180" i="1"/>
  <c r="CE178" i="1"/>
  <c r="CE176" i="1"/>
  <c r="CE174" i="1"/>
  <c r="CE172" i="1"/>
  <c r="CE170" i="1"/>
  <c r="CE168" i="1"/>
  <c r="CE166" i="1"/>
  <c r="CE164" i="1"/>
  <c r="CE162" i="1"/>
  <c r="CE160" i="1"/>
  <c r="CE158" i="1"/>
  <c r="CE156" i="1"/>
  <c r="CE154" i="1"/>
  <c r="CE152" i="1"/>
  <c r="CE150" i="1"/>
  <c r="CE148" i="1"/>
  <c r="CE146" i="1"/>
  <c r="CE144" i="1"/>
  <c r="CE142" i="1"/>
  <c r="CE140" i="1"/>
  <c r="CE138" i="1"/>
  <c r="CE136" i="1"/>
  <c r="CE134" i="1"/>
  <c r="CE132" i="1"/>
  <c r="CE130" i="1"/>
  <c r="CE128" i="1"/>
  <c r="CE126" i="1"/>
  <c r="CE124" i="1"/>
  <c r="CE122" i="1"/>
  <c r="CE120" i="1"/>
  <c r="CE118" i="1"/>
  <c r="CE116" i="1"/>
  <c r="CE114" i="1"/>
  <c r="CE112" i="1"/>
  <c r="CE110" i="1"/>
  <c r="CE108" i="1"/>
  <c r="CE106" i="1"/>
  <c r="CE104" i="1"/>
  <c r="CE102" i="1"/>
  <c r="CE100" i="1"/>
  <c r="CE98" i="1"/>
  <c r="CE96" i="1"/>
  <c r="CE94" i="1"/>
  <c r="CE92" i="1"/>
  <c r="CE90" i="1"/>
  <c r="CE86" i="1"/>
  <c r="CE84" i="1"/>
  <c r="CE82" i="1"/>
  <c r="CE80" i="1"/>
  <c r="CE78" i="1"/>
  <c r="CE76" i="1"/>
  <c r="CE74" i="1"/>
  <c r="CE71" i="1"/>
  <c r="CE69" i="1"/>
  <c r="CE67" i="1"/>
  <c r="CE65" i="1"/>
  <c r="CE63" i="1"/>
  <c r="CE61" i="1"/>
  <c r="CE59" i="1"/>
  <c r="CE57" i="1"/>
  <c r="CE55" i="1"/>
  <c r="CE53" i="1"/>
  <c r="CE51" i="1"/>
  <c r="CE49" i="1"/>
  <c r="CE47" i="1"/>
  <c r="CE45" i="1"/>
  <c r="CE43" i="1"/>
  <c r="CE41" i="1"/>
  <c r="CE39" i="1"/>
  <c r="CE37" i="1"/>
  <c r="CE35" i="1"/>
  <c r="CE33" i="1"/>
  <c r="CE31" i="1"/>
  <c r="CE29" i="1"/>
  <c r="CE27" i="1"/>
  <c r="CE25" i="1"/>
  <c r="CE23" i="1"/>
  <c r="CE21" i="1"/>
  <c r="CE19" i="1"/>
  <c r="CE17" i="1"/>
  <c r="CE15" i="1"/>
  <c r="CE13" i="1"/>
  <c r="CE11" i="1"/>
  <c r="CE9" i="1"/>
  <c r="CE7" i="1"/>
  <c r="CE5" i="1"/>
  <c r="CE72" i="1"/>
  <c r="CE257" i="1"/>
  <c r="CE255" i="1"/>
  <c r="CE253" i="1"/>
  <c r="CE251" i="1"/>
  <c r="CE249" i="1"/>
  <c r="CE247" i="1"/>
  <c r="CE245" i="1"/>
  <c r="CE243" i="1"/>
  <c r="CE240" i="1"/>
  <c r="CE238" i="1"/>
  <c r="CE235" i="1"/>
  <c r="CE233" i="1"/>
  <c r="CE231" i="1"/>
  <c r="CE229" i="1"/>
  <c r="CE227" i="1"/>
  <c r="CE225" i="1"/>
  <c r="CE223" i="1"/>
  <c r="CE221" i="1"/>
  <c r="CE219" i="1"/>
  <c r="CE217" i="1"/>
  <c r="CE215" i="1"/>
  <c r="CE213" i="1"/>
  <c r="CE211" i="1"/>
  <c r="CE209" i="1"/>
  <c r="CE207" i="1"/>
  <c r="CE205" i="1"/>
  <c r="CE203" i="1"/>
  <c r="CE201" i="1"/>
  <c r="CE199" i="1"/>
  <c r="CE197" i="1"/>
  <c r="CE195" i="1"/>
  <c r="CE193" i="1"/>
  <c r="CE191" i="1"/>
  <c r="CE189" i="1"/>
  <c r="CE187" i="1"/>
  <c r="CE185" i="1"/>
  <c r="CE183" i="1"/>
  <c r="CE181" i="1"/>
  <c r="CE179" i="1"/>
  <c r="CE177" i="1"/>
  <c r="CE175" i="1"/>
  <c r="CE173" i="1"/>
  <c r="CE171" i="1"/>
  <c r="CE169" i="1"/>
  <c r="CE167" i="1"/>
  <c r="CE165" i="1"/>
  <c r="CE163" i="1"/>
  <c r="CE161" i="1"/>
  <c r="CE159" i="1"/>
  <c r="CE157" i="1"/>
  <c r="CE155" i="1"/>
  <c r="CE153" i="1"/>
  <c r="CE151" i="1"/>
  <c r="CE149" i="1"/>
  <c r="CE147" i="1"/>
  <c r="CE145" i="1"/>
  <c r="CE143" i="1"/>
  <c r="CE141" i="1"/>
  <c r="CE139" i="1"/>
  <c r="CE137" i="1"/>
  <c r="CE135" i="1"/>
  <c r="CE133" i="1"/>
  <c r="CE131" i="1"/>
  <c r="CE129" i="1"/>
  <c r="CE127" i="1"/>
  <c r="CE125" i="1"/>
  <c r="CE123" i="1"/>
  <c r="CE121" i="1"/>
  <c r="CE119" i="1"/>
  <c r="CE117" i="1"/>
  <c r="CE115" i="1"/>
  <c r="CE113" i="1"/>
  <c r="CE111" i="1"/>
  <c r="CE109" i="1"/>
  <c r="CE107" i="1"/>
  <c r="CE105" i="1"/>
  <c r="CE103" i="1"/>
  <c r="CE101" i="1"/>
  <c r="CE99" i="1"/>
  <c r="CE97" i="1"/>
  <c r="CE95" i="1"/>
  <c r="CE93" i="1"/>
  <c r="CE91" i="1"/>
  <c r="CE89" i="1"/>
  <c r="CE87" i="1"/>
  <c r="CE85" i="1"/>
  <c r="CE83" i="1"/>
  <c r="CE81" i="1"/>
  <c r="CE79" i="1"/>
  <c r="CE77" i="1"/>
  <c r="CE75" i="1"/>
  <c r="CE73" i="1"/>
  <c r="CE70" i="1"/>
  <c r="CE68" i="1"/>
  <c r="CE66" i="1"/>
  <c r="CE64" i="1"/>
  <c r="CE62" i="1"/>
  <c r="CE60" i="1"/>
  <c r="CE58" i="1"/>
  <c r="CE56" i="1"/>
  <c r="CE54" i="1"/>
  <c r="CE52" i="1"/>
  <c r="CE50" i="1"/>
  <c r="CE48" i="1"/>
  <c r="CE46" i="1"/>
  <c r="CE44" i="1"/>
  <c r="CE42" i="1"/>
  <c r="CE40" i="1"/>
  <c r="CE38" i="1"/>
  <c r="CE36" i="1"/>
  <c r="CE34" i="1"/>
  <c r="CE32" i="1"/>
  <c r="CE30" i="1"/>
  <c r="CE28" i="1"/>
  <c r="CE26" i="1"/>
  <c r="CE24" i="1"/>
  <c r="CE22" i="1"/>
  <c r="CE20" i="1"/>
  <c r="CE18" i="1"/>
  <c r="CE16" i="1"/>
  <c r="CE14" i="1"/>
  <c r="CE12" i="1"/>
  <c r="CE10" i="1"/>
  <c r="CE8" i="1"/>
  <c r="CE6" i="1"/>
  <c r="CE4" i="1"/>
  <c r="CE259" i="1"/>
  <c r="CF4" i="1" l="1"/>
  <c r="CF6" i="1"/>
  <c r="CF8" i="1"/>
  <c r="CF10" i="1"/>
  <c r="CF12" i="1"/>
  <c r="CF14" i="1"/>
  <c r="CF16" i="1"/>
  <c r="CF18" i="1"/>
  <c r="CF20" i="1"/>
  <c r="CF22" i="1"/>
  <c r="CF24" i="1"/>
  <c r="CF26" i="1"/>
  <c r="CF28" i="1"/>
  <c r="CF30" i="1"/>
  <c r="CF32" i="1"/>
  <c r="CF34" i="1"/>
  <c r="CF36" i="1"/>
  <c r="CF38" i="1"/>
  <c r="CF40" i="1"/>
  <c r="CF42" i="1"/>
  <c r="CF44" i="1"/>
  <c r="CF46" i="1"/>
  <c r="CF48" i="1"/>
  <c r="CF50" i="1"/>
  <c r="CF52" i="1"/>
  <c r="CF54" i="1"/>
  <c r="CF56" i="1"/>
  <c r="CF58" i="1"/>
  <c r="CF60" i="1"/>
  <c r="CF62" i="1"/>
  <c r="CF64" i="1"/>
  <c r="CF66" i="1"/>
  <c r="CF68" i="1"/>
  <c r="CF70" i="1"/>
  <c r="CF73" i="1"/>
  <c r="CF75" i="1"/>
  <c r="CF77" i="1"/>
  <c r="CF79" i="1"/>
  <c r="CF81" i="1"/>
  <c r="CF83" i="1"/>
  <c r="CF85" i="1"/>
  <c r="CF87" i="1"/>
  <c r="CF89" i="1"/>
  <c r="CF91" i="1"/>
  <c r="CF93" i="1"/>
  <c r="CF95" i="1"/>
  <c r="CF97" i="1"/>
  <c r="CF99" i="1"/>
  <c r="CF101" i="1"/>
  <c r="CF103" i="1"/>
  <c r="CF105" i="1"/>
  <c r="CF107" i="1"/>
  <c r="CF109" i="1"/>
  <c r="CF111" i="1"/>
  <c r="CF113" i="1"/>
  <c r="CF115" i="1"/>
  <c r="CF117" i="1"/>
  <c r="CF119" i="1"/>
  <c r="CF121" i="1"/>
  <c r="CF123" i="1"/>
  <c r="CF125" i="1"/>
  <c r="CF127" i="1"/>
  <c r="CF129" i="1"/>
  <c r="CF131" i="1"/>
  <c r="CF133" i="1"/>
  <c r="CF135" i="1"/>
  <c r="CF137" i="1"/>
  <c r="CF139" i="1"/>
  <c r="CF141" i="1"/>
  <c r="CF143" i="1"/>
  <c r="CF145" i="1"/>
  <c r="CF147" i="1"/>
  <c r="CF149" i="1"/>
  <c r="CF151" i="1"/>
  <c r="CF153" i="1"/>
  <c r="CF155" i="1"/>
  <c r="CF157" i="1"/>
  <c r="CF159" i="1"/>
  <c r="CF161" i="1"/>
  <c r="CF163" i="1"/>
  <c r="CF165" i="1"/>
  <c r="CF167" i="1"/>
  <c r="CF169" i="1"/>
  <c r="CF171" i="1"/>
  <c r="CF173" i="1"/>
  <c r="CF175" i="1"/>
  <c r="CF177" i="1"/>
  <c r="CF179" i="1"/>
  <c r="CF181" i="1"/>
  <c r="CF183" i="1"/>
  <c r="CF185" i="1"/>
  <c r="CF187" i="1"/>
  <c r="CF189" i="1"/>
  <c r="CF191" i="1"/>
  <c r="CF193" i="1"/>
  <c r="CF195" i="1"/>
  <c r="CF197" i="1"/>
  <c r="CF199" i="1"/>
  <c r="CF201" i="1"/>
  <c r="CF203" i="1"/>
  <c r="CF205" i="1"/>
  <c r="CF207" i="1"/>
  <c r="CF209" i="1"/>
  <c r="CF211" i="1"/>
  <c r="CF213" i="1"/>
  <c r="CF215" i="1"/>
  <c r="CF217" i="1"/>
  <c r="CF219" i="1"/>
  <c r="CF221" i="1"/>
  <c r="CF223" i="1"/>
  <c r="CF225" i="1"/>
  <c r="CF227" i="1"/>
  <c r="CF229" i="1"/>
  <c r="CF231" i="1"/>
  <c r="CF233" i="1"/>
  <c r="CF235" i="1"/>
  <c r="CF238" i="1"/>
  <c r="CF240" i="1"/>
  <c r="CF243" i="1"/>
  <c r="CF245" i="1"/>
  <c r="CF247" i="1"/>
  <c r="CF249" i="1"/>
  <c r="CF251" i="1"/>
  <c r="CF253" i="1"/>
  <c r="CF255" i="1"/>
  <c r="CF257" i="1"/>
  <c r="CF72" i="1"/>
  <c r="CF5" i="1"/>
  <c r="CF7" i="1"/>
  <c r="CF9" i="1"/>
  <c r="CF11" i="1"/>
  <c r="CF13" i="1"/>
  <c r="CF15" i="1"/>
  <c r="CF17" i="1"/>
  <c r="CF19" i="1"/>
  <c r="CF21" i="1"/>
  <c r="CF23" i="1"/>
  <c r="CF25" i="1"/>
  <c r="CF27" i="1"/>
  <c r="CF29" i="1"/>
  <c r="CF31" i="1"/>
  <c r="CF33" i="1"/>
  <c r="CF35" i="1"/>
  <c r="CF37" i="1"/>
  <c r="CF39" i="1"/>
  <c r="CF41" i="1"/>
  <c r="CF43" i="1"/>
  <c r="CF45" i="1"/>
  <c r="CF47" i="1"/>
  <c r="CF49" i="1"/>
  <c r="CF51" i="1"/>
  <c r="CF53" i="1"/>
  <c r="CF55" i="1"/>
  <c r="CF57" i="1"/>
  <c r="CF59" i="1"/>
  <c r="CF61" i="1"/>
  <c r="CF63" i="1"/>
  <c r="CF65" i="1"/>
  <c r="CF67" i="1"/>
  <c r="CF69" i="1"/>
  <c r="CF71" i="1"/>
  <c r="CF74" i="1"/>
  <c r="CF76" i="1"/>
  <c r="CF78" i="1"/>
  <c r="CF80" i="1"/>
  <c r="CF82" i="1"/>
  <c r="CF84" i="1"/>
  <c r="CF86" i="1"/>
  <c r="CF90" i="1"/>
  <c r="CF92" i="1"/>
  <c r="CF94" i="1"/>
  <c r="CF96" i="1"/>
  <c r="CF98" i="1"/>
  <c r="CF100" i="1"/>
  <c r="CF102" i="1"/>
  <c r="CF104" i="1"/>
  <c r="CF106" i="1"/>
  <c r="CF108" i="1"/>
  <c r="CF110" i="1"/>
  <c r="CF112" i="1"/>
  <c r="CF114" i="1"/>
  <c r="CF116" i="1"/>
  <c r="CF118" i="1"/>
  <c r="CF120" i="1"/>
  <c r="CF122" i="1"/>
  <c r="CF124" i="1"/>
  <c r="CF126" i="1"/>
  <c r="CF128" i="1"/>
  <c r="CF130" i="1"/>
  <c r="CF132" i="1"/>
  <c r="CF134" i="1"/>
  <c r="CF136" i="1"/>
  <c r="CF138" i="1"/>
  <c r="CF140" i="1"/>
  <c r="CF142" i="1"/>
  <c r="CF144" i="1"/>
  <c r="CF146" i="1"/>
  <c r="CF148" i="1"/>
  <c r="CF150" i="1"/>
  <c r="CF152" i="1"/>
  <c r="CF154" i="1"/>
  <c r="CF156" i="1"/>
  <c r="CF158" i="1"/>
  <c r="CF160" i="1"/>
  <c r="CF162" i="1"/>
  <c r="CF164" i="1"/>
  <c r="CF166" i="1"/>
  <c r="CF168" i="1"/>
  <c r="CF170" i="1"/>
  <c r="CF172" i="1"/>
  <c r="CF174" i="1"/>
  <c r="CF176" i="1"/>
  <c r="CF178" i="1"/>
  <c r="CF180" i="1"/>
  <c r="CF182" i="1"/>
  <c r="CF184" i="1"/>
  <c r="CF186" i="1"/>
  <c r="CF188" i="1"/>
  <c r="CF190" i="1"/>
  <c r="CF192" i="1"/>
  <c r="CF194" i="1"/>
  <c r="CF196" i="1"/>
  <c r="CF198" i="1"/>
  <c r="CF200" i="1"/>
  <c r="CF202" i="1"/>
  <c r="CF204" i="1"/>
  <c r="CF206" i="1"/>
  <c r="CF208" i="1"/>
  <c r="CF210" i="1"/>
  <c r="CF212" i="1"/>
  <c r="CF214" i="1"/>
  <c r="CF216" i="1"/>
  <c r="CF218" i="1"/>
  <c r="CF220" i="1"/>
  <c r="CF222" i="1"/>
  <c r="CF224" i="1"/>
  <c r="CF226" i="1"/>
  <c r="CF228" i="1"/>
  <c r="CF230" i="1"/>
  <c r="CF232" i="1"/>
  <c r="CF234" i="1"/>
  <c r="CF237" i="1"/>
  <c r="CF239" i="1"/>
  <c r="CF242" i="1"/>
  <c r="CF244" i="1"/>
  <c r="CF246" i="1"/>
  <c r="CF248" i="1"/>
  <c r="CF250" i="1"/>
  <c r="CF252" i="1"/>
  <c r="CF254" i="1"/>
  <c r="CF256" i="1"/>
  <c r="CF258" i="1"/>
  <c r="CF259" i="1"/>
  <c r="S84" i="1"/>
  <c r="AF84" i="1" s="1"/>
  <c r="AW83" i="1"/>
  <c r="AX83" i="1" s="1"/>
  <c r="AY83" i="1" s="1"/>
  <c r="AZ83" i="1" s="1"/>
  <c r="S90" i="1"/>
  <c r="AF90" i="1" s="1"/>
  <c r="S71" i="1"/>
  <c r="AF71" i="1" s="1"/>
  <c r="AW71" i="1"/>
  <c r="AX71" i="1" s="1"/>
  <c r="AY71" i="1" s="1"/>
  <c r="AZ71" i="1" s="1"/>
  <c r="BP71" i="1"/>
  <c r="BQ71" i="1" s="1"/>
  <c r="BR71" i="1" s="1"/>
  <c r="BS71" i="1" s="1"/>
  <c r="BW71" i="1"/>
  <c r="BX71" i="1" s="1"/>
  <c r="BY71" i="1" s="1"/>
  <c r="BZ71" i="1" s="1"/>
  <c r="S72" i="1"/>
  <c r="AF72" i="1" s="1"/>
  <c r="AW72" i="1"/>
  <c r="AX72" i="1" s="1"/>
  <c r="AY72" i="1" s="1"/>
  <c r="BP72" i="1"/>
  <c r="BQ72" i="1" s="1"/>
  <c r="BR72" i="1" s="1"/>
  <c r="BW72" i="1"/>
  <c r="BX72" i="1" s="1"/>
  <c r="S73" i="1"/>
  <c r="AF73" i="1" s="1"/>
  <c r="AW73" i="1"/>
  <c r="AX73" i="1" s="1"/>
  <c r="AY73" i="1" s="1"/>
  <c r="AZ73" i="1" s="1"/>
  <c r="BP73" i="1"/>
  <c r="BQ73" i="1" s="1"/>
  <c r="BR73" i="1" s="1"/>
  <c r="BW73" i="1"/>
  <c r="BX73" i="1" s="1"/>
  <c r="BY73" i="1" s="1"/>
  <c r="BZ73" i="1" s="1"/>
  <c r="S74" i="1"/>
  <c r="AF74" i="1" s="1"/>
  <c r="AW74" i="1"/>
  <c r="AX74" i="1" s="1"/>
  <c r="AY74" i="1" s="1"/>
  <c r="AZ74" i="1" s="1"/>
  <c r="BP74" i="1"/>
  <c r="BQ74" i="1" s="1"/>
  <c r="BW74" i="1"/>
  <c r="BX74" i="1" s="1"/>
  <c r="BY74" i="1" s="1"/>
  <c r="S75" i="1"/>
  <c r="AF75" i="1" s="1"/>
  <c r="AW75" i="1"/>
  <c r="AX75" i="1" s="1"/>
  <c r="BP75" i="1"/>
  <c r="BQ75" i="1" s="1"/>
  <c r="BR75" i="1" s="1"/>
  <c r="BS75" i="1" s="1"/>
  <c r="BW75" i="1"/>
  <c r="BX75" i="1" s="1"/>
  <c r="BY75" i="1" s="1"/>
  <c r="BZ75" i="1" s="1"/>
  <c r="S76" i="1"/>
  <c r="AF76" i="1" s="1"/>
  <c r="AW76" i="1"/>
  <c r="AX76" i="1" s="1"/>
  <c r="AY76" i="1" s="1"/>
  <c r="AZ76" i="1" s="1"/>
  <c r="BP76" i="1"/>
  <c r="BQ76" i="1" s="1"/>
  <c r="BR76" i="1" s="1"/>
  <c r="BW76" i="1"/>
  <c r="BX76" i="1" s="1"/>
  <c r="BY76" i="1" s="1"/>
  <c r="S77" i="1"/>
  <c r="AF77" i="1" s="1"/>
  <c r="AW77" i="1"/>
  <c r="AX77" i="1" s="1"/>
  <c r="AY77" i="1" s="1"/>
  <c r="AZ77" i="1" s="1"/>
  <c r="BP77" i="1"/>
  <c r="BQ77" i="1" s="1"/>
  <c r="BR77" i="1" s="1"/>
  <c r="BS77" i="1" s="1"/>
  <c r="BW77" i="1"/>
  <c r="BX77" i="1" s="1"/>
  <c r="BY77" i="1" s="1"/>
  <c r="S78" i="1"/>
  <c r="AF78" i="1" s="1"/>
  <c r="AW78" i="1"/>
  <c r="AX78" i="1" s="1"/>
  <c r="BP78" i="1"/>
  <c r="BQ78" i="1" s="1"/>
  <c r="BR78" i="1" s="1"/>
  <c r="BS78" i="1" s="1"/>
  <c r="BW78" i="1"/>
  <c r="BX78" i="1" s="1"/>
  <c r="S79" i="1"/>
  <c r="AF79" i="1" s="1"/>
  <c r="AW79" i="1"/>
  <c r="AX79" i="1" s="1"/>
  <c r="AY79" i="1" s="1"/>
  <c r="AZ79" i="1" s="1"/>
  <c r="BP79" i="1"/>
  <c r="BQ79" i="1" s="1"/>
  <c r="BW79" i="1"/>
  <c r="BX79" i="1" s="1"/>
  <c r="BY79" i="1" s="1"/>
  <c r="BZ79" i="1" s="1"/>
  <c r="S80" i="1"/>
  <c r="AF80" i="1" s="1"/>
  <c r="AW80" i="1"/>
  <c r="AX80" i="1" s="1"/>
  <c r="AY80" i="1" s="1"/>
  <c r="AZ80" i="1" s="1"/>
  <c r="BP80" i="1"/>
  <c r="BQ80" i="1" s="1"/>
  <c r="BR80" i="1" s="1"/>
  <c r="BW80" i="1"/>
  <c r="BX80" i="1" s="1"/>
  <c r="BY80" i="1" s="1"/>
  <c r="BZ80" i="1" s="1"/>
  <c r="S81" i="1"/>
  <c r="AF81" i="1" s="1"/>
  <c r="AW81" i="1"/>
  <c r="AX81" i="1" s="1"/>
  <c r="AY81" i="1" s="1"/>
  <c r="AZ81" i="1" s="1"/>
  <c r="BP81" i="1"/>
  <c r="BQ81" i="1" s="1"/>
  <c r="BR81" i="1" s="1"/>
  <c r="BW81" i="1"/>
  <c r="BX81" i="1" s="1"/>
  <c r="BY81" i="1" s="1"/>
  <c r="BZ81" i="1" s="1"/>
  <c r="S82" i="1"/>
  <c r="AF82" i="1" s="1"/>
  <c r="AW82" i="1"/>
  <c r="AX82" i="1" s="1"/>
  <c r="AY82" i="1" s="1"/>
  <c r="AZ82" i="1" s="1"/>
  <c r="BP82" i="1"/>
  <c r="BQ82" i="1" s="1"/>
  <c r="BR82" i="1" s="1"/>
  <c r="BW82" i="1"/>
  <c r="BX82" i="1" s="1"/>
  <c r="BY82" i="1" s="1"/>
  <c r="BZ82" i="1" s="1"/>
  <c r="S83" i="1"/>
  <c r="AF83" i="1" s="1"/>
  <c r="BP83" i="1"/>
  <c r="BQ83" i="1" s="1"/>
  <c r="BR83" i="1" s="1"/>
  <c r="BW83" i="1"/>
  <c r="BX83" i="1" s="1"/>
  <c r="BY83" i="1" s="1"/>
  <c r="BZ83" i="1" s="1"/>
  <c r="AW84" i="1"/>
  <c r="AX84" i="1" s="1"/>
  <c r="AY84" i="1" s="1"/>
  <c r="AZ84" i="1" s="1"/>
  <c r="BP84" i="1"/>
  <c r="BQ84" i="1" s="1"/>
  <c r="BR84" i="1" s="1"/>
  <c r="BW84" i="1"/>
  <c r="BX84" i="1" s="1"/>
  <c r="BY84" i="1" s="1"/>
  <c r="BZ84" i="1" s="1"/>
  <c r="S85" i="1"/>
  <c r="AF85" i="1" s="1"/>
  <c r="AW85" i="1"/>
  <c r="AX85" i="1" s="1"/>
  <c r="AY85" i="1" s="1"/>
  <c r="AZ85" i="1" s="1"/>
  <c r="BP85" i="1"/>
  <c r="BQ85" i="1" s="1"/>
  <c r="BR85" i="1" s="1"/>
  <c r="BS85" i="1" s="1"/>
  <c r="BW85" i="1"/>
  <c r="BX85" i="1" s="1"/>
  <c r="BY85" i="1" s="1"/>
  <c r="BZ85" i="1" s="1"/>
  <c r="S86" i="1"/>
  <c r="AF86" i="1" s="1"/>
  <c r="AW86" i="1"/>
  <c r="AX86" i="1" s="1"/>
  <c r="AY86" i="1" s="1"/>
  <c r="BP86" i="1"/>
  <c r="BQ86" i="1" s="1"/>
  <c r="BR86" i="1" s="1"/>
  <c r="BS86" i="1" s="1"/>
  <c r="BW86" i="1"/>
  <c r="BX86" i="1" s="1"/>
  <c r="BY86" i="1" s="1"/>
  <c r="S87" i="1"/>
  <c r="AF87" i="1" s="1"/>
  <c r="AW87" i="1"/>
  <c r="AX87" i="1" s="1"/>
  <c r="AY87" i="1" s="1"/>
  <c r="BP87" i="1"/>
  <c r="BQ87" i="1" s="1"/>
  <c r="BR87" i="1" s="1"/>
  <c r="BW87" i="1"/>
  <c r="BX87" i="1" s="1"/>
  <c r="BY87" i="1" s="1"/>
  <c r="BZ87" i="1" s="1"/>
  <c r="S88" i="1"/>
  <c r="AF88" i="1" s="1"/>
  <c r="AW88" i="1"/>
  <c r="AX88" i="1" s="1"/>
  <c r="AY88" i="1" s="1"/>
  <c r="AZ88" i="1" s="1"/>
  <c r="BP88" i="1"/>
  <c r="BQ88" i="1" s="1"/>
  <c r="BR88" i="1" s="1"/>
  <c r="BS88" i="1" s="1"/>
  <c r="BW88" i="1"/>
  <c r="BX88" i="1" s="1"/>
  <c r="BY88" i="1" s="1"/>
  <c r="S89" i="1"/>
  <c r="AF89" i="1" s="1"/>
  <c r="AW89" i="1"/>
  <c r="AX89" i="1" s="1"/>
  <c r="AY89" i="1" s="1"/>
  <c r="AZ89" i="1" s="1"/>
  <c r="BP89" i="1"/>
  <c r="BQ89" i="1" s="1"/>
  <c r="BR89" i="1" s="1"/>
  <c r="BW89" i="1"/>
  <c r="BX89" i="1" s="1"/>
  <c r="BY89" i="1" s="1"/>
  <c r="AW90" i="1"/>
  <c r="AX90" i="1" s="1"/>
  <c r="AY90" i="1" s="1"/>
  <c r="BP90" i="1"/>
  <c r="BQ90" i="1" s="1"/>
  <c r="BR90" i="1" s="1"/>
  <c r="BS90" i="1" s="1"/>
  <c r="BW90" i="1"/>
  <c r="BX90" i="1" s="1"/>
  <c r="BY90" i="1" s="1"/>
  <c r="S91" i="1"/>
  <c r="AF91" i="1" s="1"/>
  <c r="AW91" i="1"/>
  <c r="AX91" i="1" s="1"/>
  <c r="AY91" i="1" s="1"/>
  <c r="BP91" i="1"/>
  <c r="BQ91" i="1" s="1"/>
  <c r="BR91" i="1" s="1"/>
  <c r="BW91" i="1"/>
  <c r="BX91" i="1" s="1"/>
  <c r="BY91" i="1" s="1"/>
  <c r="BZ91" i="1" s="1"/>
  <c r="S92" i="1"/>
  <c r="AF92" i="1" s="1"/>
  <c r="AW92" i="1"/>
  <c r="AX92" i="1" s="1"/>
  <c r="AY92" i="1" s="1"/>
  <c r="AZ92" i="1" s="1"/>
  <c r="BP92" i="1"/>
  <c r="BQ92" i="1" s="1"/>
  <c r="BR92" i="1" s="1"/>
  <c r="BW92" i="1"/>
  <c r="BX92" i="1" s="1"/>
  <c r="BY92" i="1" s="1"/>
  <c r="BZ92" i="1" s="1"/>
  <c r="S93" i="1"/>
  <c r="AF93" i="1" s="1"/>
  <c r="AW93" i="1"/>
  <c r="AX93" i="1" s="1"/>
  <c r="AY93" i="1" s="1"/>
  <c r="BP93" i="1"/>
  <c r="BQ93" i="1" s="1"/>
  <c r="BR93" i="1" s="1"/>
  <c r="BW93" i="1"/>
  <c r="BX93" i="1" s="1"/>
  <c r="BY93" i="1" s="1"/>
  <c r="S94" i="1"/>
  <c r="AF94" i="1" s="1"/>
  <c r="AW94" i="1"/>
  <c r="AX94" i="1" s="1"/>
  <c r="AY94" i="1" s="1"/>
  <c r="BP94" i="1"/>
  <c r="BQ94" i="1" s="1"/>
  <c r="BR94" i="1" s="1"/>
  <c r="BS94" i="1" s="1"/>
  <c r="BW94" i="1"/>
  <c r="BX94" i="1" s="1"/>
  <c r="BY94" i="1" s="1"/>
  <c r="BZ94" i="1" s="1"/>
  <c r="S95" i="1"/>
  <c r="AF95" i="1" s="1"/>
  <c r="AW95" i="1"/>
  <c r="AX95" i="1" s="1"/>
  <c r="AY95" i="1" s="1"/>
  <c r="AZ95" i="1" s="1"/>
  <c r="BP95" i="1"/>
  <c r="BQ95" i="1" s="1"/>
  <c r="BR95" i="1" s="1"/>
  <c r="BS95" i="1" s="1"/>
  <c r="BW95" i="1"/>
  <c r="BX95" i="1" s="1"/>
  <c r="BY95" i="1" s="1"/>
  <c r="BZ95" i="1" s="1"/>
  <c r="S96" i="1"/>
  <c r="AF96" i="1" s="1"/>
  <c r="AW96" i="1"/>
  <c r="AX96" i="1" s="1"/>
  <c r="AY96" i="1" s="1"/>
  <c r="AZ96" i="1" s="1"/>
  <c r="BP96" i="1"/>
  <c r="BQ96" i="1" s="1"/>
  <c r="BR96" i="1" s="1"/>
  <c r="BS96" i="1" s="1"/>
  <c r="BW96" i="1"/>
  <c r="BX96" i="1" s="1"/>
  <c r="BY96" i="1" s="1"/>
  <c r="BZ96" i="1" s="1"/>
  <c r="S97" i="1"/>
  <c r="AF97" i="1" s="1"/>
  <c r="AW97" i="1"/>
  <c r="AX97" i="1" s="1"/>
  <c r="AY97" i="1" s="1"/>
  <c r="AZ97" i="1" s="1"/>
  <c r="BP97" i="1"/>
  <c r="BQ97" i="1" s="1"/>
  <c r="BR97" i="1" s="1"/>
  <c r="BW97" i="1"/>
  <c r="BX97" i="1" s="1"/>
  <c r="BY97" i="1" s="1"/>
  <c r="S98" i="1"/>
  <c r="AF98" i="1" s="1"/>
  <c r="AW98" i="1"/>
  <c r="AX98" i="1" s="1"/>
  <c r="AY98" i="1" s="1"/>
  <c r="AZ98" i="1" s="1"/>
  <c r="BP98" i="1"/>
  <c r="BQ98" i="1" s="1"/>
  <c r="BR98" i="1" s="1"/>
  <c r="BS98" i="1" s="1"/>
  <c r="BW98" i="1"/>
  <c r="BX98" i="1" s="1"/>
  <c r="BY98" i="1" s="1"/>
  <c r="S99" i="1"/>
  <c r="AF99" i="1" s="1"/>
  <c r="AW99" i="1"/>
  <c r="AX99" i="1" s="1"/>
  <c r="AY99" i="1" s="1"/>
  <c r="BP99" i="1"/>
  <c r="BQ99" i="1" s="1"/>
  <c r="BR99" i="1" s="1"/>
  <c r="BS99" i="1" s="1"/>
  <c r="BW99" i="1"/>
  <c r="BX99" i="1" s="1"/>
  <c r="BY99" i="1" s="1"/>
  <c r="BZ99" i="1" s="1"/>
  <c r="S100" i="1"/>
  <c r="AF100" i="1" s="1"/>
  <c r="AW100" i="1"/>
  <c r="AX100" i="1" s="1"/>
  <c r="BP100" i="1"/>
  <c r="BQ100" i="1" s="1"/>
  <c r="BW100" i="1"/>
  <c r="BX100" i="1" s="1"/>
  <c r="BY100" i="1" s="1"/>
  <c r="BZ100" i="1" s="1"/>
  <c r="S101" i="1"/>
  <c r="AF101" i="1" s="1"/>
  <c r="AW101" i="1"/>
  <c r="AX101" i="1" s="1"/>
  <c r="AY101" i="1" s="1"/>
  <c r="AZ101" i="1" s="1"/>
  <c r="BP101" i="1"/>
  <c r="BQ101" i="1" s="1"/>
  <c r="BR101" i="1" s="1"/>
  <c r="BS101" i="1" s="1"/>
  <c r="BW101" i="1"/>
  <c r="BX101" i="1" s="1"/>
  <c r="BY101" i="1" s="1"/>
  <c r="BZ101" i="1" s="1"/>
  <c r="S102" i="1"/>
  <c r="AF102" i="1" s="1"/>
  <c r="AW102" i="1"/>
  <c r="AX102" i="1" s="1"/>
  <c r="BP102" i="1"/>
  <c r="BQ102" i="1" s="1"/>
  <c r="BR102" i="1" s="1"/>
  <c r="BW102" i="1"/>
  <c r="BX102" i="1" s="1"/>
  <c r="S103" i="1"/>
  <c r="AF103" i="1" s="1"/>
  <c r="AW103" i="1"/>
  <c r="AX103" i="1" s="1"/>
  <c r="AY103" i="1" s="1"/>
  <c r="BP103" i="1"/>
  <c r="BQ103" i="1" s="1"/>
  <c r="BR103" i="1" s="1"/>
  <c r="BS103" i="1" s="1"/>
  <c r="BW103" i="1"/>
  <c r="BX103" i="1" s="1"/>
  <c r="BY103" i="1" s="1"/>
  <c r="BZ103" i="1" s="1"/>
  <c r="S104" i="1"/>
  <c r="AF104" i="1" s="1"/>
  <c r="AW104" i="1"/>
  <c r="AX104" i="1" s="1"/>
  <c r="AY104" i="1" s="1"/>
  <c r="AZ104" i="1" s="1"/>
  <c r="BP104" i="1"/>
  <c r="BQ104" i="1" s="1"/>
  <c r="BW104" i="1"/>
  <c r="BX104" i="1" s="1"/>
  <c r="BY104" i="1" s="1"/>
  <c r="S105" i="1"/>
  <c r="AF105" i="1" s="1"/>
  <c r="AW105" i="1"/>
  <c r="AX105" i="1" s="1"/>
  <c r="AY105" i="1" s="1"/>
  <c r="AZ105" i="1" s="1"/>
  <c r="BP105" i="1"/>
  <c r="BQ105" i="1" s="1"/>
  <c r="BR105" i="1" s="1"/>
  <c r="BS105" i="1" s="1"/>
  <c r="BW105" i="1"/>
  <c r="BX105" i="1" s="1"/>
  <c r="BY105" i="1" s="1"/>
  <c r="BZ105" i="1" s="1"/>
  <c r="S106" i="1"/>
  <c r="AF106" i="1" s="1"/>
  <c r="AW106" i="1"/>
  <c r="AX106" i="1" s="1"/>
  <c r="AY106" i="1" s="1"/>
  <c r="BP106" i="1"/>
  <c r="BQ106" i="1" s="1"/>
  <c r="BR106" i="1" s="1"/>
  <c r="BS106" i="1" s="1"/>
  <c r="BW106" i="1"/>
  <c r="BX106" i="1" s="1"/>
  <c r="BY106" i="1" s="1"/>
  <c r="BZ106" i="1" s="1"/>
  <c r="S107" i="1"/>
  <c r="AF107" i="1" s="1"/>
  <c r="AW107" i="1"/>
  <c r="AX107" i="1" s="1"/>
  <c r="AY107" i="1" s="1"/>
  <c r="AZ107" i="1" s="1"/>
  <c r="BP107" i="1"/>
  <c r="BQ107" i="1" s="1"/>
  <c r="BW107" i="1"/>
  <c r="BX107" i="1" s="1"/>
  <c r="BY107" i="1" s="1"/>
  <c r="BZ107" i="1" s="1"/>
  <c r="S108" i="1"/>
  <c r="AF108" i="1" s="1"/>
  <c r="AW108" i="1"/>
  <c r="AX108" i="1" s="1"/>
  <c r="AY108" i="1" s="1"/>
  <c r="BP108" i="1"/>
  <c r="BQ108" i="1" s="1"/>
  <c r="BW108" i="1"/>
  <c r="BX108" i="1" s="1"/>
  <c r="BY108" i="1" s="1"/>
  <c r="BZ108" i="1" s="1"/>
  <c r="S109" i="1"/>
  <c r="AF109" i="1" s="1"/>
  <c r="AW109" i="1"/>
  <c r="AX109" i="1" s="1"/>
  <c r="AY109" i="1" s="1"/>
  <c r="AZ109" i="1" s="1"/>
  <c r="BP109" i="1"/>
  <c r="BQ109" i="1" s="1"/>
  <c r="BR109" i="1" s="1"/>
  <c r="BS109" i="1" s="1"/>
  <c r="BW109" i="1"/>
  <c r="BX109" i="1" s="1"/>
  <c r="BY109" i="1" s="1"/>
  <c r="BZ109" i="1" s="1"/>
  <c r="S110" i="1"/>
  <c r="AF110" i="1" s="1"/>
  <c r="AW110" i="1"/>
  <c r="AX110" i="1" s="1"/>
  <c r="AY110" i="1" s="1"/>
  <c r="BP110" i="1"/>
  <c r="BQ110" i="1" s="1"/>
  <c r="BW110" i="1"/>
  <c r="BX110" i="1" s="1"/>
  <c r="S111" i="1"/>
  <c r="AF111" i="1" s="1"/>
  <c r="AW111" i="1"/>
  <c r="AX111" i="1" s="1"/>
  <c r="BP111" i="1"/>
  <c r="BQ111" i="1" s="1"/>
  <c r="BR111" i="1" s="1"/>
  <c r="BS111" i="1" s="1"/>
  <c r="BW111" i="1"/>
  <c r="BX111" i="1" s="1"/>
  <c r="S112" i="1"/>
  <c r="AF112" i="1" s="1"/>
  <c r="AW112" i="1"/>
  <c r="AX112" i="1" s="1"/>
  <c r="AY112" i="1" s="1"/>
  <c r="AZ112" i="1" s="1"/>
  <c r="BP112" i="1"/>
  <c r="BQ112" i="1" s="1"/>
  <c r="BW112" i="1"/>
  <c r="BX112" i="1" s="1"/>
  <c r="S113" i="1"/>
  <c r="AF113" i="1" s="1"/>
  <c r="AW113" i="1"/>
  <c r="AX113" i="1" s="1"/>
  <c r="AY113" i="1" s="1"/>
  <c r="BP113" i="1"/>
  <c r="BQ113" i="1" s="1"/>
  <c r="BR113" i="1" s="1"/>
  <c r="BW113" i="1"/>
  <c r="BX113" i="1" s="1"/>
  <c r="BY113" i="1" s="1"/>
  <c r="BZ113" i="1" s="1"/>
  <c r="S114" i="1"/>
  <c r="AF114" i="1" s="1"/>
  <c r="AW114" i="1"/>
  <c r="AX114" i="1" s="1"/>
  <c r="AY114" i="1" s="1"/>
  <c r="AZ114" i="1" s="1"/>
  <c r="BP114" i="1"/>
  <c r="BQ114" i="1" s="1"/>
  <c r="BR114" i="1" s="1"/>
  <c r="BS114" i="1" s="1"/>
  <c r="BW114" i="1"/>
  <c r="BX114" i="1" s="1"/>
  <c r="BY114" i="1" s="1"/>
  <c r="BZ114" i="1" s="1"/>
  <c r="S115" i="1"/>
  <c r="AF115" i="1" s="1"/>
  <c r="AW115" i="1"/>
  <c r="AX115" i="1" s="1"/>
  <c r="AY115" i="1" s="1"/>
  <c r="AZ115" i="1" s="1"/>
  <c r="BP115" i="1"/>
  <c r="BQ115" i="1" s="1"/>
  <c r="BR115" i="1" s="1"/>
  <c r="BW115" i="1"/>
  <c r="BX115" i="1" s="1"/>
  <c r="BY115" i="1" s="1"/>
  <c r="BZ115" i="1" s="1"/>
  <c r="S116" i="1"/>
  <c r="AF116" i="1" s="1"/>
  <c r="AW116" i="1"/>
  <c r="AX116" i="1" s="1"/>
  <c r="AY116" i="1" s="1"/>
  <c r="AZ116" i="1" s="1"/>
  <c r="BP116" i="1"/>
  <c r="BQ116" i="1" s="1"/>
  <c r="BR116" i="1" s="1"/>
  <c r="BW116" i="1"/>
  <c r="BX116" i="1" s="1"/>
  <c r="BY116" i="1" s="1"/>
  <c r="S117" i="1"/>
  <c r="AF117" i="1" s="1"/>
  <c r="AW117" i="1"/>
  <c r="AX117" i="1" s="1"/>
  <c r="AY117" i="1" s="1"/>
  <c r="AZ117" i="1" s="1"/>
  <c r="BP117" i="1"/>
  <c r="BQ117" i="1" s="1"/>
  <c r="BR117" i="1" s="1"/>
  <c r="BW117" i="1"/>
  <c r="BX117" i="1" s="1"/>
  <c r="BY117" i="1" s="1"/>
  <c r="BZ117" i="1" s="1"/>
  <c r="S118" i="1"/>
  <c r="AF118" i="1" s="1"/>
  <c r="AW118" i="1"/>
  <c r="AX118" i="1" s="1"/>
  <c r="AY118" i="1" s="1"/>
  <c r="AZ118" i="1" s="1"/>
  <c r="BP118" i="1"/>
  <c r="BQ118" i="1" s="1"/>
  <c r="BR118" i="1" s="1"/>
  <c r="BW118" i="1"/>
  <c r="BX118" i="1" s="1"/>
  <c r="BY118" i="1" s="1"/>
  <c r="BZ118" i="1" s="1"/>
  <c r="S119" i="1"/>
  <c r="AF119" i="1" s="1"/>
  <c r="AW119" i="1"/>
  <c r="AX119" i="1" s="1"/>
  <c r="AY119" i="1" s="1"/>
  <c r="AZ119" i="1" s="1"/>
  <c r="BP119" i="1"/>
  <c r="BQ119" i="1" s="1"/>
  <c r="BR119" i="1" s="1"/>
  <c r="BW119" i="1"/>
  <c r="BX119" i="1" s="1"/>
  <c r="BY119" i="1" s="1"/>
  <c r="BZ119" i="1" s="1"/>
  <c r="S120" i="1"/>
  <c r="AF120" i="1" s="1"/>
  <c r="AW120" i="1"/>
  <c r="AX120" i="1" s="1"/>
  <c r="AY120" i="1" s="1"/>
  <c r="AZ120" i="1" s="1"/>
  <c r="BP120" i="1"/>
  <c r="BQ120" i="1" s="1"/>
  <c r="BR120" i="1" s="1"/>
  <c r="BW120" i="1"/>
  <c r="BX120" i="1" s="1"/>
  <c r="BY120" i="1" s="1"/>
  <c r="BZ120" i="1" s="1"/>
  <c r="S121" i="1"/>
  <c r="AF121" i="1" s="1"/>
  <c r="AW121" i="1"/>
  <c r="AX121" i="1" s="1"/>
  <c r="AY121" i="1" s="1"/>
  <c r="BP121" i="1"/>
  <c r="BQ121" i="1" s="1"/>
  <c r="BR121" i="1" s="1"/>
  <c r="BW121" i="1"/>
  <c r="BX121" i="1" s="1"/>
  <c r="BY121" i="1" s="1"/>
  <c r="BZ121" i="1" s="1"/>
  <c r="S122" i="1"/>
  <c r="AF122" i="1" s="1"/>
  <c r="AW122" i="1"/>
  <c r="AX122" i="1" s="1"/>
  <c r="AY122" i="1" s="1"/>
  <c r="AZ122" i="1" s="1"/>
  <c r="BP122" i="1"/>
  <c r="BQ122" i="1" s="1"/>
  <c r="BR122" i="1" s="1"/>
  <c r="BS122" i="1" s="1"/>
  <c r="BW122" i="1"/>
  <c r="BX122" i="1" s="1"/>
  <c r="S123" i="1"/>
  <c r="AF123" i="1" s="1"/>
  <c r="AW123" i="1"/>
  <c r="AX123" i="1" s="1"/>
  <c r="AY123" i="1" s="1"/>
  <c r="AZ123" i="1" s="1"/>
  <c r="BP123" i="1"/>
  <c r="BQ123" i="1" s="1"/>
  <c r="BR123" i="1" s="1"/>
  <c r="BW123" i="1"/>
  <c r="BX123" i="1" s="1"/>
  <c r="BY123" i="1" s="1"/>
  <c r="BZ123" i="1" s="1"/>
  <c r="S124" i="1"/>
  <c r="AF124" i="1" s="1"/>
  <c r="AW124" i="1"/>
  <c r="AX124" i="1" s="1"/>
  <c r="AY124" i="1" s="1"/>
  <c r="AZ124" i="1" s="1"/>
  <c r="BP124" i="1"/>
  <c r="BQ124" i="1" s="1"/>
  <c r="BR124" i="1" s="1"/>
  <c r="BW124" i="1"/>
  <c r="BX124" i="1" s="1"/>
  <c r="BY124" i="1" s="1"/>
  <c r="S125" i="1"/>
  <c r="AF125" i="1" s="1"/>
  <c r="AW125" i="1"/>
  <c r="AX125" i="1" s="1"/>
  <c r="AY125" i="1" s="1"/>
  <c r="BP125" i="1"/>
  <c r="BQ125" i="1" s="1"/>
  <c r="BR125" i="1" s="1"/>
  <c r="BS125" i="1" s="1"/>
  <c r="BW125" i="1"/>
  <c r="BX125" i="1" s="1"/>
  <c r="BY125" i="1" s="1"/>
  <c r="BZ125" i="1" s="1"/>
  <c r="S126" i="1"/>
  <c r="AF126" i="1" s="1"/>
  <c r="AW126" i="1"/>
  <c r="AX126" i="1" s="1"/>
  <c r="AY126" i="1" s="1"/>
  <c r="AZ126" i="1" s="1"/>
  <c r="BP126" i="1"/>
  <c r="BQ126" i="1" s="1"/>
  <c r="BW126" i="1"/>
  <c r="BX126" i="1" s="1"/>
  <c r="BY126" i="1" s="1"/>
  <c r="BZ126" i="1" s="1"/>
  <c r="S127" i="1"/>
  <c r="AF127" i="1" s="1"/>
  <c r="AW127" i="1"/>
  <c r="AX127" i="1" s="1"/>
  <c r="AY127" i="1" s="1"/>
  <c r="AZ127" i="1" s="1"/>
  <c r="BP127" i="1"/>
  <c r="BQ127" i="1" s="1"/>
  <c r="BR127" i="1" s="1"/>
  <c r="BW127" i="1"/>
  <c r="BX127" i="1" s="1"/>
  <c r="BY127" i="1" s="1"/>
  <c r="S128" i="1"/>
  <c r="AF128" i="1" s="1"/>
  <c r="AW128" i="1"/>
  <c r="AX128" i="1" s="1"/>
  <c r="BP128" i="1"/>
  <c r="BQ128" i="1" s="1"/>
  <c r="BW128" i="1"/>
  <c r="BX128" i="1" s="1"/>
  <c r="BY128" i="1" s="1"/>
  <c r="BZ128" i="1" s="1"/>
  <c r="S129" i="1"/>
  <c r="AF129" i="1" s="1"/>
  <c r="AW129" i="1"/>
  <c r="AX129" i="1" s="1"/>
  <c r="AY129" i="1" s="1"/>
  <c r="BP129" i="1"/>
  <c r="BQ129" i="1" s="1"/>
  <c r="BR129" i="1" s="1"/>
  <c r="BW129" i="1"/>
  <c r="BX129" i="1" s="1"/>
  <c r="BY129" i="1" s="1"/>
  <c r="BZ129" i="1" s="1"/>
  <c r="S130" i="1"/>
  <c r="AF130" i="1" s="1"/>
  <c r="AW130" i="1"/>
  <c r="AX130" i="1" s="1"/>
  <c r="AY130" i="1" s="1"/>
  <c r="BP130" i="1"/>
  <c r="BQ130" i="1" s="1"/>
  <c r="BR130" i="1" s="1"/>
  <c r="BS130" i="1" s="1"/>
  <c r="BW130" i="1"/>
  <c r="BX130" i="1" s="1"/>
  <c r="BY130" i="1" s="1"/>
  <c r="BZ130" i="1" s="1"/>
  <c r="S131" i="1"/>
  <c r="AF131" i="1" s="1"/>
  <c r="AW131" i="1"/>
  <c r="AX131" i="1" s="1"/>
  <c r="BP131" i="1"/>
  <c r="BQ131" i="1" s="1"/>
  <c r="BW131" i="1"/>
  <c r="BX131" i="1" s="1"/>
  <c r="BY131" i="1" s="1"/>
  <c r="S132" i="1"/>
  <c r="AF132" i="1" s="1"/>
  <c r="AW132" i="1"/>
  <c r="AX132" i="1" s="1"/>
  <c r="BP132" i="1"/>
  <c r="BQ132" i="1" s="1"/>
  <c r="BR132" i="1" s="1"/>
  <c r="BS132" i="1" s="1"/>
  <c r="BW132" i="1"/>
  <c r="BX132" i="1" s="1"/>
  <c r="S133" i="1"/>
  <c r="AF133" i="1" s="1"/>
  <c r="AW133" i="1"/>
  <c r="AX133" i="1" s="1"/>
  <c r="AY133" i="1" s="1"/>
  <c r="AZ133" i="1" s="1"/>
  <c r="BP133" i="1"/>
  <c r="BQ133" i="1" s="1"/>
  <c r="BR133" i="1" s="1"/>
  <c r="BS133" i="1" s="1"/>
  <c r="BW133" i="1"/>
  <c r="BX133" i="1" s="1"/>
  <c r="BY133" i="1" s="1"/>
  <c r="S134" i="1"/>
  <c r="AF134" i="1" s="1"/>
  <c r="AW134" i="1"/>
  <c r="AX134" i="1" s="1"/>
  <c r="AY134" i="1" s="1"/>
  <c r="AZ134" i="1" s="1"/>
  <c r="BP134" i="1"/>
  <c r="BQ134" i="1" s="1"/>
  <c r="BW134" i="1"/>
  <c r="BX134" i="1" s="1"/>
  <c r="BY134" i="1" s="1"/>
  <c r="BZ134" i="1" s="1"/>
  <c r="S135" i="1"/>
  <c r="AF135" i="1" s="1"/>
  <c r="AW135" i="1"/>
  <c r="AX135" i="1" s="1"/>
  <c r="AY135" i="1" s="1"/>
  <c r="AZ135" i="1" s="1"/>
  <c r="BP135" i="1"/>
  <c r="BQ135" i="1" s="1"/>
  <c r="BR135" i="1" s="1"/>
  <c r="BS135" i="1" s="1"/>
  <c r="BW135" i="1"/>
  <c r="BX135" i="1" s="1"/>
  <c r="BY135" i="1" s="1"/>
  <c r="S136" i="1"/>
  <c r="AF136" i="1" s="1"/>
  <c r="AW136" i="1"/>
  <c r="AX136" i="1" s="1"/>
  <c r="BP136" i="1"/>
  <c r="BQ136" i="1" s="1"/>
  <c r="BR136" i="1" s="1"/>
  <c r="BS136" i="1" s="1"/>
  <c r="BW136" i="1"/>
  <c r="BX136" i="1" s="1"/>
  <c r="S137" i="1"/>
  <c r="AF137" i="1" s="1"/>
  <c r="AW137" i="1"/>
  <c r="AX137" i="1" s="1"/>
  <c r="AY137" i="1" s="1"/>
  <c r="BP137" i="1"/>
  <c r="BQ137" i="1" s="1"/>
  <c r="BR137" i="1" s="1"/>
  <c r="BS137" i="1" s="1"/>
  <c r="BW137" i="1"/>
  <c r="BX137" i="1" s="1"/>
  <c r="BY137" i="1" s="1"/>
  <c r="BZ137" i="1" s="1"/>
  <c r="S138" i="1"/>
  <c r="AF138" i="1" s="1"/>
  <c r="AW138" i="1"/>
  <c r="AX138" i="1" s="1"/>
  <c r="AY138" i="1" s="1"/>
  <c r="BP138" i="1"/>
  <c r="BQ138" i="1" s="1"/>
  <c r="BR138" i="1" s="1"/>
  <c r="BS138" i="1" s="1"/>
  <c r="BW138" i="1"/>
  <c r="BX138" i="1" s="1"/>
  <c r="BY138" i="1" s="1"/>
  <c r="BZ138" i="1" s="1"/>
  <c r="S139" i="1"/>
  <c r="AF139" i="1" s="1"/>
  <c r="AW139" i="1"/>
  <c r="AX139" i="1" s="1"/>
  <c r="BP139" i="1"/>
  <c r="BQ139" i="1" s="1"/>
  <c r="BR139" i="1" s="1"/>
  <c r="BW139" i="1"/>
  <c r="BX139" i="1" s="1"/>
  <c r="S140" i="1"/>
  <c r="AF140" i="1" s="1"/>
  <c r="AW140" i="1"/>
  <c r="AX140" i="1" s="1"/>
  <c r="AY140" i="1" s="1"/>
  <c r="AZ140" i="1" s="1"/>
  <c r="BP140" i="1"/>
  <c r="BQ140" i="1" s="1"/>
  <c r="BR140" i="1" s="1"/>
  <c r="BS140" i="1" s="1"/>
  <c r="BW140" i="1"/>
  <c r="BX140" i="1" s="1"/>
  <c r="BY140" i="1" s="1"/>
  <c r="BZ140" i="1" s="1"/>
  <c r="S141" i="1"/>
  <c r="AF141" i="1" s="1"/>
  <c r="AW141" i="1"/>
  <c r="AX141" i="1" s="1"/>
  <c r="AY141" i="1" s="1"/>
  <c r="BP141" i="1"/>
  <c r="BQ141" i="1" s="1"/>
  <c r="BR141" i="1" s="1"/>
  <c r="BS141" i="1" s="1"/>
  <c r="BW141" i="1"/>
  <c r="BX141" i="1" s="1"/>
  <c r="BY141" i="1" s="1"/>
  <c r="BZ141" i="1" s="1"/>
  <c r="S142" i="1"/>
  <c r="AF142" i="1" s="1"/>
  <c r="AW142" i="1"/>
  <c r="AX142" i="1" s="1"/>
  <c r="AY142" i="1" s="1"/>
  <c r="AZ142" i="1" s="1"/>
  <c r="BP142" i="1"/>
  <c r="BQ142" i="1" s="1"/>
  <c r="BW142" i="1"/>
  <c r="BX142" i="1" s="1"/>
  <c r="BY142" i="1" s="1"/>
  <c r="BZ142" i="1" s="1"/>
  <c r="S143" i="1"/>
  <c r="AF143" i="1" s="1"/>
  <c r="AW143" i="1"/>
  <c r="AX143" i="1" s="1"/>
  <c r="AY143" i="1" s="1"/>
  <c r="BP143" i="1"/>
  <c r="BQ143" i="1" s="1"/>
  <c r="BR143" i="1" s="1"/>
  <c r="BW143" i="1"/>
  <c r="BX143" i="1" s="1"/>
  <c r="BY143" i="1" s="1"/>
  <c r="BZ143" i="1" s="1"/>
  <c r="S144" i="1"/>
  <c r="AF144" i="1" s="1"/>
  <c r="AW144" i="1"/>
  <c r="AX144" i="1" s="1"/>
  <c r="AY144" i="1" s="1"/>
  <c r="BP144" i="1"/>
  <c r="BQ144" i="1" s="1"/>
  <c r="BR144" i="1" s="1"/>
  <c r="BS144" i="1" s="1"/>
  <c r="BW144" i="1"/>
  <c r="BX144" i="1" s="1"/>
  <c r="BY144" i="1" s="1"/>
  <c r="S145" i="1"/>
  <c r="AF145" i="1" s="1"/>
  <c r="AW145" i="1"/>
  <c r="AX145" i="1" s="1"/>
  <c r="AY145" i="1" s="1"/>
  <c r="AZ145" i="1" s="1"/>
  <c r="BP145" i="1"/>
  <c r="BQ145" i="1" s="1"/>
  <c r="BW145" i="1"/>
  <c r="BX145" i="1" s="1"/>
  <c r="BY145" i="1" s="1"/>
  <c r="BZ145" i="1" s="1"/>
  <c r="S146" i="1"/>
  <c r="AF146" i="1" s="1"/>
  <c r="AW146" i="1"/>
  <c r="AX146" i="1" s="1"/>
  <c r="AY146" i="1" s="1"/>
  <c r="BP146" i="1"/>
  <c r="BQ146" i="1" s="1"/>
  <c r="BR146" i="1" s="1"/>
  <c r="BS146" i="1" s="1"/>
  <c r="BW146" i="1"/>
  <c r="BX146" i="1" s="1"/>
  <c r="BY146" i="1" s="1"/>
  <c r="BZ146" i="1" s="1"/>
  <c r="S147" i="1"/>
  <c r="AF147" i="1" s="1"/>
  <c r="AW147" i="1"/>
  <c r="AX147" i="1" s="1"/>
  <c r="AY147" i="1" s="1"/>
  <c r="AZ147" i="1" s="1"/>
  <c r="BP147" i="1"/>
  <c r="BQ147" i="1" s="1"/>
  <c r="BR147" i="1" s="1"/>
  <c r="BW147" i="1"/>
  <c r="BX147" i="1" s="1"/>
  <c r="BY147" i="1" s="1"/>
  <c r="BZ147" i="1" s="1"/>
  <c r="S148" i="1"/>
  <c r="AF148" i="1" s="1"/>
  <c r="AW148" i="1"/>
  <c r="AX148" i="1" s="1"/>
  <c r="AY148" i="1" s="1"/>
  <c r="AZ148" i="1" s="1"/>
  <c r="BP148" i="1"/>
  <c r="BQ148" i="1" s="1"/>
  <c r="BW148" i="1"/>
  <c r="BX148" i="1" s="1"/>
  <c r="BY148" i="1" s="1"/>
  <c r="BZ148" i="1" s="1"/>
  <c r="S149" i="1"/>
  <c r="AF149" i="1" s="1"/>
  <c r="AW149" i="1"/>
  <c r="AX149" i="1" s="1"/>
  <c r="AY149" i="1" s="1"/>
  <c r="AZ149" i="1" s="1"/>
  <c r="BP149" i="1"/>
  <c r="BQ149" i="1" s="1"/>
  <c r="BW149" i="1"/>
  <c r="BX149" i="1" s="1"/>
  <c r="BY149" i="1" s="1"/>
  <c r="BZ149" i="1" s="1"/>
  <c r="S150" i="1"/>
  <c r="AF150" i="1" s="1"/>
  <c r="AW150" i="1"/>
  <c r="AX150" i="1" s="1"/>
  <c r="AY150" i="1" s="1"/>
  <c r="AZ150" i="1" s="1"/>
  <c r="BP150" i="1"/>
  <c r="BQ150" i="1" s="1"/>
  <c r="BR150" i="1" s="1"/>
  <c r="BS150" i="1" s="1"/>
  <c r="BW150" i="1"/>
  <c r="BX150" i="1" s="1"/>
  <c r="BY150" i="1" s="1"/>
  <c r="BZ150" i="1" s="1"/>
  <c r="S151" i="1"/>
  <c r="AF151" i="1" s="1"/>
  <c r="AW151" i="1"/>
  <c r="AX151" i="1" s="1"/>
  <c r="AY151" i="1" s="1"/>
  <c r="BP151" i="1"/>
  <c r="BQ151" i="1" s="1"/>
  <c r="BR151" i="1" s="1"/>
  <c r="BS151" i="1" s="1"/>
  <c r="BW151" i="1"/>
  <c r="BX151" i="1" s="1"/>
  <c r="BY151" i="1" s="1"/>
  <c r="BZ151" i="1" s="1"/>
  <c r="S152" i="1"/>
  <c r="AF152" i="1" s="1"/>
  <c r="AW152" i="1"/>
  <c r="AX152" i="1" s="1"/>
  <c r="AY152" i="1" s="1"/>
  <c r="AZ152" i="1" s="1"/>
  <c r="BP152" i="1"/>
  <c r="BQ152" i="1" s="1"/>
  <c r="BR152" i="1" s="1"/>
  <c r="BS152" i="1" s="1"/>
  <c r="BW152" i="1"/>
  <c r="BX152" i="1" s="1"/>
  <c r="BY152" i="1" s="1"/>
  <c r="BZ152" i="1" s="1"/>
  <c r="S153" i="1"/>
  <c r="AF153" i="1" s="1"/>
  <c r="AW153" i="1"/>
  <c r="AX153" i="1" s="1"/>
  <c r="AY153" i="1" s="1"/>
  <c r="AZ153" i="1" s="1"/>
  <c r="BP153" i="1"/>
  <c r="BQ153" i="1" s="1"/>
  <c r="BR153" i="1" s="1"/>
  <c r="BS153" i="1" s="1"/>
  <c r="BW153" i="1"/>
  <c r="BX153" i="1" s="1"/>
  <c r="BY153" i="1" s="1"/>
  <c r="BZ153" i="1" s="1"/>
  <c r="S154" i="1"/>
  <c r="AF154" i="1" s="1"/>
  <c r="AW154" i="1"/>
  <c r="AX154" i="1" s="1"/>
  <c r="AY154" i="1" s="1"/>
  <c r="AZ154" i="1" s="1"/>
  <c r="BP154" i="1"/>
  <c r="BQ154" i="1" s="1"/>
  <c r="BR154" i="1" s="1"/>
  <c r="BS154" i="1" s="1"/>
  <c r="BW154" i="1"/>
  <c r="BX154" i="1" s="1"/>
  <c r="BY154" i="1" s="1"/>
  <c r="S155" i="1"/>
  <c r="AF155" i="1" s="1"/>
  <c r="AW155" i="1"/>
  <c r="AX155" i="1" s="1"/>
  <c r="AY155" i="1" s="1"/>
  <c r="AZ155" i="1" s="1"/>
  <c r="BP155" i="1"/>
  <c r="BQ155" i="1" s="1"/>
  <c r="BW155" i="1"/>
  <c r="BX155" i="1" s="1"/>
  <c r="BY155" i="1" s="1"/>
  <c r="BZ155" i="1" s="1"/>
  <c r="S156" i="1"/>
  <c r="AF156" i="1" s="1"/>
  <c r="AW156" i="1"/>
  <c r="AX156" i="1" s="1"/>
  <c r="AY156" i="1" s="1"/>
  <c r="AZ156" i="1" s="1"/>
  <c r="BP156" i="1"/>
  <c r="BQ156" i="1" s="1"/>
  <c r="BR156" i="1" s="1"/>
  <c r="BS156" i="1" s="1"/>
  <c r="BW156" i="1"/>
  <c r="BX156" i="1" s="1"/>
  <c r="BY156" i="1" s="1"/>
  <c r="BZ156" i="1" s="1"/>
  <c r="S157" i="1"/>
  <c r="AF157" i="1" s="1"/>
  <c r="AW157" i="1"/>
  <c r="AX157" i="1" s="1"/>
  <c r="AY157" i="1" s="1"/>
  <c r="AZ157" i="1" s="1"/>
  <c r="BP157" i="1"/>
  <c r="BQ157" i="1" s="1"/>
  <c r="BR157" i="1" s="1"/>
  <c r="BS157" i="1" s="1"/>
  <c r="BW157" i="1"/>
  <c r="BX157" i="1" s="1"/>
  <c r="BY157" i="1" s="1"/>
  <c r="BZ157" i="1" s="1"/>
  <c r="S158" i="1"/>
  <c r="AF158" i="1" s="1"/>
  <c r="AW158" i="1"/>
  <c r="AX158" i="1" s="1"/>
  <c r="AY158" i="1" s="1"/>
  <c r="AZ158" i="1" s="1"/>
  <c r="BP158" i="1"/>
  <c r="BQ158" i="1" s="1"/>
  <c r="BR158" i="1" s="1"/>
  <c r="BS158" i="1" s="1"/>
  <c r="BW158" i="1"/>
  <c r="BX158" i="1" s="1"/>
  <c r="BY158" i="1" s="1"/>
  <c r="S159" i="1"/>
  <c r="AF159" i="1" s="1"/>
  <c r="AW159" i="1"/>
  <c r="AX159" i="1" s="1"/>
  <c r="AY159" i="1" s="1"/>
  <c r="AZ159" i="1" s="1"/>
  <c r="BP159" i="1"/>
  <c r="BQ159" i="1" s="1"/>
  <c r="BW159" i="1"/>
  <c r="BX159" i="1" s="1"/>
  <c r="BY159" i="1" s="1"/>
  <c r="BZ159" i="1" s="1"/>
  <c r="S160" i="1"/>
  <c r="AF160" i="1" s="1"/>
  <c r="AW160" i="1"/>
  <c r="AX160" i="1" s="1"/>
  <c r="AY160" i="1" s="1"/>
  <c r="AZ160" i="1" s="1"/>
  <c r="BP160" i="1"/>
  <c r="BQ160" i="1" s="1"/>
  <c r="BR160" i="1" s="1"/>
  <c r="BS160" i="1" s="1"/>
  <c r="BW160" i="1"/>
  <c r="BX160" i="1" s="1"/>
  <c r="BY160" i="1" s="1"/>
  <c r="BZ160" i="1" s="1"/>
  <c r="S161" i="1"/>
  <c r="AF161" i="1" s="1"/>
  <c r="AW161" i="1"/>
  <c r="AX161" i="1" s="1"/>
  <c r="AY161" i="1" s="1"/>
  <c r="AZ161" i="1" s="1"/>
  <c r="BP161" i="1"/>
  <c r="BQ161" i="1" s="1"/>
  <c r="BR161" i="1" s="1"/>
  <c r="BS161" i="1" s="1"/>
  <c r="BW161" i="1"/>
  <c r="BX161" i="1" s="1"/>
  <c r="BY161" i="1" s="1"/>
  <c r="BZ161" i="1" s="1"/>
  <c r="S162" i="1"/>
  <c r="AF162" i="1" s="1"/>
  <c r="AW162" i="1"/>
  <c r="AX162" i="1" s="1"/>
  <c r="AY162" i="1" s="1"/>
  <c r="AZ162" i="1" s="1"/>
  <c r="BP162" i="1"/>
  <c r="BQ162" i="1" s="1"/>
  <c r="BR162" i="1" s="1"/>
  <c r="BS162" i="1" s="1"/>
  <c r="BW162" i="1"/>
  <c r="BX162" i="1" s="1"/>
  <c r="BY162" i="1" s="1"/>
  <c r="S163" i="1"/>
  <c r="AF163" i="1" s="1"/>
  <c r="AW163" i="1"/>
  <c r="AX163" i="1" s="1"/>
  <c r="AY163" i="1" s="1"/>
  <c r="AZ163" i="1" s="1"/>
  <c r="BP163" i="1"/>
  <c r="BQ163" i="1" s="1"/>
  <c r="BW163" i="1"/>
  <c r="BX163" i="1" s="1"/>
  <c r="BY163" i="1" s="1"/>
  <c r="BZ163" i="1" s="1"/>
  <c r="S164" i="1"/>
  <c r="AF164" i="1" s="1"/>
  <c r="AW164" i="1"/>
  <c r="AX164" i="1" s="1"/>
  <c r="AY164" i="1" s="1"/>
  <c r="AZ164" i="1" s="1"/>
  <c r="BP164" i="1"/>
  <c r="BQ164" i="1" s="1"/>
  <c r="BR164" i="1" s="1"/>
  <c r="BS164" i="1" s="1"/>
  <c r="BW164" i="1"/>
  <c r="BX164" i="1" s="1"/>
  <c r="BY164" i="1" s="1"/>
  <c r="BZ164" i="1" s="1"/>
  <c r="S165" i="1"/>
  <c r="AF165" i="1" s="1"/>
  <c r="AW165" i="1"/>
  <c r="AX165" i="1" s="1"/>
  <c r="AY165" i="1" s="1"/>
  <c r="AZ165" i="1" s="1"/>
  <c r="BP165" i="1"/>
  <c r="BQ165" i="1" s="1"/>
  <c r="BR165" i="1" s="1"/>
  <c r="BS165" i="1" s="1"/>
  <c r="BW165" i="1"/>
  <c r="BX165" i="1" s="1"/>
  <c r="BY165" i="1" s="1"/>
  <c r="BZ165" i="1" s="1"/>
  <c r="S166" i="1"/>
  <c r="AF166" i="1" s="1"/>
  <c r="AW166" i="1"/>
  <c r="AX166" i="1" s="1"/>
  <c r="AY166" i="1" s="1"/>
  <c r="AZ166" i="1" s="1"/>
  <c r="BP166" i="1"/>
  <c r="BQ166" i="1" s="1"/>
  <c r="BR166" i="1" s="1"/>
  <c r="BS166" i="1" s="1"/>
  <c r="BW166" i="1"/>
  <c r="BX166" i="1" s="1"/>
  <c r="S167" i="1"/>
  <c r="AF167" i="1" s="1"/>
  <c r="AW167" i="1"/>
  <c r="AX167" i="1" s="1"/>
  <c r="AY167" i="1" s="1"/>
  <c r="AZ167" i="1" s="1"/>
  <c r="BP167" i="1"/>
  <c r="BQ167" i="1" s="1"/>
  <c r="BW167" i="1"/>
  <c r="BX167" i="1" s="1"/>
  <c r="BY167" i="1" s="1"/>
  <c r="S168" i="1"/>
  <c r="AF168" i="1" s="1"/>
  <c r="AW168" i="1"/>
  <c r="AX168" i="1" s="1"/>
  <c r="AY168" i="1" s="1"/>
  <c r="AZ168" i="1" s="1"/>
  <c r="BP168" i="1"/>
  <c r="BQ168" i="1" s="1"/>
  <c r="BR168" i="1" s="1"/>
  <c r="BS168" i="1" s="1"/>
  <c r="BW168" i="1"/>
  <c r="BX168" i="1" s="1"/>
  <c r="BY168" i="1" s="1"/>
  <c r="BZ168" i="1" s="1"/>
  <c r="S169" i="1"/>
  <c r="AF169" i="1" s="1"/>
  <c r="AW169" i="1"/>
  <c r="AX169" i="1" s="1"/>
  <c r="AY169" i="1" s="1"/>
  <c r="AZ169" i="1" s="1"/>
  <c r="BP169" i="1"/>
  <c r="BQ169" i="1" s="1"/>
  <c r="BR169" i="1" s="1"/>
  <c r="BS169" i="1" s="1"/>
  <c r="BW169" i="1"/>
  <c r="BX169" i="1" s="1"/>
  <c r="BY169" i="1" s="1"/>
  <c r="BZ169" i="1" s="1"/>
  <c r="S170" i="1"/>
  <c r="AF170" i="1" s="1"/>
  <c r="AW170" i="1"/>
  <c r="AX170" i="1" s="1"/>
  <c r="AY170" i="1" s="1"/>
  <c r="AZ170" i="1" s="1"/>
  <c r="BP170" i="1"/>
  <c r="BQ170" i="1" s="1"/>
  <c r="BR170" i="1" s="1"/>
  <c r="BS170" i="1" s="1"/>
  <c r="BW170" i="1"/>
  <c r="BX170" i="1" s="1"/>
  <c r="S171" i="1"/>
  <c r="AF171" i="1" s="1"/>
  <c r="AW171" i="1"/>
  <c r="AX171" i="1" s="1"/>
  <c r="AY171" i="1" s="1"/>
  <c r="BP171" i="1"/>
  <c r="BQ171" i="1" s="1"/>
  <c r="BW171" i="1"/>
  <c r="BX171" i="1" s="1"/>
  <c r="BY171" i="1" s="1"/>
  <c r="BZ171" i="1" s="1"/>
  <c r="S172" i="1"/>
  <c r="AF172" i="1" s="1"/>
  <c r="AW172" i="1"/>
  <c r="AX172" i="1" s="1"/>
  <c r="AY172" i="1" s="1"/>
  <c r="AZ172" i="1" s="1"/>
  <c r="BP172" i="1"/>
  <c r="BQ172" i="1" s="1"/>
  <c r="BR172" i="1" s="1"/>
  <c r="BS172" i="1" s="1"/>
  <c r="BW172" i="1"/>
  <c r="BX172" i="1" s="1"/>
  <c r="S173" i="1"/>
  <c r="AF173" i="1" s="1"/>
  <c r="AW173" i="1"/>
  <c r="AX173" i="1" s="1"/>
  <c r="BP173" i="1"/>
  <c r="BQ173" i="1" s="1"/>
  <c r="BR173" i="1" s="1"/>
  <c r="BS173" i="1" s="1"/>
  <c r="BW173" i="1"/>
  <c r="BX173" i="1" s="1"/>
  <c r="BY173" i="1" s="1"/>
  <c r="S174" i="1"/>
  <c r="AF174" i="1" s="1"/>
  <c r="AW174" i="1"/>
  <c r="AX174" i="1" s="1"/>
  <c r="AY174" i="1" s="1"/>
  <c r="BP174" i="1"/>
  <c r="BQ174" i="1" s="1"/>
  <c r="BW174" i="1"/>
  <c r="BX174" i="1" s="1"/>
  <c r="BY174" i="1" s="1"/>
  <c r="S175" i="1"/>
  <c r="AF175" i="1" s="1"/>
  <c r="AW175" i="1"/>
  <c r="AX175" i="1" s="1"/>
  <c r="BP175" i="1"/>
  <c r="BQ175" i="1" s="1"/>
  <c r="BR175" i="1" s="1"/>
  <c r="BS175" i="1" s="1"/>
  <c r="BW175" i="1"/>
  <c r="BX175" i="1" s="1"/>
  <c r="BY175" i="1" s="1"/>
  <c r="BZ175" i="1" s="1"/>
  <c r="S176" i="1"/>
  <c r="AF176" i="1" s="1"/>
  <c r="AW176" i="1"/>
  <c r="AX176" i="1" s="1"/>
  <c r="AY176" i="1" s="1"/>
  <c r="BP176" i="1"/>
  <c r="BQ176" i="1" s="1"/>
  <c r="BR176" i="1" s="1"/>
  <c r="BW176" i="1"/>
  <c r="BX176" i="1" s="1"/>
  <c r="BY176" i="1" s="1"/>
  <c r="BZ176" i="1" s="1"/>
  <c r="S177" i="1"/>
  <c r="AF177" i="1" s="1"/>
  <c r="AW177" i="1"/>
  <c r="AX177" i="1" s="1"/>
  <c r="AY177" i="1" s="1"/>
  <c r="AZ177" i="1" s="1"/>
  <c r="BP177" i="1"/>
  <c r="BQ177" i="1" s="1"/>
  <c r="BR177" i="1" s="1"/>
  <c r="BS177" i="1" s="1"/>
  <c r="BW177" i="1"/>
  <c r="BX177" i="1" s="1"/>
  <c r="BY177" i="1" s="1"/>
  <c r="S178" i="1"/>
  <c r="AF178" i="1" s="1"/>
  <c r="AW178" i="1"/>
  <c r="AX178" i="1" s="1"/>
  <c r="AY178" i="1" s="1"/>
  <c r="AZ178" i="1" s="1"/>
  <c r="BP178" i="1"/>
  <c r="BQ178" i="1" s="1"/>
  <c r="BR178" i="1" s="1"/>
  <c r="BS178" i="1" s="1"/>
  <c r="BW178" i="1"/>
  <c r="BX178" i="1" s="1"/>
  <c r="BY178" i="1" s="1"/>
  <c r="BZ178" i="1" s="1"/>
  <c r="S179" i="1"/>
  <c r="AF179" i="1" s="1"/>
  <c r="AW179" i="1"/>
  <c r="AX179" i="1" s="1"/>
  <c r="AY179" i="1" s="1"/>
  <c r="AZ179" i="1" s="1"/>
  <c r="BP179" i="1"/>
  <c r="BQ179" i="1" s="1"/>
  <c r="BR179" i="1" s="1"/>
  <c r="BW179" i="1"/>
  <c r="BX179" i="1" s="1"/>
  <c r="S180" i="1"/>
  <c r="AF180" i="1" s="1"/>
  <c r="AW180" i="1"/>
  <c r="AX180" i="1" s="1"/>
  <c r="AY180" i="1" s="1"/>
  <c r="AZ180" i="1" s="1"/>
  <c r="BP180" i="1"/>
  <c r="BQ180" i="1" s="1"/>
  <c r="BR180" i="1" s="1"/>
  <c r="BS180" i="1" s="1"/>
  <c r="BW180" i="1"/>
  <c r="BX180" i="1" s="1"/>
  <c r="BY180" i="1" s="1"/>
  <c r="BZ180" i="1" s="1"/>
  <c r="S181" i="1"/>
  <c r="AF181" i="1" s="1"/>
  <c r="AW181" i="1"/>
  <c r="AX181" i="1" s="1"/>
  <c r="BP181" i="1"/>
  <c r="BQ181" i="1" s="1"/>
  <c r="BR181" i="1" s="1"/>
  <c r="BS181" i="1" s="1"/>
  <c r="BW181" i="1"/>
  <c r="BX181" i="1" s="1"/>
  <c r="BY181" i="1" s="1"/>
  <c r="BZ181" i="1" s="1"/>
  <c r="S182" i="1"/>
  <c r="AF182" i="1" s="1"/>
  <c r="AW182" i="1"/>
  <c r="AX182" i="1" s="1"/>
  <c r="AY182" i="1" s="1"/>
  <c r="AZ182" i="1" s="1"/>
  <c r="BP182" i="1"/>
  <c r="BQ182" i="1" s="1"/>
  <c r="BR182" i="1" s="1"/>
  <c r="BS182" i="1" s="1"/>
  <c r="BW182" i="1"/>
  <c r="BX182" i="1" s="1"/>
  <c r="BY182" i="1" s="1"/>
  <c r="BZ182" i="1" s="1"/>
  <c r="S183" i="1"/>
  <c r="AF183" i="1" s="1"/>
  <c r="AW183" i="1"/>
  <c r="AX183" i="1" s="1"/>
  <c r="BP183" i="1"/>
  <c r="BQ183" i="1" s="1"/>
  <c r="BR183" i="1" s="1"/>
  <c r="BS183" i="1" s="1"/>
  <c r="BW183" i="1"/>
  <c r="BX183" i="1" s="1"/>
  <c r="BY183" i="1" s="1"/>
  <c r="S184" i="1"/>
  <c r="AF184" i="1" s="1"/>
  <c r="AW184" i="1"/>
  <c r="AX184" i="1" s="1"/>
  <c r="AY184" i="1" s="1"/>
  <c r="AZ184" i="1" s="1"/>
  <c r="BP184" i="1"/>
  <c r="BQ184" i="1" s="1"/>
  <c r="BW184" i="1"/>
  <c r="BX184" i="1" s="1"/>
  <c r="BY184" i="1" s="1"/>
  <c r="BZ184" i="1" s="1"/>
  <c r="S185" i="1"/>
  <c r="AF185" i="1" s="1"/>
  <c r="AW185" i="1"/>
  <c r="AX185" i="1" s="1"/>
  <c r="AY185" i="1" s="1"/>
  <c r="AZ185" i="1" s="1"/>
  <c r="BP185" i="1"/>
  <c r="BQ185" i="1" s="1"/>
  <c r="BR185" i="1" s="1"/>
  <c r="BS185" i="1" s="1"/>
  <c r="BW185" i="1"/>
  <c r="BX185" i="1" s="1"/>
  <c r="BY185" i="1" s="1"/>
  <c r="BZ185" i="1" s="1"/>
  <c r="S186" i="1"/>
  <c r="AF186" i="1" s="1"/>
  <c r="AW186" i="1"/>
  <c r="AX186" i="1" s="1"/>
  <c r="AY186" i="1" s="1"/>
  <c r="AZ186" i="1" s="1"/>
  <c r="BP186" i="1"/>
  <c r="BQ186" i="1" s="1"/>
  <c r="BR186" i="1" s="1"/>
  <c r="BS186" i="1" s="1"/>
  <c r="BW186" i="1"/>
  <c r="BX186" i="1" s="1"/>
  <c r="BY186" i="1" s="1"/>
  <c r="BZ186" i="1" s="1"/>
  <c r="S187" i="1"/>
  <c r="AF187" i="1" s="1"/>
  <c r="AW187" i="1"/>
  <c r="AX187" i="1" s="1"/>
  <c r="AY187" i="1" s="1"/>
  <c r="AZ187" i="1" s="1"/>
  <c r="BP187" i="1"/>
  <c r="BQ187" i="1" s="1"/>
  <c r="BR187" i="1" s="1"/>
  <c r="BS187" i="1" s="1"/>
  <c r="BW187" i="1"/>
  <c r="BX187" i="1" s="1"/>
  <c r="BY187" i="1" s="1"/>
  <c r="S188" i="1"/>
  <c r="AF188" i="1" s="1"/>
  <c r="AW188" i="1"/>
  <c r="AX188" i="1" s="1"/>
  <c r="AY188" i="1" s="1"/>
  <c r="BP188" i="1"/>
  <c r="BQ188" i="1" s="1"/>
  <c r="BR188" i="1" s="1"/>
  <c r="BW188" i="1"/>
  <c r="BX188" i="1" s="1"/>
  <c r="BY188" i="1" s="1"/>
  <c r="BZ188" i="1" s="1"/>
  <c r="S189" i="1"/>
  <c r="AF189" i="1" s="1"/>
  <c r="AW189" i="1"/>
  <c r="AX189" i="1" s="1"/>
  <c r="AY189" i="1" s="1"/>
  <c r="AZ189" i="1" s="1"/>
  <c r="BP189" i="1"/>
  <c r="BQ189" i="1" s="1"/>
  <c r="BR189" i="1" s="1"/>
  <c r="BS189" i="1" s="1"/>
  <c r="BW189" i="1"/>
  <c r="BX189" i="1" s="1"/>
  <c r="BY189" i="1" s="1"/>
  <c r="BZ189" i="1" s="1"/>
  <c r="S190" i="1"/>
  <c r="AF190" i="1" s="1"/>
  <c r="AW190" i="1"/>
  <c r="AX190" i="1" s="1"/>
  <c r="AY190" i="1" s="1"/>
  <c r="AZ190" i="1" s="1"/>
  <c r="BP190" i="1"/>
  <c r="BQ190" i="1" s="1"/>
  <c r="BR190" i="1" s="1"/>
  <c r="BW190" i="1"/>
  <c r="BX190" i="1" s="1"/>
  <c r="BY190" i="1" s="1"/>
  <c r="BZ190" i="1" s="1"/>
  <c r="S191" i="1"/>
  <c r="AF191" i="1" s="1"/>
  <c r="AW191" i="1"/>
  <c r="AX191" i="1" s="1"/>
  <c r="AY191" i="1" s="1"/>
  <c r="AZ191" i="1" s="1"/>
  <c r="BP191" i="1"/>
  <c r="BQ191" i="1" s="1"/>
  <c r="BR191" i="1" s="1"/>
  <c r="BS191" i="1" s="1"/>
  <c r="BW191" i="1"/>
  <c r="BX191" i="1" s="1"/>
  <c r="BY191" i="1" s="1"/>
  <c r="BZ191" i="1" s="1"/>
  <c r="S192" i="1"/>
  <c r="AF192" i="1" s="1"/>
  <c r="AW192" i="1"/>
  <c r="AX192" i="1" s="1"/>
  <c r="AY192" i="1" s="1"/>
  <c r="AZ192" i="1" s="1"/>
  <c r="BP192" i="1"/>
  <c r="BQ192" i="1" s="1"/>
  <c r="BR192" i="1" s="1"/>
  <c r="BW192" i="1"/>
  <c r="BX192" i="1" s="1"/>
  <c r="BY192" i="1" s="1"/>
  <c r="BZ192" i="1" s="1"/>
  <c r="S193" i="1"/>
  <c r="AF193" i="1" s="1"/>
  <c r="AW193" i="1"/>
  <c r="AX193" i="1" s="1"/>
  <c r="AY193" i="1" s="1"/>
  <c r="BP193" i="1"/>
  <c r="BQ193" i="1" s="1"/>
  <c r="BR193" i="1" s="1"/>
  <c r="BW193" i="1"/>
  <c r="BX193" i="1" s="1"/>
  <c r="BY193" i="1" s="1"/>
  <c r="BZ193" i="1" s="1"/>
  <c r="S194" i="1"/>
  <c r="AF194" i="1" s="1"/>
  <c r="AW194" i="1"/>
  <c r="AX194" i="1" s="1"/>
  <c r="BP194" i="1"/>
  <c r="BQ194" i="1" s="1"/>
  <c r="BR194" i="1" s="1"/>
  <c r="BS194" i="1" s="1"/>
  <c r="BW194" i="1"/>
  <c r="BX194" i="1" s="1"/>
  <c r="S195" i="1"/>
  <c r="AF195" i="1" s="1"/>
  <c r="AW195" i="1"/>
  <c r="AX195" i="1" s="1"/>
  <c r="AY195" i="1" s="1"/>
  <c r="AZ195" i="1" s="1"/>
  <c r="BP195" i="1"/>
  <c r="BQ195" i="1" s="1"/>
  <c r="BR195" i="1" s="1"/>
  <c r="BW195" i="1"/>
  <c r="BX195" i="1" s="1"/>
  <c r="BY195" i="1" s="1"/>
  <c r="BZ195" i="1" s="1"/>
  <c r="S196" i="1"/>
  <c r="AF196" i="1" s="1"/>
  <c r="AW196" i="1"/>
  <c r="AX196" i="1" s="1"/>
  <c r="AY196" i="1" s="1"/>
  <c r="BP196" i="1"/>
  <c r="BQ196" i="1" s="1"/>
  <c r="BR196" i="1" s="1"/>
  <c r="BW196" i="1"/>
  <c r="BX196" i="1" s="1"/>
  <c r="BY196" i="1" s="1"/>
  <c r="BZ196" i="1" s="1"/>
  <c r="S197" i="1"/>
  <c r="AF197" i="1" s="1"/>
  <c r="AW197" i="1"/>
  <c r="AX197" i="1" s="1"/>
  <c r="AY197" i="1" s="1"/>
  <c r="BP197" i="1"/>
  <c r="BQ197" i="1" s="1"/>
  <c r="BR197" i="1" s="1"/>
  <c r="BS197" i="1" s="1"/>
  <c r="BW197" i="1"/>
  <c r="BX197" i="1" s="1"/>
  <c r="BY197" i="1" s="1"/>
  <c r="BZ197" i="1" s="1"/>
  <c r="S198" i="1"/>
  <c r="AF198" i="1" s="1"/>
  <c r="AW198" i="1"/>
  <c r="AX198" i="1" s="1"/>
  <c r="AY198" i="1" s="1"/>
  <c r="BP198" i="1"/>
  <c r="BQ198" i="1" s="1"/>
  <c r="BR198" i="1" s="1"/>
  <c r="BS198" i="1" s="1"/>
  <c r="BW198" i="1"/>
  <c r="BX198" i="1" s="1"/>
  <c r="BY198" i="1" s="1"/>
  <c r="S199" i="1"/>
  <c r="AF199" i="1" s="1"/>
  <c r="AW199" i="1"/>
  <c r="AX199" i="1" s="1"/>
  <c r="BP199" i="1"/>
  <c r="BQ199" i="1" s="1"/>
  <c r="BR199" i="1" s="1"/>
  <c r="BS199" i="1" s="1"/>
  <c r="BW199" i="1"/>
  <c r="BX199" i="1" s="1"/>
  <c r="BY199" i="1" s="1"/>
  <c r="BZ199" i="1" s="1"/>
  <c r="S200" i="1"/>
  <c r="AF200" i="1" s="1"/>
  <c r="AW200" i="1"/>
  <c r="AX200" i="1" s="1"/>
  <c r="AY200" i="1" s="1"/>
  <c r="BP200" i="1"/>
  <c r="BQ200" i="1" s="1"/>
  <c r="BR200" i="1" s="1"/>
  <c r="BS200" i="1" s="1"/>
  <c r="BW200" i="1"/>
  <c r="BX200" i="1" s="1"/>
  <c r="BY200" i="1" s="1"/>
  <c r="BZ200" i="1" s="1"/>
  <c r="S201" i="1"/>
  <c r="AF201" i="1" s="1"/>
  <c r="AW201" i="1"/>
  <c r="AX201" i="1" s="1"/>
  <c r="AY201" i="1" s="1"/>
  <c r="AZ201" i="1" s="1"/>
  <c r="BP201" i="1"/>
  <c r="BQ201" i="1" s="1"/>
  <c r="BR201" i="1" s="1"/>
  <c r="BS201" i="1" s="1"/>
  <c r="BW201" i="1"/>
  <c r="BX201" i="1" s="1"/>
  <c r="BY201" i="1" s="1"/>
  <c r="BZ201" i="1" s="1"/>
  <c r="S202" i="1"/>
  <c r="AF202" i="1" s="1"/>
  <c r="AW202" i="1"/>
  <c r="AX202" i="1" s="1"/>
  <c r="BP202" i="1"/>
  <c r="BQ202" i="1" s="1"/>
  <c r="BW202" i="1"/>
  <c r="BX202" i="1" s="1"/>
  <c r="S203" i="1"/>
  <c r="AF203" i="1" s="1"/>
  <c r="AW203" i="1"/>
  <c r="AX203" i="1" s="1"/>
  <c r="AY203" i="1" s="1"/>
  <c r="AZ203" i="1" s="1"/>
  <c r="BP203" i="1"/>
  <c r="BQ203" i="1" s="1"/>
  <c r="BR203" i="1" s="1"/>
  <c r="BS203" i="1" s="1"/>
  <c r="BW203" i="1"/>
  <c r="BX203" i="1" s="1"/>
  <c r="BY203" i="1" s="1"/>
  <c r="BZ203" i="1" s="1"/>
  <c r="S204" i="1"/>
  <c r="AF204" i="1" s="1"/>
  <c r="AW204" i="1"/>
  <c r="AX204" i="1" s="1"/>
  <c r="AY204" i="1" s="1"/>
  <c r="BP204" i="1"/>
  <c r="BQ204" i="1" s="1"/>
  <c r="BR204" i="1" s="1"/>
  <c r="BW204" i="1"/>
  <c r="BX204" i="1" s="1"/>
  <c r="BY204" i="1" s="1"/>
  <c r="S205" i="1"/>
  <c r="AF205" i="1" s="1"/>
  <c r="AW205" i="1"/>
  <c r="AX205" i="1" s="1"/>
  <c r="BP205" i="1"/>
  <c r="BQ205" i="1" s="1"/>
  <c r="BR205" i="1" s="1"/>
  <c r="BW205" i="1"/>
  <c r="BX205" i="1" s="1"/>
  <c r="BY205" i="1" s="1"/>
  <c r="BZ205" i="1" s="1"/>
  <c r="S206" i="1"/>
  <c r="AF206" i="1" s="1"/>
  <c r="AW206" i="1"/>
  <c r="AX206" i="1" s="1"/>
  <c r="AY206" i="1" s="1"/>
  <c r="AZ206" i="1" s="1"/>
  <c r="BP206" i="1"/>
  <c r="BQ206" i="1" s="1"/>
  <c r="BR206" i="1" s="1"/>
  <c r="BW206" i="1"/>
  <c r="BX206" i="1" s="1"/>
  <c r="BY206" i="1" s="1"/>
  <c r="BZ206" i="1" s="1"/>
  <c r="S207" i="1"/>
  <c r="AF207" i="1" s="1"/>
  <c r="AW207" i="1"/>
  <c r="AX207" i="1" s="1"/>
  <c r="AY207" i="1" s="1"/>
  <c r="AZ207" i="1" s="1"/>
  <c r="BP207" i="1"/>
  <c r="BQ207" i="1" s="1"/>
  <c r="BR207" i="1" s="1"/>
  <c r="BS207" i="1" s="1"/>
  <c r="BW207" i="1"/>
  <c r="BX207" i="1" s="1"/>
  <c r="BY207" i="1" s="1"/>
  <c r="S208" i="1"/>
  <c r="AF208" i="1" s="1"/>
  <c r="AW208" i="1"/>
  <c r="AX208" i="1" s="1"/>
  <c r="AY208" i="1" s="1"/>
  <c r="AZ208" i="1" s="1"/>
  <c r="BP208" i="1"/>
  <c r="BQ208" i="1" s="1"/>
  <c r="BR208" i="1" s="1"/>
  <c r="BW208" i="1"/>
  <c r="BX208" i="1" s="1"/>
  <c r="BY208" i="1" s="1"/>
  <c r="BZ208" i="1" s="1"/>
  <c r="S209" i="1"/>
  <c r="AF209" i="1" s="1"/>
  <c r="AW209" i="1"/>
  <c r="AX209" i="1" s="1"/>
  <c r="AY209" i="1" s="1"/>
  <c r="AZ209" i="1" s="1"/>
  <c r="BP209" i="1"/>
  <c r="BQ209" i="1" s="1"/>
  <c r="BR209" i="1" s="1"/>
  <c r="BW209" i="1"/>
  <c r="BX209" i="1" s="1"/>
  <c r="BY209" i="1" s="1"/>
  <c r="BZ209" i="1" s="1"/>
  <c r="S210" i="1"/>
  <c r="AF210" i="1" s="1"/>
  <c r="AW210" i="1"/>
  <c r="AX210" i="1" s="1"/>
  <c r="BP210" i="1"/>
  <c r="BQ210" i="1" s="1"/>
  <c r="BR210" i="1" s="1"/>
  <c r="BS210" i="1" s="1"/>
  <c r="BW210" i="1"/>
  <c r="BX210" i="1" s="1"/>
  <c r="BY210" i="1" s="1"/>
  <c r="S211" i="1"/>
  <c r="AF211" i="1" s="1"/>
  <c r="AW211" i="1"/>
  <c r="AX211" i="1" s="1"/>
  <c r="AY211" i="1" s="1"/>
  <c r="BP211" i="1"/>
  <c r="BQ211" i="1" s="1"/>
  <c r="BR211" i="1" s="1"/>
  <c r="BW211" i="1"/>
  <c r="BX211" i="1" s="1"/>
  <c r="S212" i="1"/>
  <c r="AF212" i="1" s="1"/>
  <c r="AW212" i="1"/>
  <c r="AX212" i="1" s="1"/>
  <c r="AY212" i="1" s="1"/>
  <c r="AZ212" i="1" s="1"/>
  <c r="BP212" i="1"/>
  <c r="BQ212" i="1" s="1"/>
  <c r="BR212" i="1" s="1"/>
  <c r="BW212" i="1"/>
  <c r="BX212" i="1" s="1"/>
  <c r="BY212" i="1" s="1"/>
  <c r="BZ212" i="1" s="1"/>
  <c r="S213" i="1"/>
  <c r="AF213" i="1" s="1"/>
  <c r="AW213" i="1"/>
  <c r="AX213" i="1" s="1"/>
  <c r="AY213" i="1" s="1"/>
  <c r="BP213" i="1"/>
  <c r="BQ213" i="1" s="1"/>
  <c r="BR213" i="1" s="1"/>
  <c r="BW213" i="1"/>
  <c r="BX213" i="1" s="1"/>
  <c r="BY213" i="1" s="1"/>
  <c r="S214" i="1"/>
  <c r="AF214" i="1" s="1"/>
  <c r="AW214" i="1"/>
  <c r="AX214" i="1" s="1"/>
  <c r="AY214" i="1" s="1"/>
  <c r="BP214" i="1"/>
  <c r="BQ214" i="1" s="1"/>
  <c r="BR214" i="1" s="1"/>
  <c r="BS214" i="1" s="1"/>
  <c r="BW214" i="1"/>
  <c r="BX214" i="1" s="1"/>
  <c r="BY214" i="1" s="1"/>
  <c r="S215" i="1"/>
  <c r="AF215" i="1" s="1"/>
  <c r="AW215" i="1"/>
  <c r="AX215" i="1" s="1"/>
  <c r="AY215" i="1" s="1"/>
  <c r="BP215" i="1"/>
  <c r="BQ215" i="1" s="1"/>
  <c r="BR215" i="1" s="1"/>
  <c r="BW215" i="1"/>
  <c r="BX215" i="1" s="1"/>
  <c r="BY215" i="1" s="1"/>
  <c r="S216" i="1"/>
  <c r="AF216" i="1" s="1"/>
  <c r="AW216" i="1"/>
  <c r="AX216" i="1" s="1"/>
  <c r="AY216" i="1" s="1"/>
  <c r="AZ216" i="1" s="1"/>
  <c r="BP216" i="1"/>
  <c r="BQ216" i="1" s="1"/>
  <c r="BR216" i="1" s="1"/>
  <c r="BS216" i="1" s="1"/>
  <c r="BW216" i="1"/>
  <c r="BX216" i="1" s="1"/>
  <c r="BY216" i="1" s="1"/>
  <c r="BZ216" i="1" s="1"/>
  <c r="S217" i="1"/>
  <c r="AF217" i="1" s="1"/>
  <c r="AW217" i="1"/>
  <c r="AX217" i="1" s="1"/>
  <c r="AY217" i="1" s="1"/>
  <c r="BP217" i="1"/>
  <c r="BQ217" i="1" s="1"/>
  <c r="BR217" i="1" s="1"/>
  <c r="BS217" i="1" s="1"/>
  <c r="BW217" i="1"/>
  <c r="BX217" i="1" s="1"/>
  <c r="S218" i="1"/>
  <c r="AF218" i="1" s="1"/>
  <c r="AW218" i="1"/>
  <c r="AX218" i="1" s="1"/>
  <c r="AY218" i="1" s="1"/>
  <c r="AZ218" i="1" s="1"/>
  <c r="BP218" i="1"/>
  <c r="BQ218" i="1" s="1"/>
  <c r="BR218" i="1" s="1"/>
  <c r="BS218" i="1" s="1"/>
  <c r="BW218" i="1"/>
  <c r="BX218" i="1" s="1"/>
  <c r="BY218" i="1" s="1"/>
  <c r="BZ218" i="1" s="1"/>
  <c r="S219" i="1"/>
  <c r="AF219" i="1" s="1"/>
  <c r="AW219" i="1"/>
  <c r="AX219" i="1" s="1"/>
  <c r="AY219" i="1" s="1"/>
  <c r="AZ219" i="1" s="1"/>
  <c r="BP219" i="1"/>
  <c r="BQ219" i="1" s="1"/>
  <c r="BR219" i="1" s="1"/>
  <c r="BS219" i="1" s="1"/>
  <c r="BW219" i="1"/>
  <c r="BX219" i="1" s="1"/>
  <c r="BY219" i="1" s="1"/>
  <c r="S220" i="1"/>
  <c r="AF220" i="1" s="1"/>
  <c r="AW220" i="1"/>
  <c r="AX220" i="1" s="1"/>
  <c r="AY220" i="1" s="1"/>
  <c r="AZ220" i="1" s="1"/>
  <c r="BP220" i="1"/>
  <c r="BQ220" i="1" s="1"/>
  <c r="BR220" i="1" s="1"/>
  <c r="BS220" i="1" s="1"/>
  <c r="BW220" i="1"/>
  <c r="BX220" i="1" s="1"/>
  <c r="BY220" i="1" s="1"/>
  <c r="BZ220" i="1" s="1"/>
  <c r="S221" i="1"/>
  <c r="AF221" i="1" s="1"/>
  <c r="AW221" i="1"/>
  <c r="AX221" i="1" s="1"/>
  <c r="AY221" i="1" s="1"/>
  <c r="BP221" i="1"/>
  <c r="BQ221" i="1" s="1"/>
  <c r="BR221" i="1" s="1"/>
  <c r="BW221" i="1"/>
  <c r="BX221" i="1" s="1"/>
  <c r="BY221" i="1" s="1"/>
  <c r="S222" i="1"/>
  <c r="AF222" i="1" s="1"/>
  <c r="AW222" i="1"/>
  <c r="AX222" i="1" s="1"/>
  <c r="AY222" i="1" s="1"/>
  <c r="BP222" i="1"/>
  <c r="BQ222" i="1" s="1"/>
  <c r="BR222" i="1" s="1"/>
  <c r="BS222" i="1" s="1"/>
  <c r="BW222" i="1"/>
  <c r="BX222" i="1" s="1"/>
  <c r="BY222" i="1" s="1"/>
  <c r="S223" i="1"/>
  <c r="AF223" i="1" s="1"/>
  <c r="AW223" i="1"/>
  <c r="AX223" i="1" s="1"/>
  <c r="AY223" i="1" s="1"/>
  <c r="BP223" i="1"/>
  <c r="BQ223" i="1" s="1"/>
  <c r="BR223" i="1" s="1"/>
  <c r="BS223" i="1" s="1"/>
  <c r="BW223" i="1"/>
  <c r="BX223" i="1" s="1"/>
  <c r="BY223" i="1" s="1"/>
  <c r="S224" i="1"/>
  <c r="AF224" i="1" s="1"/>
  <c r="AW224" i="1"/>
  <c r="AX224" i="1" s="1"/>
  <c r="AY224" i="1" s="1"/>
  <c r="AZ224" i="1" s="1"/>
  <c r="BP224" i="1"/>
  <c r="BQ224" i="1" s="1"/>
  <c r="BR224" i="1" s="1"/>
  <c r="BS224" i="1" s="1"/>
  <c r="BW224" i="1"/>
  <c r="BX224" i="1" s="1"/>
  <c r="BY224" i="1" s="1"/>
  <c r="BZ224" i="1" s="1"/>
  <c r="S225" i="1"/>
  <c r="AF225" i="1" s="1"/>
  <c r="AW225" i="1"/>
  <c r="AX225" i="1" s="1"/>
  <c r="AY225" i="1" s="1"/>
  <c r="BP225" i="1"/>
  <c r="BQ225" i="1" s="1"/>
  <c r="BW225" i="1"/>
  <c r="BX225" i="1" s="1"/>
  <c r="BY225" i="1" s="1"/>
  <c r="BZ225" i="1" s="1"/>
  <c r="S226" i="1"/>
  <c r="AF226" i="1" s="1"/>
  <c r="AW226" i="1"/>
  <c r="AX226" i="1" s="1"/>
  <c r="AY226" i="1" s="1"/>
  <c r="BP226" i="1"/>
  <c r="BQ226" i="1" s="1"/>
  <c r="BR226" i="1" s="1"/>
  <c r="BS226" i="1" s="1"/>
  <c r="BW226" i="1"/>
  <c r="BX226" i="1" s="1"/>
  <c r="BY226" i="1" s="1"/>
  <c r="S227" i="1"/>
  <c r="AF227" i="1" s="1"/>
  <c r="AW227" i="1"/>
  <c r="BP227" i="1"/>
  <c r="BQ227" i="1" s="1"/>
  <c r="BR227" i="1" s="1"/>
  <c r="BW227" i="1"/>
  <c r="BX227" i="1" s="1"/>
  <c r="S228" i="1"/>
  <c r="AF228" i="1" s="1"/>
  <c r="AW228" i="1"/>
  <c r="AX228" i="1" s="1"/>
  <c r="AY228" i="1" s="1"/>
  <c r="AZ228" i="1" s="1"/>
  <c r="BP228" i="1"/>
  <c r="BQ228" i="1" s="1"/>
  <c r="BR228" i="1" s="1"/>
  <c r="BW228" i="1"/>
  <c r="BX228" i="1" s="1"/>
  <c r="BY228" i="1" s="1"/>
  <c r="BZ228" i="1" s="1"/>
  <c r="S229" i="1"/>
  <c r="AF229" i="1" s="1"/>
  <c r="AW229" i="1"/>
  <c r="AX229" i="1" s="1"/>
  <c r="AY229" i="1" s="1"/>
  <c r="BP229" i="1"/>
  <c r="BQ229" i="1" s="1"/>
  <c r="BW229" i="1"/>
  <c r="BX229" i="1" s="1"/>
  <c r="BY229" i="1" s="1"/>
  <c r="S230" i="1"/>
  <c r="AF230" i="1" s="1"/>
  <c r="AW230" i="1"/>
  <c r="AX230" i="1" s="1"/>
  <c r="AY230" i="1" s="1"/>
  <c r="AZ230" i="1" s="1"/>
  <c r="BP230" i="1"/>
  <c r="BQ230" i="1" s="1"/>
  <c r="BR230" i="1" s="1"/>
  <c r="BS230" i="1" s="1"/>
  <c r="BW230" i="1"/>
  <c r="BX230" i="1" s="1"/>
  <c r="S231" i="1"/>
  <c r="AF231" i="1" s="1"/>
  <c r="AW231" i="1"/>
  <c r="AX231" i="1" s="1"/>
  <c r="BP231" i="1"/>
  <c r="BQ231" i="1" s="1"/>
  <c r="BR231" i="1" s="1"/>
  <c r="BW231" i="1"/>
  <c r="BX231" i="1" s="1"/>
  <c r="BY231" i="1" s="1"/>
  <c r="S232" i="1"/>
  <c r="AF232" i="1" s="1"/>
  <c r="AW232" i="1"/>
  <c r="AX232" i="1" s="1"/>
  <c r="AY232" i="1" s="1"/>
  <c r="AZ232" i="1" s="1"/>
  <c r="BP232" i="1"/>
  <c r="BQ232" i="1" s="1"/>
  <c r="BR232" i="1" s="1"/>
  <c r="BW232" i="1"/>
  <c r="BX232" i="1" s="1"/>
  <c r="BY232" i="1" s="1"/>
  <c r="BZ232" i="1" s="1"/>
  <c r="S233" i="1"/>
  <c r="AF233" i="1" s="1"/>
  <c r="AW233" i="1"/>
  <c r="AX233" i="1" s="1"/>
  <c r="AY233" i="1" s="1"/>
  <c r="BP233" i="1"/>
  <c r="BQ233" i="1" s="1"/>
  <c r="BR233" i="1" s="1"/>
  <c r="BW233" i="1"/>
  <c r="BX233" i="1" s="1"/>
  <c r="BY233" i="1" s="1"/>
  <c r="BZ233" i="1" s="1"/>
  <c r="S234" i="1"/>
  <c r="AF234" i="1" s="1"/>
  <c r="AW234" i="1"/>
  <c r="AX234" i="1" s="1"/>
  <c r="AY234" i="1" s="1"/>
  <c r="BP234" i="1"/>
  <c r="BQ234" i="1" s="1"/>
  <c r="BW234" i="1"/>
  <c r="BX234" i="1" s="1"/>
  <c r="BY234" i="1" s="1"/>
  <c r="BZ234" i="1" s="1"/>
  <c r="S235" i="1"/>
  <c r="AF235" i="1" s="1"/>
  <c r="AW235" i="1"/>
  <c r="AX235" i="1" s="1"/>
  <c r="AY235" i="1" s="1"/>
  <c r="BP235" i="1"/>
  <c r="BQ235" i="1" s="1"/>
  <c r="BR235" i="1" s="1"/>
  <c r="BS235" i="1" s="1"/>
  <c r="BW235" i="1"/>
  <c r="BX235" i="1" s="1"/>
  <c r="BY235" i="1" s="1"/>
  <c r="S237" i="1"/>
  <c r="AF237" i="1" s="1"/>
  <c r="AW237" i="1"/>
  <c r="AX237" i="1" s="1"/>
  <c r="BP237" i="1"/>
  <c r="BQ237" i="1" s="1"/>
  <c r="BW237" i="1"/>
  <c r="BX237" i="1" s="1"/>
  <c r="BY237" i="1" s="1"/>
  <c r="S238" i="1"/>
  <c r="AF238" i="1" s="1"/>
  <c r="AW238" i="1"/>
  <c r="AX238" i="1" s="1"/>
  <c r="AY238" i="1" s="1"/>
  <c r="AZ238" i="1" s="1"/>
  <c r="BP238" i="1"/>
  <c r="BQ238" i="1" s="1"/>
  <c r="BR238" i="1" s="1"/>
  <c r="BS238" i="1" s="1"/>
  <c r="BW238" i="1"/>
  <c r="BX238" i="1" s="1"/>
  <c r="BY238" i="1" s="1"/>
  <c r="BZ238" i="1" s="1"/>
  <c r="S239" i="1"/>
  <c r="AF239" i="1" s="1"/>
  <c r="AW239" i="1"/>
  <c r="AX239" i="1" s="1"/>
  <c r="AY239" i="1" s="1"/>
  <c r="AZ239" i="1" s="1"/>
  <c r="BP239" i="1"/>
  <c r="BQ239" i="1" s="1"/>
  <c r="BW239" i="1"/>
  <c r="BX239" i="1" s="1"/>
  <c r="S240" i="1"/>
  <c r="AF240" i="1" s="1"/>
  <c r="AW240" i="1"/>
  <c r="AX240" i="1" s="1"/>
  <c r="BP240" i="1"/>
  <c r="BQ240" i="1" s="1"/>
  <c r="BR240" i="1" s="1"/>
  <c r="BW240" i="1"/>
  <c r="BX240" i="1" s="1"/>
  <c r="BY240" i="1" s="1"/>
  <c r="S242" i="1"/>
  <c r="AF242" i="1" s="1"/>
  <c r="AW242" i="1"/>
  <c r="AX242" i="1" s="1"/>
  <c r="AY242" i="1" s="1"/>
  <c r="BP242" i="1"/>
  <c r="BQ242" i="1" s="1"/>
  <c r="BR242" i="1" s="1"/>
  <c r="BS242" i="1" s="1"/>
  <c r="BW242" i="1"/>
  <c r="BX242" i="1" s="1"/>
  <c r="BY242" i="1" s="1"/>
  <c r="S243" i="1"/>
  <c r="AF243" i="1" s="1"/>
  <c r="AW243" i="1"/>
  <c r="AX243" i="1" s="1"/>
  <c r="AY243" i="1" s="1"/>
  <c r="AZ243" i="1" s="1"/>
  <c r="BP243" i="1"/>
  <c r="BQ243" i="1" s="1"/>
  <c r="BR243" i="1" s="1"/>
  <c r="BS243" i="1" s="1"/>
  <c r="BW243" i="1"/>
  <c r="BX243" i="1" s="1"/>
  <c r="BY243" i="1" s="1"/>
  <c r="S244" i="1"/>
  <c r="AF244" i="1" s="1"/>
  <c r="AW244" i="1"/>
  <c r="AX244" i="1" s="1"/>
  <c r="AY244" i="1" s="1"/>
  <c r="AZ244" i="1" s="1"/>
  <c r="BP244" i="1"/>
  <c r="BQ244" i="1" s="1"/>
  <c r="BR244" i="1" s="1"/>
  <c r="BW244" i="1"/>
  <c r="BX244" i="1" s="1"/>
  <c r="BY244" i="1" s="1"/>
  <c r="S245" i="1"/>
  <c r="AF245" i="1" s="1"/>
  <c r="AW245" i="1"/>
  <c r="AX245" i="1" s="1"/>
  <c r="AY245" i="1" s="1"/>
  <c r="BP245" i="1"/>
  <c r="BQ245" i="1" s="1"/>
  <c r="BR245" i="1" s="1"/>
  <c r="BW245" i="1"/>
  <c r="BX245" i="1" s="1"/>
  <c r="S246" i="1"/>
  <c r="AF246" i="1" s="1"/>
  <c r="AW246" i="1"/>
  <c r="AX246" i="1" s="1"/>
  <c r="AY246" i="1" s="1"/>
  <c r="BP246" i="1"/>
  <c r="BQ246" i="1" s="1"/>
  <c r="BR246" i="1" s="1"/>
  <c r="BS246" i="1" s="1"/>
  <c r="BW246" i="1"/>
  <c r="BX246" i="1" s="1"/>
  <c r="BY246" i="1" s="1"/>
  <c r="BZ246" i="1" s="1"/>
  <c r="S247" i="1"/>
  <c r="AF247" i="1" s="1"/>
  <c r="AW247" i="1"/>
  <c r="AX247" i="1" s="1"/>
  <c r="AY247" i="1" s="1"/>
  <c r="AZ247" i="1" s="1"/>
  <c r="BP247" i="1"/>
  <c r="BQ247" i="1" s="1"/>
  <c r="BR247" i="1" s="1"/>
  <c r="BS247" i="1" s="1"/>
  <c r="BW247" i="1"/>
  <c r="BX247" i="1" s="1"/>
  <c r="BY247" i="1" s="1"/>
  <c r="AF248" i="1"/>
  <c r="AW248" i="1"/>
  <c r="AX248" i="1" s="1"/>
  <c r="AY248" i="1" s="1"/>
  <c r="BP248" i="1"/>
  <c r="BQ248" i="1" s="1"/>
  <c r="BR248" i="1" s="1"/>
  <c r="BW248" i="1"/>
  <c r="BX248" i="1" s="1"/>
  <c r="BY248" i="1" s="1"/>
  <c r="S249" i="1"/>
  <c r="AF249" i="1" s="1"/>
  <c r="AW249" i="1"/>
  <c r="AX249" i="1" s="1"/>
  <c r="AY249" i="1" s="1"/>
  <c r="BP249" i="1"/>
  <c r="BQ249" i="1" s="1"/>
  <c r="BR249" i="1" s="1"/>
  <c r="BW249" i="1"/>
  <c r="BX249" i="1" s="1"/>
  <c r="BY249" i="1" s="1"/>
  <c r="BZ249" i="1" s="1"/>
  <c r="AF250" i="1"/>
  <c r="AW250" i="1"/>
  <c r="AX250" i="1" s="1"/>
  <c r="AY250" i="1" s="1"/>
  <c r="BP250" i="1"/>
  <c r="BQ250" i="1" s="1"/>
  <c r="BW250" i="1"/>
  <c r="BX250" i="1" s="1"/>
  <c r="BY250" i="1" s="1"/>
  <c r="BZ250" i="1" s="1"/>
  <c r="S251" i="1"/>
  <c r="AF251" i="1" s="1"/>
  <c r="AW251" i="1"/>
  <c r="AX251" i="1" s="1"/>
  <c r="BP251" i="1"/>
  <c r="BQ251" i="1" s="1"/>
  <c r="BR251" i="1" s="1"/>
  <c r="BS251" i="1" s="1"/>
  <c r="BW251" i="1"/>
  <c r="BX251" i="1" s="1"/>
  <c r="BY251" i="1" s="1"/>
  <c r="BZ251" i="1" s="1"/>
  <c r="S252" i="1"/>
  <c r="AF252" i="1" s="1"/>
  <c r="AW252" i="1"/>
  <c r="AX252" i="1" s="1"/>
  <c r="AY252" i="1" s="1"/>
  <c r="AZ252" i="1" s="1"/>
  <c r="BP252" i="1"/>
  <c r="BQ252" i="1" s="1"/>
  <c r="BW252" i="1"/>
  <c r="BX252" i="1" s="1"/>
  <c r="BY252" i="1" s="1"/>
  <c r="AF253" i="1"/>
  <c r="AW253" i="1"/>
  <c r="AX253" i="1" s="1"/>
  <c r="AY253" i="1" s="1"/>
  <c r="BP253" i="1"/>
  <c r="BQ253" i="1" s="1"/>
  <c r="BR253" i="1" s="1"/>
  <c r="BW253" i="1"/>
  <c r="BX253" i="1" s="1"/>
  <c r="BY253" i="1" s="1"/>
  <c r="BZ253" i="1" s="1"/>
  <c r="AF254" i="1"/>
  <c r="AW254" i="1"/>
  <c r="AX254" i="1" s="1"/>
  <c r="BP254" i="1"/>
  <c r="BQ254" i="1" s="1"/>
  <c r="BR254" i="1" s="1"/>
  <c r="BS254" i="1" s="1"/>
  <c r="BW254" i="1"/>
  <c r="BX254" i="1" s="1"/>
  <c r="AW255" i="1"/>
  <c r="AX255" i="1" s="1"/>
  <c r="AY255" i="1" s="1"/>
  <c r="AZ255" i="1" s="1"/>
  <c r="BP255" i="1"/>
  <c r="BQ255" i="1" s="1"/>
  <c r="BR255" i="1" s="1"/>
  <c r="BW255" i="1"/>
  <c r="BX255" i="1" s="1"/>
  <c r="S256" i="1"/>
  <c r="AF256" i="1" s="1"/>
  <c r="AW256" i="1"/>
  <c r="AX256" i="1" s="1"/>
  <c r="BP256" i="1"/>
  <c r="BQ256" i="1" s="1"/>
  <c r="BR256" i="1" s="1"/>
  <c r="BW256" i="1"/>
  <c r="BX256" i="1" s="1"/>
  <c r="BY256" i="1" s="1"/>
  <c r="S257" i="1"/>
  <c r="AF257" i="1" s="1"/>
  <c r="AW257" i="1"/>
  <c r="AX257" i="1" s="1"/>
  <c r="AY257" i="1" s="1"/>
  <c r="BP257" i="1"/>
  <c r="BQ257" i="1" s="1"/>
  <c r="BR257" i="1" s="1"/>
  <c r="BW257" i="1"/>
  <c r="BX257" i="1" s="1"/>
  <c r="BY257" i="1" s="1"/>
  <c r="S258" i="1"/>
  <c r="AF258" i="1" s="1"/>
  <c r="AW258" i="1"/>
  <c r="AX258" i="1" s="1"/>
  <c r="AY258" i="1" s="1"/>
  <c r="BP258" i="1"/>
  <c r="BQ258" i="1" s="1"/>
  <c r="BR258" i="1" s="1"/>
  <c r="BS258" i="1" s="1"/>
  <c r="BW258" i="1"/>
  <c r="BX258" i="1" s="1"/>
  <c r="BY258" i="1" s="1"/>
  <c r="BZ258" i="1" s="1"/>
  <c r="S259" i="1"/>
  <c r="AF259" i="1" s="1"/>
  <c r="AW259" i="1"/>
  <c r="AX259" i="1" s="1"/>
  <c r="BP259" i="1"/>
  <c r="BQ259" i="1" s="1"/>
  <c r="BR259" i="1" s="1"/>
  <c r="BS259" i="1" s="1"/>
  <c r="BW259" i="1"/>
  <c r="BX259" i="1" s="1"/>
  <c r="S70" i="1"/>
  <c r="AF70" i="1" s="1"/>
  <c r="AW70" i="1"/>
  <c r="AX70" i="1" s="1"/>
  <c r="BP70" i="1"/>
  <c r="BQ70" i="1" s="1"/>
  <c r="BW70" i="1"/>
  <c r="BX70" i="1" s="1"/>
  <c r="BY70" i="1" s="1"/>
  <c r="BZ86" i="1"/>
  <c r="AY199" i="1"/>
  <c r="AZ199" i="1" s="1"/>
  <c r="BW69" i="1"/>
  <c r="BX69" i="1" s="1"/>
  <c r="BY69" i="1" s="1"/>
  <c r="BZ69" i="1" s="1"/>
  <c r="BP69" i="1"/>
  <c r="BQ69" i="1" s="1"/>
  <c r="BR69" i="1" s="1"/>
  <c r="BS69" i="1" s="1"/>
  <c r="AW69" i="1"/>
  <c r="AX69" i="1" s="1"/>
  <c r="AY69" i="1" s="1"/>
  <c r="AZ69" i="1" s="1"/>
  <c r="S69" i="1"/>
  <c r="AF69" i="1" s="1"/>
  <c r="BW68" i="1"/>
  <c r="BX68" i="1" s="1"/>
  <c r="BY68" i="1" s="1"/>
  <c r="BP68" i="1"/>
  <c r="BQ68" i="1" s="1"/>
  <c r="BR68" i="1" s="1"/>
  <c r="BS68" i="1" s="1"/>
  <c r="AW68" i="1"/>
  <c r="AX68" i="1" s="1"/>
  <c r="AY68" i="1" s="1"/>
  <c r="S68" i="1"/>
  <c r="AF68" i="1" s="1"/>
  <c r="BW67" i="1"/>
  <c r="BX67" i="1" s="1"/>
  <c r="BY67" i="1" s="1"/>
  <c r="BZ67" i="1" s="1"/>
  <c r="BP67" i="1"/>
  <c r="BQ67" i="1" s="1"/>
  <c r="BR67" i="1" s="1"/>
  <c r="AW67" i="1"/>
  <c r="AX67" i="1" s="1"/>
  <c r="AY67" i="1" s="1"/>
  <c r="AZ67" i="1" s="1"/>
  <c r="S67" i="1"/>
  <c r="AF67" i="1" s="1"/>
  <c r="BW66" i="1"/>
  <c r="BX66" i="1" s="1"/>
  <c r="BY66" i="1" s="1"/>
  <c r="BZ66" i="1" s="1"/>
  <c r="BP66" i="1"/>
  <c r="BQ66" i="1" s="1"/>
  <c r="BR66" i="1" s="1"/>
  <c r="AW66" i="1"/>
  <c r="AX66" i="1" s="1"/>
  <c r="AY66" i="1" s="1"/>
  <c r="S66" i="1"/>
  <c r="AF66" i="1" s="1"/>
  <c r="BW65" i="1"/>
  <c r="BX65" i="1" s="1"/>
  <c r="BY65" i="1" s="1"/>
  <c r="BP65" i="1"/>
  <c r="BQ65" i="1" s="1"/>
  <c r="BR65" i="1" s="1"/>
  <c r="BS65" i="1" s="1"/>
  <c r="AW65" i="1"/>
  <c r="AX65" i="1" s="1"/>
  <c r="AY65" i="1" s="1"/>
  <c r="S65" i="1"/>
  <c r="AF65" i="1" s="1"/>
  <c r="BW64" i="1"/>
  <c r="BX64" i="1" s="1"/>
  <c r="BY64" i="1" s="1"/>
  <c r="BP64" i="1"/>
  <c r="BQ64" i="1" s="1"/>
  <c r="BR64" i="1" s="1"/>
  <c r="BS64" i="1" s="1"/>
  <c r="AW64" i="1"/>
  <c r="AX64" i="1" s="1"/>
  <c r="AY64" i="1" s="1"/>
  <c r="S64" i="1"/>
  <c r="AF64" i="1" s="1"/>
  <c r="BW63" i="1"/>
  <c r="BX63" i="1" s="1"/>
  <c r="BY63" i="1" s="1"/>
  <c r="BP63" i="1"/>
  <c r="BQ63" i="1" s="1"/>
  <c r="BR63" i="1" s="1"/>
  <c r="BS63" i="1" s="1"/>
  <c r="AW63" i="1"/>
  <c r="AX63" i="1" s="1"/>
  <c r="AY63" i="1" s="1"/>
  <c r="S63" i="1"/>
  <c r="AF63" i="1" s="1"/>
  <c r="BW62" i="1"/>
  <c r="BX62" i="1" s="1"/>
  <c r="BY62" i="1" s="1"/>
  <c r="BP62" i="1"/>
  <c r="BQ62" i="1" s="1"/>
  <c r="BR62" i="1" s="1"/>
  <c r="AW62" i="1"/>
  <c r="AX62" i="1" s="1"/>
  <c r="AY62" i="1" s="1"/>
  <c r="AZ62" i="1" s="1"/>
  <c r="S62" i="1"/>
  <c r="AF62" i="1" s="1"/>
  <c r="BW61" i="1"/>
  <c r="BX61" i="1" s="1"/>
  <c r="BY61" i="1" s="1"/>
  <c r="BZ61" i="1" s="1"/>
  <c r="BP61" i="1"/>
  <c r="BQ61" i="1" s="1"/>
  <c r="BR61" i="1" s="1"/>
  <c r="BS61" i="1" s="1"/>
  <c r="AW61" i="1"/>
  <c r="AX61" i="1" s="1"/>
  <c r="AY61" i="1" s="1"/>
  <c r="AZ61" i="1" s="1"/>
  <c r="S61" i="1"/>
  <c r="AF61" i="1" s="1"/>
  <c r="BW60" i="1"/>
  <c r="BX60" i="1" s="1"/>
  <c r="BY60" i="1" s="1"/>
  <c r="BZ60" i="1" s="1"/>
  <c r="BP60" i="1"/>
  <c r="BQ60" i="1" s="1"/>
  <c r="AW60" i="1"/>
  <c r="AX60" i="1" s="1"/>
  <c r="AY60" i="1" s="1"/>
  <c r="S60" i="1"/>
  <c r="AF60" i="1" s="1"/>
  <c r="BW59" i="1"/>
  <c r="BX59" i="1" s="1"/>
  <c r="BY59" i="1" s="1"/>
  <c r="BP59" i="1"/>
  <c r="BQ59" i="1" s="1"/>
  <c r="BR59" i="1" s="1"/>
  <c r="BS59" i="1" s="1"/>
  <c r="AW59" i="1"/>
  <c r="AX59" i="1" s="1"/>
  <c r="AY59" i="1" s="1"/>
  <c r="AZ59" i="1" s="1"/>
  <c r="S59" i="1"/>
  <c r="AF59" i="1" s="1"/>
  <c r="BW58" i="1"/>
  <c r="BX58" i="1" s="1"/>
  <c r="BP58" i="1"/>
  <c r="BQ58" i="1" s="1"/>
  <c r="BR58" i="1" s="1"/>
  <c r="AW58" i="1"/>
  <c r="AX58" i="1" s="1"/>
  <c r="AY58" i="1" s="1"/>
  <c r="AZ58" i="1" s="1"/>
  <c r="S58" i="1"/>
  <c r="AF58" i="1" s="1"/>
  <c r="BW57" i="1"/>
  <c r="BX57" i="1" s="1"/>
  <c r="BY57" i="1" s="1"/>
  <c r="BZ57" i="1" s="1"/>
  <c r="BP57" i="1"/>
  <c r="BQ57" i="1" s="1"/>
  <c r="BR57" i="1" s="1"/>
  <c r="AW57" i="1"/>
  <c r="AX57" i="1" s="1"/>
  <c r="AY57" i="1" s="1"/>
  <c r="AZ57" i="1" s="1"/>
  <c r="S57" i="1"/>
  <c r="AF57" i="1" s="1"/>
  <c r="BW56" i="1"/>
  <c r="BX56" i="1" s="1"/>
  <c r="BY56" i="1" s="1"/>
  <c r="BP56" i="1"/>
  <c r="BQ56" i="1" s="1"/>
  <c r="BR56" i="1" s="1"/>
  <c r="AW56" i="1"/>
  <c r="AX56" i="1" s="1"/>
  <c r="AY56" i="1" s="1"/>
  <c r="S56" i="1"/>
  <c r="AF56" i="1" s="1"/>
  <c r="BW55" i="1"/>
  <c r="BX55" i="1" s="1"/>
  <c r="BP55" i="1"/>
  <c r="BQ55" i="1" s="1"/>
  <c r="BR55" i="1" s="1"/>
  <c r="AW55" i="1"/>
  <c r="AX55" i="1" s="1"/>
  <c r="AY55" i="1" s="1"/>
  <c r="AZ55" i="1" s="1"/>
  <c r="S55" i="1"/>
  <c r="AF55" i="1" s="1"/>
  <c r="BW54" i="1"/>
  <c r="BX54" i="1" s="1"/>
  <c r="BY54" i="1" s="1"/>
  <c r="BZ54" i="1" s="1"/>
  <c r="BP54" i="1"/>
  <c r="BQ54" i="1" s="1"/>
  <c r="BR54" i="1" s="1"/>
  <c r="AW54" i="1"/>
  <c r="AX54" i="1" s="1"/>
  <c r="AY54" i="1" s="1"/>
  <c r="S54" i="1"/>
  <c r="AF54" i="1" s="1"/>
  <c r="BW53" i="1"/>
  <c r="BX53" i="1" s="1"/>
  <c r="BY53" i="1" s="1"/>
  <c r="BP53" i="1"/>
  <c r="BQ53" i="1" s="1"/>
  <c r="BR53" i="1" s="1"/>
  <c r="BS53" i="1" s="1"/>
  <c r="AW53" i="1"/>
  <c r="AX53" i="1" s="1"/>
  <c r="AY53" i="1" s="1"/>
  <c r="AZ53" i="1" s="1"/>
  <c r="S53" i="1"/>
  <c r="AF53" i="1" s="1"/>
  <c r="BW52" i="1"/>
  <c r="BX52" i="1" s="1"/>
  <c r="BY52" i="1" s="1"/>
  <c r="BP52" i="1"/>
  <c r="BQ52" i="1" s="1"/>
  <c r="AW52" i="1"/>
  <c r="AX52" i="1" s="1"/>
  <c r="AY52" i="1" s="1"/>
  <c r="S52" i="1"/>
  <c r="AF52" i="1" s="1"/>
  <c r="BW51" i="1"/>
  <c r="BX51" i="1" s="1"/>
  <c r="BY51" i="1" s="1"/>
  <c r="BZ51" i="1" s="1"/>
  <c r="BP51" i="1"/>
  <c r="BQ51" i="1" s="1"/>
  <c r="BR51" i="1" s="1"/>
  <c r="AW51" i="1"/>
  <c r="AX51" i="1" s="1"/>
  <c r="AY51" i="1" s="1"/>
  <c r="AZ51" i="1" s="1"/>
  <c r="S51" i="1"/>
  <c r="AF51" i="1" s="1"/>
  <c r="BW50" i="1"/>
  <c r="BX50" i="1" s="1"/>
  <c r="BP50" i="1"/>
  <c r="BQ50" i="1" s="1"/>
  <c r="BR50" i="1" s="1"/>
  <c r="BS50" i="1" s="1"/>
  <c r="AW50" i="1"/>
  <c r="AX50" i="1" s="1"/>
  <c r="AY50" i="1" s="1"/>
  <c r="AZ50" i="1" s="1"/>
  <c r="S50" i="1"/>
  <c r="AF50" i="1" s="1"/>
  <c r="BW49" i="1"/>
  <c r="BX49" i="1" s="1"/>
  <c r="BY49" i="1" s="1"/>
  <c r="BZ49" i="1" s="1"/>
  <c r="BP49" i="1"/>
  <c r="BQ49" i="1" s="1"/>
  <c r="AW49" i="1"/>
  <c r="AX49" i="1" s="1"/>
  <c r="AY49" i="1" s="1"/>
  <c r="S49" i="1"/>
  <c r="AF49" i="1" s="1"/>
  <c r="BW48" i="1"/>
  <c r="BX48" i="1" s="1"/>
  <c r="BY48" i="1" s="1"/>
  <c r="BP48" i="1"/>
  <c r="BQ48" i="1" s="1"/>
  <c r="BR48" i="1" s="1"/>
  <c r="BS48" i="1" s="1"/>
  <c r="AW48" i="1"/>
  <c r="AX48" i="1" s="1"/>
  <c r="AY48" i="1" s="1"/>
  <c r="S48" i="1"/>
  <c r="AF48" i="1" s="1"/>
  <c r="BW47" i="1"/>
  <c r="BX47" i="1" s="1"/>
  <c r="BY47" i="1" s="1"/>
  <c r="BZ47" i="1" s="1"/>
  <c r="BP47" i="1"/>
  <c r="BQ47" i="1" s="1"/>
  <c r="BR47" i="1" s="1"/>
  <c r="BS47" i="1" s="1"/>
  <c r="AW47" i="1"/>
  <c r="AX47" i="1" s="1"/>
  <c r="AY47" i="1" s="1"/>
  <c r="AZ47" i="1" s="1"/>
  <c r="S47" i="1"/>
  <c r="AF47" i="1" s="1"/>
  <c r="BW46" i="1"/>
  <c r="BX46" i="1" s="1"/>
  <c r="BY46" i="1" s="1"/>
  <c r="BP46" i="1"/>
  <c r="BQ46" i="1" s="1"/>
  <c r="BR46" i="1" s="1"/>
  <c r="S46" i="1"/>
  <c r="AF46" i="1" s="1"/>
  <c r="BW45" i="1"/>
  <c r="BX45" i="1" s="1"/>
  <c r="BP45" i="1"/>
  <c r="BQ45" i="1" s="1"/>
  <c r="BR45" i="1" s="1"/>
  <c r="BS45" i="1" s="1"/>
  <c r="AW45" i="1"/>
  <c r="AX45" i="1" s="1"/>
  <c r="S45" i="1"/>
  <c r="AF45" i="1" s="1"/>
  <c r="BW44" i="1"/>
  <c r="BX44" i="1" s="1"/>
  <c r="BY44" i="1" s="1"/>
  <c r="BP44" i="1"/>
  <c r="BQ44" i="1" s="1"/>
  <c r="BR44" i="1" s="1"/>
  <c r="BS44" i="1" s="1"/>
  <c r="AW44" i="1"/>
  <c r="AX44" i="1" s="1"/>
  <c r="AY44" i="1" s="1"/>
  <c r="S44" i="1"/>
  <c r="AF44" i="1" s="1"/>
  <c r="BW43" i="1"/>
  <c r="BX43" i="1" s="1"/>
  <c r="BP43" i="1"/>
  <c r="BQ43" i="1" s="1"/>
  <c r="BR43" i="1" s="1"/>
  <c r="AW43" i="1"/>
  <c r="AX43" i="1" s="1"/>
  <c r="S43" i="1"/>
  <c r="AF43" i="1" s="1"/>
  <c r="BW42" i="1"/>
  <c r="BX42" i="1" s="1"/>
  <c r="BY42" i="1" s="1"/>
  <c r="BZ42" i="1" s="1"/>
  <c r="BP42" i="1"/>
  <c r="BQ42" i="1" s="1"/>
  <c r="BR42" i="1" s="1"/>
  <c r="AW42" i="1"/>
  <c r="AX42" i="1" s="1"/>
  <c r="AY42" i="1" s="1"/>
  <c r="AZ42" i="1" s="1"/>
  <c r="S42" i="1"/>
  <c r="AF42" i="1" s="1"/>
  <c r="BW41" i="1"/>
  <c r="BX41" i="1" s="1"/>
  <c r="BY41" i="1" s="1"/>
  <c r="BZ41" i="1" s="1"/>
  <c r="BP41" i="1"/>
  <c r="BQ41" i="1" s="1"/>
  <c r="BR41" i="1" s="1"/>
  <c r="AW41" i="1"/>
  <c r="AX41" i="1" s="1"/>
  <c r="AY41" i="1" s="1"/>
  <c r="AZ41" i="1" s="1"/>
  <c r="S41" i="1"/>
  <c r="AF41" i="1" s="1"/>
  <c r="BW40" i="1"/>
  <c r="BX40" i="1" s="1"/>
  <c r="BY40" i="1" s="1"/>
  <c r="BZ40" i="1" s="1"/>
  <c r="BP40" i="1"/>
  <c r="BQ40" i="1" s="1"/>
  <c r="BR40" i="1" s="1"/>
  <c r="BS40" i="1" s="1"/>
  <c r="AW40" i="1"/>
  <c r="AX40" i="1" s="1"/>
  <c r="AY40" i="1" s="1"/>
  <c r="AZ40" i="1" s="1"/>
  <c r="S40" i="1"/>
  <c r="AF40" i="1" s="1"/>
  <c r="BW39" i="1"/>
  <c r="BX39" i="1" s="1"/>
  <c r="BY39" i="1" s="1"/>
  <c r="BP39" i="1"/>
  <c r="BQ39" i="1" s="1"/>
  <c r="BR39" i="1" s="1"/>
  <c r="AW39" i="1"/>
  <c r="AX39" i="1" s="1"/>
  <c r="AY39" i="1" s="1"/>
  <c r="S39" i="1"/>
  <c r="AF39" i="1" s="1"/>
  <c r="BW38" i="1"/>
  <c r="BX38" i="1" s="1"/>
  <c r="BY38" i="1" s="1"/>
  <c r="BP38" i="1"/>
  <c r="BQ38" i="1" s="1"/>
  <c r="BR38" i="1" s="1"/>
  <c r="BS38" i="1" s="1"/>
  <c r="AW38" i="1"/>
  <c r="AX38" i="1" s="1"/>
  <c r="AY38" i="1" s="1"/>
  <c r="AZ38" i="1" s="1"/>
  <c r="S38" i="1"/>
  <c r="AF38" i="1" s="1"/>
  <c r="BW37" i="1"/>
  <c r="BX37" i="1" s="1"/>
  <c r="BY37" i="1" s="1"/>
  <c r="BP37" i="1"/>
  <c r="BQ37" i="1" s="1"/>
  <c r="BR37" i="1" s="1"/>
  <c r="AW37" i="1"/>
  <c r="AX37" i="1" s="1"/>
  <c r="AY37" i="1" s="1"/>
  <c r="AZ37" i="1" s="1"/>
  <c r="S37" i="1"/>
  <c r="AF37" i="1" s="1"/>
  <c r="BW36" i="1"/>
  <c r="BX36" i="1" s="1"/>
  <c r="BY36" i="1" s="1"/>
  <c r="BZ36" i="1" s="1"/>
  <c r="BP36" i="1"/>
  <c r="BQ36" i="1" s="1"/>
  <c r="BR36" i="1" s="1"/>
  <c r="BS36" i="1" s="1"/>
  <c r="AW36" i="1"/>
  <c r="AX36" i="1" s="1"/>
  <c r="AY36" i="1" s="1"/>
  <c r="AZ36" i="1" s="1"/>
  <c r="S36" i="1"/>
  <c r="AF36" i="1" s="1"/>
  <c r="BW35" i="1"/>
  <c r="BX35" i="1" s="1"/>
  <c r="BP35" i="1"/>
  <c r="BQ35" i="1" s="1"/>
  <c r="BR35" i="1" s="1"/>
  <c r="BS35" i="1" s="1"/>
  <c r="AW35" i="1"/>
  <c r="AX35" i="1" s="1"/>
  <c r="AY35" i="1" s="1"/>
  <c r="S35" i="1"/>
  <c r="AF35" i="1" s="1"/>
  <c r="BW34" i="1"/>
  <c r="BX34" i="1" s="1"/>
  <c r="BY34" i="1" s="1"/>
  <c r="BZ34" i="1" s="1"/>
  <c r="BP34" i="1"/>
  <c r="BQ34" i="1" s="1"/>
  <c r="BR34" i="1" s="1"/>
  <c r="AW34" i="1"/>
  <c r="AX34" i="1" s="1"/>
  <c r="AY34" i="1" s="1"/>
  <c r="S34" i="1"/>
  <c r="AF34" i="1" s="1"/>
  <c r="BW33" i="1"/>
  <c r="BX33" i="1" s="1"/>
  <c r="BY33" i="1" s="1"/>
  <c r="BZ33" i="1" s="1"/>
  <c r="BP33" i="1"/>
  <c r="BQ33" i="1" s="1"/>
  <c r="AW33" i="1"/>
  <c r="AX33" i="1" s="1"/>
  <c r="AY33" i="1" s="1"/>
  <c r="AZ33" i="1" s="1"/>
  <c r="S33" i="1"/>
  <c r="AF33" i="1" s="1"/>
  <c r="BW32" i="1"/>
  <c r="BX32" i="1" s="1"/>
  <c r="BP32" i="1"/>
  <c r="BQ32" i="1" s="1"/>
  <c r="BR32" i="1" s="1"/>
  <c r="AW32" i="1"/>
  <c r="AX32" i="1" s="1"/>
  <c r="AY32" i="1" s="1"/>
  <c r="S32" i="1"/>
  <c r="AF32" i="1" s="1"/>
  <c r="BW31" i="1"/>
  <c r="BX31" i="1" s="1"/>
  <c r="BY31" i="1" s="1"/>
  <c r="BP31" i="1"/>
  <c r="BQ31" i="1" s="1"/>
  <c r="BR31" i="1" s="1"/>
  <c r="BS31" i="1" s="1"/>
  <c r="AW31" i="1"/>
  <c r="AX31" i="1" s="1"/>
  <c r="AY31" i="1" s="1"/>
  <c r="AZ31" i="1" s="1"/>
  <c r="S31" i="1"/>
  <c r="AF31" i="1" s="1"/>
  <c r="BW30" i="1"/>
  <c r="BX30" i="1" s="1"/>
  <c r="BP30" i="1"/>
  <c r="BQ30" i="1" s="1"/>
  <c r="BR30" i="1" s="1"/>
  <c r="AW30" i="1"/>
  <c r="AX30" i="1" s="1"/>
  <c r="AY30" i="1" s="1"/>
  <c r="S30" i="1"/>
  <c r="AF30" i="1" s="1"/>
  <c r="BW29" i="1"/>
  <c r="BX29" i="1" s="1"/>
  <c r="BP29" i="1"/>
  <c r="BQ29" i="1" s="1"/>
  <c r="BR29" i="1" s="1"/>
  <c r="AW29" i="1"/>
  <c r="AX29" i="1" s="1"/>
  <c r="AY29" i="1" s="1"/>
  <c r="AZ29" i="1" s="1"/>
  <c r="S29" i="1"/>
  <c r="AF29" i="1" s="1"/>
  <c r="BW28" i="1"/>
  <c r="BX28" i="1" s="1"/>
  <c r="BY28" i="1" s="1"/>
  <c r="BZ28" i="1" s="1"/>
  <c r="BP28" i="1"/>
  <c r="BQ28" i="1" s="1"/>
  <c r="AW28" i="1"/>
  <c r="AX28" i="1" s="1"/>
  <c r="AY28" i="1" s="1"/>
  <c r="AZ28" i="1" s="1"/>
  <c r="S28" i="1"/>
  <c r="AF28" i="1" s="1"/>
  <c r="BW27" i="1"/>
  <c r="BX27" i="1" s="1"/>
  <c r="BY27" i="1" s="1"/>
  <c r="BZ27" i="1" s="1"/>
  <c r="BP27" i="1"/>
  <c r="BQ27" i="1" s="1"/>
  <c r="BR27" i="1" s="1"/>
  <c r="BS27" i="1" s="1"/>
  <c r="AW27" i="1"/>
  <c r="AX27" i="1" s="1"/>
  <c r="AY27" i="1" s="1"/>
  <c r="S27" i="1"/>
  <c r="AF27" i="1" s="1"/>
  <c r="BW26" i="1"/>
  <c r="BX26" i="1" s="1"/>
  <c r="BY26" i="1" s="1"/>
  <c r="BZ26" i="1" s="1"/>
  <c r="BP26" i="1"/>
  <c r="BQ26" i="1" s="1"/>
  <c r="AW26" i="1"/>
  <c r="AX26" i="1" s="1"/>
  <c r="AY26" i="1" s="1"/>
  <c r="S26" i="1"/>
  <c r="AF26" i="1" s="1"/>
  <c r="BW25" i="1"/>
  <c r="BX25" i="1" s="1"/>
  <c r="BY25" i="1" s="1"/>
  <c r="BP25" i="1"/>
  <c r="BQ25" i="1" s="1"/>
  <c r="BR25" i="1" s="1"/>
  <c r="AW25" i="1"/>
  <c r="AX25" i="1" s="1"/>
  <c r="S25" i="1"/>
  <c r="AF25" i="1" s="1"/>
  <c r="BW24" i="1"/>
  <c r="BX24" i="1" s="1"/>
  <c r="BP24" i="1"/>
  <c r="BQ24" i="1" s="1"/>
  <c r="AW24" i="1"/>
  <c r="AX24" i="1" s="1"/>
  <c r="S24" i="1"/>
  <c r="AF24" i="1" s="1"/>
  <c r="BW23" i="1"/>
  <c r="BX23" i="1" s="1"/>
  <c r="BP23" i="1"/>
  <c r="BQ23" i="1" s="1"/>
  <c r="AW23" i="1"/>
  <c r="AX23" i="1" s="1"/>
  <c r="AY23" i="1" s="1"/>
  <c r="S23" i="1"/>
  <c r="AF23" i="1" s="1"/>
  <c r="BW22" i="1"/>
  <c r="BX22" i="1" s="1"/>
  <c r="BY22" i="1" s="1"/>
  <c r="BP22" i="1"/>
  <c r="BQ22" i="1" s="1"/>
  <c r="BR22" i="1" s="1"/>
  <c r="AW22" i="1"/>
  <c r="AX22" i="1" s="1"/>
  <c r="S22" i="1"/>
  <c r="AF22" i="1" s="1"/>
  <c r="BW21" i="1"/>
  <c r="BX21" i="1" s="1"/>
  <c r="BY21" i="1" s="1"/>
  <c r="BZ21" i="1" s="1"/>
  <c r="BP21" i="1"/>
  <c r="BQ21" i="1" s="1"/>
  <c r="AW21" i="1"/>
  <c r="AX21" i="1" s="1"/>
  <c r="AY21" i="1" s="1"/>
  <c r="AZ21" i="1" s="1"/>
  <c r="S21" i="1"/>
  <c r="AF21" i="1" s="1"/>
  <c r="BW20" i="1"/>
  <c r="BX20" i="1" s="1"/>
  <c r="BP20" i="1"/>
  <c r="BQ20" i="1" s="1"/>
  <c r="BR20" i="1" s="1"/>
  <c r="AW20" i="1"/>
  <c r="AX20" i="1" s="1"/>
  <c r="AY20" i="1" s="1"/>
  <c r="AZ20" i="1" s="1"/>
  <c r="S20" i="1"/>
  <c r="AF20" i="1" s="1"/>
  <c r="BW19" i="1"/>
  <c r="BX19" i="1" s="1"/>
  <c r="BY19" i="1" s="1"/>
  <c r="BP19" i="1"/>
  <c r="BQ19" i="1" s="1"/>
  <c r="BR19" i="1" s="1"/>
  <c r="AW19" i="1"/>
  <c r="AX19" i="1" s="1"/>
  <c r="S19" i="1"/>
  <c r="AF19" i="1" s="1"/>
  <c r="BW18" i="1"/>
  <c r="BX18" i="1" s="1"/>
  <c r="BY18" i="1" s="1"/>
  <c r="BZ18" i="1" s="1"/>
  <c r="BP18" i="1"/>
  <c r="BQ18" i="1" s="1"/>
  <c r="BR18" i="1" s="1"/>
  <c r="BS18" i="1" s="1"/>
  <c r="AW18" i="1"/>
  <c r="AX18" i="1" s="1"/>
  <c r="S18" i="1"/>
  <c r="AF18" i="1" s="1"/>
  <c r="BW17" i="1"/>
  <c r="BX17" i="1" s="1"/>
  <c r="BY17" i="1" s="1"/>
  <c r="BZ17" i="1" s="1"/>
  <c r="BP17" i="1"/>
  <c r="BQ17" i="1" s="1"/>
  <c r="AW17" i="1"/>
  <c r="AX17" i="1" s="1"/>
  <c r="S17" i="1"/>
  <c r="AF17" i="1" s="1"/>
  <c r="BW16" i="1"/>
  <c r="BX16" i="1" s="1"/>
  <c r="BY16" i="1" s="1"/>
  <c r="BP16" i="1"/>
  <c r="BQ16" i="1" s="1"/>
  <c r="AW16" i="1"/>
  <c r="AX16" i="1" s="1"/>
  <c r="S16" i="1"/>
  <c r="AF16" i="1" s="1"/>
  <c r="BW15" i="1"/>
  <c r="BX15" i="1" s="1"/>
  <c r="BY15" i="1" s="1"/>
  <c r="BP15" i="1"/>
  <c r="BQ15" i="1" s="1"/>
  <c r="BR15" i="1" s="1"/>
  <c r="BS15" i="1" s="1"/>
  <c r="AW15" i="1"/>
  <c r="AX15" i="1" s="1"/>
  <c r="S15" i="1"/>
  <c r="AF15" i="1" s="1"/>
  <c r="BW14" i="1"/>
  <c r="BX14" i="1" s="1"/>
  <c r="BP14" i="1"/>
  <c r="BQ14" i="1" s="1"/>
  <c r="AW14" i="1"/>
  <c r="AX14" i="1" s="1"/>
  <c r="S14" i="1"/>
  <c r="AF14" i="1" s="1"/>
  <c r="BW13" i="1"/>
  <c r="BX13" i="1" s="1"/>
  <c r="BP13" i="1"/>
  <c r="BQ13" i="1" s="1"/>
  <c r="BR13" i="1" s="1"/>
  <c r="AW13" i="1"/>
  <c r="AX13" i="1" s="1"/>
  <c r="AY13" i="1" s="1"/>
  <c r="S13" i="1"/>
  <c r="AF13" i="1" s="1"/>
  <c r="BW12" i="1"/>
  <c r="BX12" i="1" s="1"/>
  <c r="BP12" i="1"/>
  <c r="BQ12" i="1" s="1"/>
  <c r="AW12" i="1"/>
  <c r="AX12" i="1" s="1"/>
  <c r="S12" i="1"/>
  <c r="AF12" i="1" s="1"/>
  <c r="BW11" i="1"/>
  <c r="BX11" i="1" s="1"/>
  <c r="BY11" i="1" s="1"/>
  <c r="BZ11" i="1" s="1"/>
  <c r="BP11" i="1"/>
  <c r="BQ11" i="1" s="1"/>
  <c r="BR11" i="1" s="1"/>
  <c r="BS11" i="1" s="1"/>
  <c r="AW11" i="1"/>
  <c r="AX11" i="1" s="1"/>
  <c r="S11" i="1"/>
  <c r="AF11" i="1" s="1"/>
  <c r="BW10" i="1"/>
  <c r="BX10" i="1" s="1"/>
  <c r="BY10" i="1" s="1"/>
  <c r="BZ10" i="1" s="1"/>
  <c r="BP10" i="1"/>
  <c r="BQ10" i="1" s="1"/>
  <c r="AW10" i="1"/>
  <c r="AX10" i="1" s="1"/>
  <c r="AY10" i="1" s="1"/>
  <c r="S10" i="1"/>
  <c r="AF10" i="1" s="1"/>
  <c r="BW9" i="1"/>
  <c r="BX9" i="1" s="1"/>
  <c r="BY9" i="1" s="1"/>
  <c r="BZ9" i="1" s="1"/>
  <c r="BP9" i="1"/>
  <c r="BQ9" i="1" s="1"/>
  <c r="AW9" i="1"/>
  <c r="AX9" i="1" s="1"/>
  <c r="AY9" i="1" s="1"/>
  <c r="S9" i="1"/>
  <c r="AF9" i="1" s="1"/>
  <c r="BW8" i="1"/>
  <c r="BX8" i="1" s="1"/>
  <c r="BP8" i="1"/>
  <c r="BQ8" i="1" s="1"/>
  <c r="BR8" i="1" s="1"/>
  <c r="BS8" i="1" s="1"/>
  <c r="AW8" i="1"/>
  <c r="AX8" i="1" s="1"/>
  <c r="S8" i="1"/>
  <c r="AF8" i="1" s="1"/>
  <c r="BW7" i="1"/>
  <c r="BX7" i="1" s="1"/>
  <c r="BP7" i="1"/>
  <c r="BQ7" i="1" s="1"/>
  <c r="AW7" i="1"/>
  <c r="AX7" i="1" s="1"/>
  <c r="AY7" i="1" s="1"/>
  <c r="AZ7" i="1" s="1"/>
  <c r="S7" i="1"/>
  <c r="AF7" i="1" s="1"/>
  <c r="BW6" i="1"/>
  <c r="BX6" i="1" s="1"/>
  <c r="BP6" i="1"/>
  <c r="BQ6" i="1" s="1"/>
  <c r="BR6" i="1" s="1"/>
  <c r="AW6" i="1"/>
  <c r="AX6" i="1" s="1"/>
  <c r="S6" i="1"/>
  <c r="AF6" i="1" s="1"/>
  <c r="BW5" i="1"/>
  <c r="BX5" i="1" s="1"/>
  <c r="BY5" i="1" s="1"/>
  <c r="BZ5" i="1" s="1"/>
  <c r="BP5" i="1"/>
  <c r="BQ5" i="1" s="1"/>
  <c r="BR5" i="1" s="1"/>
  <c r="BS5" i="1" s="1"/>
  <c r="AW5" i="1"/>
  <c r="AX5" i="1" s="1"/>
  <c r="AY5" i="1" s="1"/>
  <c r="AZ5" i="1" s="1"/>
  <c r="S5" i="1"/>
  <c r="AF5" i="1" s="1"/>
  <c r="BW4" i="1"/>
  <c r="BX4" i="1" s="1"/>
  <c r="BP4" i="1"/>
  <c r="BQ4" i="1" s="1"/>
  <c r="AW4" i="1"/>
  <c r="AX4" i="1" s="1"/>
  <c r="S4" i="1"/>
  <c r="AF4" i="1" s="1"/>
  <c r="BY45" i="1"/>
  <c r="AY75" i="1" l="1"/>
  <c r="AZ75" i="1" s="1"/>
  <c r="AX227" i="1"/>
  <c r="AY227" i="1" s="1"/>
  <c r="AZ143" i="1"/>
  <c r="AZ99" i="1"/>
  <c r="AZ94" i="1"/>
  <c r="BS72" i="1"/>
  <c r="AZ137" i="1"/>
  <c r="AZ234" i="1"/>
  <c r="AZ235" i="1"/>
  <c r="BZ215" i="1"/>
  <c r="BS196" i="1"/>
  <c r="BS192" i="1"/>
  <c r="BS206" i="1"/>
  <c r="AZ211" i="1"/>
  <c r="BS190" i="1"/>
  <c r="BS227" i="1"/>
  <c r="BS248" i="1"/>
  <c r="BS213" i="1"/>
  <c r="BS253" i="1"/>
  <c r="BZ229" i="1"/>
  <c r="BZ243" i="1"/>
  <c r="BZ177" i="1"/>
  <c r="BS89" i="1"/>
  <c r="AZ242" i="1"/>
  <c r="AZ249" i="1"/>
  <c r="AZ250" i="1"/>
  <c r="AZ87" i="1"/>
  <c r="BZ244" i="1"/>
  <c r="BZ221" i="1"/>
  <c r="BS119" i="1"/>
  <c r="BZ256" i="1"/>
  <c r="BS92" i="1"/>
  <c r="BZ213" i="1"/>
  <c r="BZ240" i="1"/>
  <c r="BZ226" i="1"/>
  <c r="BZ214" i="1"/>
  <c r="BS37" i="1"/>
  <c r="BZ222" i="1"/>
  <c r="BZ248" i="1"/>
  <c r="BS215" i="1"/>
  <c r="BZ235" i="1"/>
  <c r="BZ237" i="1"/>
  <c r="BZ68" i="1"/>
  <c r="BS245" i="1"/>
  <c r="BS240" i="1"/>
  <c r="BS256" i="1"/>
  <c r="BS221" i="1"/>
  <c r="BZ198" i="1"/>
  <c r="BZ135" i="1"/>
  <c r="AZ198" i="1"/>
  <c r="BS233" i="1"/>
  <c r="BS249" i="1"/>
  <c r="AZ196" i="1"/>
  <c r="BS244" i="1"/>
  <c r="AZ197" i="1"/>
  <c r="BS176" i="1"/>
  <c r="AZ200" i="1"/>
  <c r="AZ188" i="1"/>
  <c r="BS179" i="1"/>
  <c r="AZ49" i="1"/>
  <c r="BZ207" i="1"/>
  <c r="BZ167" i="1"/>
  <c r="AY181" i="1"/>
  <c r="AZ181" i="1" s="1"/>
  <c r="BZ93" i="1"/>
  <c r="AZ229" i="1"/>
  <c r="BS6" i="1"/>
  <c r="BS121" i="1"/>
  <c r="BZ76" i="1"/>
  <c r="BZ97" i="1"/>
  <c r="BZ77" i="1"/>
  <c r="AZ213" i="1"/>
  <c r="AZ246" i="1"/>
  <c r="AZ233" i="1"/>
  <c r="BY35" i="1"/>
  <c r="BZ35" i="1" s="1"/>
  <c r="BY255" i="1"/>
  <c r="BZ255" i="1" s="1"/>
  <c r="BZ247" i="1"/>
  <c r="AZ214" i="1"/>
  <c r="AZ217" i="1"/>
  <c r="BZ187" i="1"/>
  <c r="AZ93" i="1"/>
  <c r="BS188" i="1"/>
  <c r="BS91" i="1"/>
  <c r="BZ90" i="1"/>
  <c r="AZ103" i="1"/>
  <c r="BS129" i="1"/>
  <c r="BZ89" i="1"/>
  <c r="BS123" i="1"/>
  <c r="BS124" i="1"/>
  <c r="BZ127" i="1"/>
  <c r="BY111" i="1"/>
  <c r="BZ111" i="1" s="1"/>
  <c r="AZ72" i="1"/>
  <c r="BS97" i="1"/>
  <c r="BS113" i="1"/>
  <c r="AZ141" i="1"/>
  <c r="AZ138" i="1"/>
  <c r="AZ90" i="1"/>
  <c r="BS73" i="1"/>
  <c r="BS93" i="1"/>
  <c r="BS115" i="1"/>
  <c r="BS116" i="1"/>
  <c r="AZ130" i="1"/>
  <c r="AZ125" i="1"/>
  <c r="AZ146" i="1"/>
  <c r="BY179" i="1"/>
  <c r="BZ179" i="1" s="1"/>
  <c r="BY194" i="1"/>
  <c r="BZ194" i="1" s="1"/>
  <c r="BZ52" i="1"/>
  <c r="BS81" i="1"/>
  <c r="BR79" i="1"/>
  <c r="BS79" i="1" s="1"/>
  <c r="BZ133" i="1"/>
  <c r="BZ144" i="1"/>
  <c r="BS211" i="1"/>
  <c r="BZ252" i="1"/>
  <c r="BS80" i="1"/>
  <c r="BS195" i="1"/>
  <c r="BS255" i="1"/>
  <c r="AY210" i="1"/>
  <c r="AZ210" i="1" s="1"/>
  <c r="BS83" i="1"/>
  <c r="BS82" i="1"/>
  <c r="AZ110" i="1"/>
  <c r="AZ222" i="1"/>
  <c r="AZ226" i="1"/>
  <c r="AZ257" i="1"/>
  <c r="BS208" i="1"/>
  <c r="BZ183" i="1"/>
  <c r="BS76" i="1"/>
  <c r="BS87" i="1"/>
  <c r="AZ91" i="1"/>
  <c r="BS84" i="1"/>
  <c r="AZ258" i="1"/>
  <c r="AZ171" i="1"/>
  <c r="BS205" i="1"/>
  <c r="BZ210" i="1"/>
  <c r="AZ225" i="1"/>
  <c r="AZ144" i="1"/>
  <c r="AZ35" i="1"/>
  <c r="BS193" i="1"/>
  <c r="BR252" i="1"/>
  <c r="BS252" i="1" s="1"/>
  <c r="BR250" i="1"/>
  <c r="BS250" i="1" s="1"/>
  <c r="BY239" i="1"/>
  <c r="BZ239" i="1" s="1"/>
  <c r="AZ60" i="1"/>
  <c r="BY259" i="1"/>
  <c r="BZ259" i="1" s="1"/>
  <c r="BR237" i="1"/>
  <c r="BS237" i="1" s="1"/>
  <c r="BY217" i="1"/>
  <c r="BZ217" i="1" s="1"/>
  <c r="BR174" i="1"/>
  <c r="BS174" i="1" s="1"/>
  <c r="BS228" i="1"/>
  <c r="AZ193" i="1"/>
  <c r="BZ257" i="1"/>
  <c r="BS231" i="1"/>
  <c r="AZ253" i="1"/>
  <c r="BS212" i="1"/>
  <c r="BR9" i="1"/>
  <c r="BS9" i="1" s="1"/>
  <c r="BR33" i="1"/>
  <c r="BS33" i="1" s="1"/>
  <c r="AY254" i="1"/>
  <c r="AZ254" i="1" s="1"/>
  <c r="AY237" i="1"/>
  <c r="AZ237" i="1" s="1"/>
  <c r="BR229" i="1"/>
  <c r="BS229" i="1" s="1"/>
  <c r="BR145" i="1"/>
  <c r="BS145" i="1" s="1"/>
  <c r="BR142" i="1"/>
  <c r="BS142" i="1" s="1"/>
  <c r="BR134" i="1"/>
  <c r="BS134" i="1" s="1"/>
  <c r="BR126" i="1"/>
  <c r="BS126" i="1" s="1"/>
  <c r="AY111" i="1"/>
  <c r="AZ111" i="1" s="1"/>
  <c r="BR107" i="1"/>
  <c r="BS107" i="1" s="1"/>
  <c r="AZ34" i="1"/>
  <c r="BS118" i="1"/>
  <c r="AZ129" i="1"/>
  <c r="BS147" i="1"/>
  <c r="AY18" i="1"/>
  <c r="AZ18" i="1" s="1"/>
  <c r="BY245" i="1"/>
  <c r="BZ245" i="1" s="1"/>
  <c r="BR239" i="1"/>
  <c r="BS239" i="1" s="1"/>
  <c r="BR148" i="1"/>
  <c r="BS148" i="1" s="1"/>
  <c r="AZ64" i="1"/>
  <c r="AZ66" i="1"/>
  <c r="BZ74" i="1"/>
  <c r="BS117" i="1"/>
  <c r="BZ116" i="1"/>
  <c r="BZ124" i="1"/>
  <c r="BS143" i="1"/>
  <c r="BR234" i="1"/>
  <c r="BS234" i="1" s="1"/>
  <c r="AZ68" i="1"/>
  <c r="AZ56" i="1"/>
  <c r="AY45" i="1"/>
  <c r="AZ45" i="1" s="1"/>
  <c r="BY122" i="1"/>
  <c r="BZ122" i="1" s="1"/>
  <c r="BR149" i="1"/>
  <c r="BS149" i="1" s="1"/>
  <c r="BZ231" i="1"/>
  <c r="BS257" i="1"/>
  <c r="BZ242" i="1"/>
  <c r="AY194" i="1"/>
  <c r="AZ194" i="1" s="1"/>
  <c r="AY132" i="1"/>
  <c r="AZ132" i="1" s="1"/>
  <c r="AZ245" i="1"/>
  <c r="AZ221" i="1"/>
  <c r="AY259" i="1"/>
  <c r="AZ259" i="1" s="1"/>
  <c r="BZ223" i="1"/>
  <c r="AZ106" i="1"/>
  <c r="AY12" i="1"/>
  <c r="AZ12" i="1" s="1"/>
  <c r="AY11" i="1"/>
  <c r="AZ11" i="1" s="1"/>
  <c r="BY12" i="1"/>
  <c r="BZ12" i="1" s="1"/>
  <c r="BR4" i="1"/>
  <c r="BS4" i="1" s="1"/>
  <c r="BY6" i="1"/>
  <c r="BZ6" i="1" s="1"/>
  <c r="AY14" i="1"/>
  <c r="AZ14" i="1" s="1"/>
  <c r="BR24" i="1"/>
  <c r="BS24" i="1" s="1"/>
  <c r="BR16" i="1"/>
  <c r="BS16" i="1" s="1"/>
  <c r="BR21" i="1"/>
  <c r="BS21" i="1" s="1"/>
  <c r="BS22" i="1"/>
  <c r="BZ22" i="1"/>
  <c r="BS51" i="1"/>
  <c r="BY55" i="1"/>
  <c r="BZ55" i="1" s="1"/>
  <c r="BR49" i="1"/>
  <c r="BS49" i="1" s="1"/>
  <c r="BY20" i="1"/>
  <c r="BZ20" i="1" s="1"/>
  <c r="AY15" i="1"/>
  <c r="AZ15" i="1" s="1"/>
  <c r="AZ26" i="1"/>
  <c r="BS54" i="1"/>
  <c r="BZ56" i="1"/>
  <c r="AZ65" i="1"/>
  <c r="AZ121" i="1"/>
  <c r="BS120" i="1"/>
  <c r="AZ113" i="1"/>
  <c r="BR112" i="1"/>
  <c r="BS112" i="1" s="1"/>
  <c r="BR104" i="1"/>
  <c r="BS104" i="1" s="1"/>
  <c r="AY102" i="1"/>
  <c r="AZ102" i="1" s="1"/>
  <c r="BZ98" i="1"/>
  <c r="BZ88" i="1"/>
  <c r="AZ86" i="1"/>
  <c r="BS20" i="1"/>
  <c r="AZ30" i="1"/>
  <c r="BZ44" i="1"/>
  <c r="BR14" i="1"/>
  <c r="BS14" i="1" s="1"/>
  <c r="AZ32" i="1"/>
  <c r="BS57" i="1"/>
  <c r="BS58" i="1"/>
  <c r="BR60" i="1"/>
  <c r="BS60" i="1" s="1"/>
  <c r="AY16" i="1"/>
  <c r="AZ16" i="1" s="1"/>
  <c r="BS34" i="1"/>
  <c r="BZ65" i="1"/>
  <c r="BZ53" i="1"/>
  <c r="BR52" i="1"/>
  <c r="BS52" i="1" s="1"/>
  <c r="AY4" i="1"/>
  <c r="AZ4" i="1" s="1"/>
  <c r="BY32" i="1"/>
  <c r="BZ32" i="1" s="1"/>
  <c r="BY4" i="1"/>
  <c r="BZ4" i="1" s="1"/>
  <c r="BS62" i="1"/>
  <c r="AZ10" i="1"/>
  <c r="BS30" i="1"/>
  <c r="AZ44" i="1"/>
  <c r="BZ45" i="1"/>
  <c r="BZ46" i="1"/>
  <c r="BZ38" i="1"/>
  <c r="BZ59" i="1"/>
  <c r="AZ63" i="1"/>
  <c r="BS67" i="1"/>
  <c r="AY251" i="1"/>
  <c r="AZ251" i="1" s="1"/>
  <c r="BS41" i="1"/>
  <c r="BS42" i="1"/>
  <c r="BZ63" i="1"/>
  <c r="BZ70" i="1"/>
  <c r="BZ131" i="1"/>
  <c r="AY131" i="1"/>
  <c r="AZ131" i="1" s="1"/>
  <c r="BY102" i="1"/>
  <c r="BZ102" i="1" s="1"/>
  <c r="BR131" i="1"/>
  <c r="BS131" i="1" s="1"/>
  <c r="BZ104" i="1"/>
  <c r="BR128" i="1"/>
  <c r="BS128" i="1" s="1"/>
  <c r="AY128" i="1"/>
  <c r="AZ128" i="1" s="1"/>
  <c r="BS127" i="1"/>
  <c r="BR12" i="1"/>
  <c r="BS12" i="1" s="1"/>
  <c r="BR26" i="1"/>
  <c r="BS26" i="1" s="1"/>
  <c r="BR23" i="1"/>
  <c r="BS23" i="1" s="1"/>
  <c r="BY29" i="1"/>
  <c r="BZ29" i="1" s="1"/>
  <c r="BR7" i="1"/>
  <c r="BS7" i="1" s="1"/>
  <c r="AY8" i="1"/>
  <c r="AZ8" i="1" s="1"/>
  <c r="BY13" i="1"/>
  <c r="BZ13" i="1" s="1"/>
  <c r="AY17" i="1"/>
  <c r="AZ17" i="1" s="1"/>
  <c r="AY6" i="1"/>
  <c r="AZ6" i="1" s="1"/>
  <c r="BY24" i="1"/>
  <c r="BZ24" i="1" s="1"/>
  <c r="BY7" i="1"/>
  <c r="BZ7" i="1" s="1"/>
  <c r="BY14" i="1"/>
  <c r="BZ14" i="1" s="1"/>
  <c r="BR17" i="1"/>
  <c r="BS17" i="1" s="1"/>
  <c r="AY19" i="1"/>
  <c r="AZ19" i="1" s="1"/>
  <c r="AY24" i="1"/>
  <c r="AZ24" i="1" s="1"/>
  <c r="BY8" i="1"/>
  <c r="BZ8" i="1" s="1"/>
  <c r="BR10" i="1"/>
  <c r="BS10" i="1" s="1"/>
  <c r="AY22" i="1"/>
  <c r="AZ22" i="1" s="1"/>
  <c r="BY23" i="1"/>
  <c r="BZ23" i="1" s="1"/>
  <c r="BR28" i="1"/>
  <c r="BS28" i="1" s="1"/>
  <c r="BY30" i="1"/>
  <c r="BZ30" i="1" s="1"/>
  <c r="BS232" i="1"/>
  <c r="BY230" i="1"/>
  <c r="BZ230" i="1" s="1"/>
  <c r="BY227" i="1"/>
  <c r="BZ227" i="1" s="1"/>
  <c r="AY205" i="1"/>
  <c r="AZ205" i="1" s="1"/>
  <c r="AY175" i="1"/>
  <c r="AZ175" i="1" s="1"/>
  <c r="BZ173" i="1"/>
  <c r="AY173" i="1"/>
  <c r="AZ173" i="1" s="1"/>
  <c r="BR171" i="1"/>
  <c r="BS171" i="1" s="1"/>
  <c r="BY170" i="1"/>
  <c r="BZ170" i="1" s="1"/>
  <c r="BY166" i="1"/>
  <c r="BZ166" i="1" s="1"/>
  <c r="BR163" i="1"/>
  <c r="BS163" i="1" s="1"/>
  <c r="BZ158" i="1"/>
  <c r="BR155" i="1"/>
  <c r="BS155" i="1" s="1"/>
  <c r="AY139" i="1"/>
  <c r="AZ139" i="1" s="1"/>
  <c r="AY136" i="1"/>
  <c r="AZ136" i="1" s="1"/>
  <c r="BY132" i="1"/>
  <c r="BZ132" i="1" s="1"/>
  <c r="BR108" i="1"/>
  <c r="BS108" i="1" s="1"/>
  <c r="BY78" i="1"/>
  <c r="BZ78" i="1" s="1"/>
  <c r="BY72" i="1"/>
  <c r="BZ72" i="1" s="1"/>
  <c r="AZ13" i="1"/>
  <c r="BZ16" i="1"/>
  <c r="BZ37" i="1"/>
  <c r="BS32" i="1"/>
  <c r="BS13" i="1"/>
  <c r="AZ23" i="1"/>
  <c r="BZ62" i="1"/>
  <c r="AY25" i="1"/>
  <c r="AZ25" i="1" s="1"/>
  <c r="AZ39" i="1"/>
  <c r="BZ39" i="1"/>
  <c r="BS46" i="1"/>
  <c r="BZ48" i="1"/>
  <c r="AZ52" i="1"/>
  <c r="BS56" i="1"/>
  <c r="AZ176" i="1"/>
  <c r="BS29" i="1"/>
  <c r="BS43" i="1"/>
  <c r="AZ27" i="1"/>
  <c r="BZ19" i="1"/>
  <c r="AZ9" i="1"/>
  <c r="BZ15" i="1"/>
  <c r="BS19" i="1"/>
  <c r="BS55" i="1"/>
  <c r="BZ64" i="1"/>
  <c r="BS25" i="1"/>
  <c r="BS66" i="1"/>
  <c r="AZ48" i="1"/>
  <c r="BZ31" i="1"/>
  <c r="BZ25" i="1"/>
  <c r="BS39" i="1"/>
  <c r="AY43" i="1"/>
  <c r="AZ43" i="1" s="1"/>
  <c r="BY43" i="1"/>
  <c r="BZ43" i="1" s="1"/>
  <c r="BY50" i="1"/>
  <c r="BZ50" i="1" s="1"/>
  <c r="AZ54" i="1"/>
  <c r="BY58" i="1"/>
  <c r="BZ58" i="1" s="1"/>
  <c r="AZ174" i="1"/>
  <c r="BY172" i="1"/>
  <c r="BZ172" i="1" s="1"/>
  <c r="BR159" i="1"/>
  <c r="BS159" i="1" s="1"/>
  <c r="BR167" i="1"/>
  <c r="BS167" i="1" s="1"/>
  <c r="BZ174" i="1"/>
  <c r="BZ154" i="1"/>
  <c r="BZ162" i="1"/>
  <c r="BR70" i="1"/>
  <c r="BS70" i="1" s="1"/>
  <c r="AY70" i="1"/>
  <c r="AZ70" i="1" s="1"/>
  <c r="BY211" i="1"/>
  <c r="BZ211" i="1" s="1"/>
  <c r="BR225" i="1"/>
  <c r="BS225" i="1" s="1"/>
  <c r="BZ219" i="1"/>
  <c r="BS204" i="1"/>
  <c r="BY202" i="1"/>
  <c r="BZ202" i="1" s="1"/>
  <c r="BY254" i="1"/>
  <c r="BZ254" i="1" s="1"/>
  <c r="AZ248" i="1"/>
  <c r="AY231" i="1"/>
  <c r="AZ231" i="1" s="1"/>
  <c r="AZ215" i="1"/>
  <c r="BS209" i="1"/>
  <c r="BR202" i="1"/>
  <c r="BS202" i="1" s="1"/>
  <c r="BR184" i="1"/>
  <c r="BS184" i="1" s="1"/>
  <c r="BY139" i="1"/>
  <c r="BZ139" i="1" s="1"/>
  <c r="AY256" i="1"/>
  <c r="AZ256" i="1" s="1"/>
  <c r="AY240" i="1"/>
  <c r="AZ240" i="1" s="1"/>
  <c r="AZ223" i="1"/>
  <c r="BZ204" i="1"/>
  <c r="AZ204" i="1"/>
  <c r="AY202" i="1"/>
  <c r="AZ202" i="1" s="1"/>
  <c r="AY183" i="1"/>
  <c r="AZ183" i="1" s="1"/>
  <c r="AZ151" i="1"/>
  <c r="BR110" i="1"/>
  <c r="BS110" i="1" s="1"/>
  <c r="BS139" i="1"/>
  <c r="BY136" i="1"/>
  <c r="BZ136" i="1" s="1"/>
  <c r="AY100" i="1"/>
  <c r="AZ100" i="1" s="1"/>
  <c r="AZ108" i="1"/>
  <c r="BS102" i="1"/>
  <c r="BR74" i="1"/>
  <c r="BS74" i="1" s="1"/>
  <c r="BR100" i="1"/>
  <c r="BS100" i="1" s="1"/>
  <c r="AY78" i="1"/>
  <c r="AZ78" i="1" s="1"/>
  <c r="BY112" i="1"/>
  <c r="BZ112" i="1" s="1"/>
  <c r="BY110" i="1"/>
  <c r="BZ110" i="1" s="1"/>
  <c r="AZ227" i="1" l="1"/>
</calcChain>
</file>

<file path=xl/sharedStrings.xml><?xml version="1.0" encoding="utf-8"?>
<sst xmlns="http://schemas.openxmlformats.org/spreadsheetml/2006/main" count="6354" uniqueCount="1795">
  <si>
    <t>No. Contrato</t>
  </si>
  <si>
    <t>Fecha de Radicación al Area
(dd/mm/aa)</t>
  </si>
  <si>
    <t>Área Solicitante
(lista)</t>
  </si>
  <si>
    <t>Modalidad de Selecciòn</t>
  </si>
  <si>
    <t>Tipo de Contrato</t>
  </si>
  <si>
    <t>Causal de Contratación en el SECOP para contratación directa</t>
  </si>
  <si>
    <t>Objeto del proceso o contrato</t>
  </si>
  <si>
    <t>No. CDP</t>
  </si>
  <si>
    <t>Presupuesto</t>
  </si>
  <si>
    <t>Cod. Proyecto</t>
  </si>
  <si>
    <t>Presupuesto Oficial Total</t>
  </si>
  <si>
    <t>Encargado del Proceso</t>
  </si>
  <si>
    <t>No. Proceso</t>
  </si>
  <si>
    <t>Estado</t>
  </si>
  <si>
    <t>Fecha de Suscripción del Contrato
(dd/mm/aa)</t>
  </si>
  <si>
    <t>No. CRP Contratista</t>
  </si>
  <si>
    <t>Fecha CRP Contratista
(dd/mm/aa)</t>
  </si>
  <si>
    <t>Valor CRP Contratista</t>
  </si>
  <si>
    <t>Aprobación de poliza
(dd/mm/aa)</t>
  </si>
  <si>
    <t>Fecha de Incio del Contrato
(dd/mm/aa)</t>
  </si>
  <si>
    <t>OBSERVACIONES</t>
  </si>
  <si>
    <t>CONTRATISTA</t>
  </si>
  <si>
    <t xml:space="preserve"> $ 
Valor Inicial del Contrato</t>
  </si>
  <si>
    <t>$ Ahorro (Reducciones)</t>
  </si>
  <si>
    <t>Vr. Mensual de honorarios</t>
  </si>
  <si>
    <t>SUPERVISOR O INTERVENTOR</t>
  </si>
  <si>
    <t>APOYO A LA SUPERVISIÓN</t>
  </si>
  <si>
    <t>PUBLIC. SECOP No. Constancia</t>
  </si>
  <si>
    <t>Tipo de ID Contratista</t>
  </si>
  <si>
    <t>No. ID Contratista</t>
  </si>
  <si>
    <t>Dígito de Verificación Contratista</t>
  </si>
  <si>
    <t>Nombre Representante Legal</t>
  </si>
  <si>
    <t>Tipo de ID Representante Legal</t>
  </si>
  <si>
    <t>No. ID Representante Legal</t>
  </si>
  <si>
    <t>Teléfono / móvil</t>
  </si>
  <si>
    <t>Correo electrónico</t>
  </si>
  <si>
    <t>Plazo de ejecución</t>
  </si>
  <si>
    <t>Plazo de ejecución para contabilizar</t>
  </si>
  <si>
    <t>Cálculo No. Meses</t>
  </si>
  <si>
    <t>No. Meses</t>
  </si>
  <si>
    <t>No. Días</t>
  </si>
  <si>
    <t>Fecha de terminación inicial
(dd/mm/aa)</t>
  </si>
  <si>
    <t>Fecha de suscripción Adición
(dd/mm/aa)</t>
  </si>
  <si>
    <t>Vr. Adición</t>
  </si>
  <si>
    <t>Fecha de CRP Contratista
(dd/mm/aa)</t>
  </si>
  <si>
    <t>Vr. CRP Contratista</t>
  </si>
  <si>
    <t>Fecha de suscripción de la prórroga
(dd/mm/aa)</t>
  </si>
  <si>
    <t>Fecha de terminación de la prórroga
(dd/mm/aa)</t>
  </si>
  <si>
    <t>Fecha de suscripción de la Suspensión
(dd/mm/aa)</t>
  </si>
  <si>
    <t>Fecha de inicio de la suspensión
(dd/mm/aa)</t>
  </si>
  <si>
    <t>Fecha de terminación de la Suspensión
(dd/mm/aa)</t>
  </si>
  <si>
    <t>No. De dIas de suspensión</t>
  </si>
  <si>
    <t>Fecha de terminación del Contrato despues de la suspensión
(dd/mm/aa)</t>
  </si>
  <si>
    <t>Fecha de suscripción de la cesión
(dd/mm/aa)</t>
  </si>
  <si>
    <t>Fecha de inicio de Cesión (dd/mm/aa)</t>
  </si>
  <si>
    <t>Nombre del Cesionario</t>
  </si>
  <si>
    <t>Tipo de ID</t>
  </si>
  <si>
    <t>No. ID</t>
  </si>
  <si>
    <t>Fecha de suscripción de la Modificación
(dd/mm/aa)</t>
  </si>
  <si>
    <t>Observaciones</t>
  </si>
  <si>
    <t>Fecha de suscripciOn de la ModificaciOn
(dd/mm/aa)</t>
  </si>
  <si>
    <t>Fecha de Suscripcion Term.
(dd/mm/aa)</t>
  </si>
  <si>
    <t>Fecha de terminación
(dd/mm/aa)</t>
  </si>
  <si>
    <t>Vr. Total del Contrato</t>
  </si>
  <si>
    <t>Fecha de terminación definitiva del contrato
(dd/mm/aa)</t>
  </si>
  <si>
    <t>Fecha de liquidación del contrato
(dd/mm/aa)</t>
  </si>
  <si>
    <t>Subdirección de Gestión Corporativa</t>
  </si>
  <si>
    <t>Contratacion Directa</t>
  </si>
  <si>
    <t>Prestación de Servicios</t>
  </si>
  <si>
    <t>Prestación de Servicios Profesionales (Literal H)</t>
  </si>
  <si>
    <t>3-3-1-15-07-42-1110. Fortalecimiento y desarrollo de la gestión institucional</t>
  </si>
  <si>
    <t>N.A.</t>
  </si>
  <si>
    <t>Diego Valencia</t>
  </si>
  <si>
    <t>IDPC-PS-001-2017</t>
  </si>
  <si>
    <t>En ejecución</t>
  </si>
  <si>
    <t>Laura Marcela Olarte Gélvez</t>
  </si>
  <si>
    <t>17-12-6034978</t>
  </si>
  <si>
    <t>C.C.</t>
  </si>
  <si>
    <t>CALLE 63 NO. 24-44 APTO 207</t>
  </si>
  <si>
    <t>IDPC-PS-002-2017</t>
  </si>
  <si>
    <t>NELSON ENRIQUE LOZANO ORJUELA</t>
  </si>
  <si>
    <t>17-12-6041933</t>
  </si>
  <si>
    <t>DIAGONAL 18 A NO. 2 A 31 SUR CASA 218</t>
  </si>
  <si>
    <t>IDPC-PS-003-2017</t>
  </si>
  <si>
    <t>17-12-6042053</t>
  </si>
  <si>
    <t>CALLE 1 B NO 39-18</t>
  </si>
  <si>
    <t>IDPC-PS-004-2017</t>
  </si>
  <si>
    <t>17-12-6042135</t>
  </si>
  <si>
    <t>CALLE 54 NO. 09-28 APTO 301</t>
  </si>
  <si>
    <t>NO RELACIONA</t>
  </si>
  <si>
    <t>Christian Ardila</t>
  </si>
  <si>
    <t>IDPC-PS-005-2017</t>
  </si>
  <si>
    <t>LUIS CARLOS YUSTI TRUJILLO</t>
  </si>
  <si>
    <t>Juan Fernando Acosta Mirkow</t>
  </si>
  <si>
    <t>17-12-6107277</t>
  </si>
  <si>
    <t>Subdirección de Intervención</t>
  </si>
  <si>
    <t>3-3-1-15-02-17-1114. Intervención y conservación de los bienes muebles e inmuebles en sectores de interés cultural del Distrito Capital</t>
  </si>
  <si>
    <t>IDPC-PSP-6-2017</t>
  </si>
  <si>
    <t>Dorys Patricia Noy Palacios</t>
  </si>
  <si>
    <t>17-12-6073154</t>
  </si>
  <si>
    <t>TV 3 Nº 47-38 APTO 201</t>
  </si>
  <si>
    <t>IDPC-PSP-7-2017</t>
  </si>
  <si>
    <t>17-12-6070542</t>
  </si>
  <si>
    <t>IDPC-PS-008-2017</t>
  </si>
  <si>
    <t>SANTIAGO VEGA BAQUERO</t>
  </si>
  <si>
    <t>17-12-6054401</t>
  </si>
  <si>
    <t>Fabio Gracia</t>
  </si>
  <si>
    <t>IDPC-PS-009-2017</t>
  </si>
  <si>
    <t>OSCAR JAVIER BECERRA MORA</t>
  </si>
  <si>
    <t>17-12-6077506</t>
  </si>
  <si>
    <t>IDPC-PSP-10-2017</t>
  </si>
  <si>
    <t>17-12-6073286</t>
  </si>
  <si>
    <t>KR 40 Nº 25-78 AP 603</t>
  </si>
  <si>
    <t>IDPC-PS-011-2017</t>
  </si>
  <si>
    <t>17-12-6081457</t>
  </si>
  <si>
    <t>SIN PUBLICAR</t>
  </si>
  <si>
    <t>PENDIENTE</t>
  </si>
  <si>
    <t>IDPC-PS-013-2017</t>
  </si>
  <si>
    <t>KAREM LIZETTE CESPEDES HERNANDEZ</t>
  </si>
  <si>
    <t>17-12-6055126</t>
  </si>
  <si>
    <t>CARRERA 6 NO. 49-56 APTO 505</t>
  </si>
  <si>
    <t>Subdirección de Divulgación</t>
  </si>
  <si>
    <t>3-3-1-15-03-25-1107. Divulgación y apropiación del patrimonio cultural del Distrito Capital</t>
  </si>
  <si>
    <t>IDPC-PS-014-2017</t>
  </si>
  <si>
    <t>ANA MARIA SANCHEZ LESMES</t>
  </si>
  <si>
    <t>Maria Cristina Diaz</t>
  </si>
  <si>
    <t>17-12-6081918</t>
  </si>
  <si>
    <t>CARRERA 40 NO. 33-47 SUR</t>
  </si>
  <si>
    <t>IDPC-PS-015-2017</t>
  </si>
  <si>
    <t>17-12-6077965</t>
  </si>
  <si>
    <t>IDPC-PS-016-2017</t>
  </si>
  <si>
    <t>17-12-6106114</t>
  </si>
  <si>
    <t>IDPC-PS-017-2017</t>
  </si>
  <si>
    <t>GIOVANNA MORALES AGUIRRE</t>
  </si>
  <si>
    <t>17-12-6106378</t>
  </si>
  <si>
    <t>IDPC-CPSP-018-2017</t>
  </si>
  <si>
    <t>Jeannette Ruiz Moreno</t>
  </si>
  <si>
    <t>17-12-6097792</t>
  </si>
  <si>
    <t>IDPC-PS-019-2017</t>
  </si>
  <si>
    <t>DIANA MARCELA RAMIREZ CASTILLO</t>
  </si>
  <si>
    <t>17-12-6077403</t>
  </si>
  <si>
    <t>CALLE 160 NO. 58-75 APTO 102</t>
  </si>
  <si>
    <t>IDPC-PSP-20-2017</t>
  </si>
  <si>
    <t>Terminado</t>
  </si>
  <si>
    <t>17-12-6076115</t>
  </si>
  <si>
    <t>IDPC-PS-021-2017</t>
  </si>
  <si>
    <t>17-12-6081745</t>
  </si>
  <si>
    <t>DIAGONAL 183 A NO. 20-80 INT 1</t>
  </si>
  <si>
    <t>IDPC-CPSAG-022-2017</t>
  </si>
  <si>
    <t>YURI ALEJANDRA QUINTERO CASTAÑO</t>
  </si>
  <si>
    <t>17-12-6089651</t>
  </si>
  <si>
    <t>IDPC-PSP-23-2017</t>
  </si>
  <si>
    <t>VILMA NATALIA ROMERO INFANTE</t>
  </si>
  <si>
    <t>17-12-6081146</t>
  </si>
  <si>
    <t>IDPC-PS-024-2017</t>
  </si>
  <si>
    <t>17-12-6077057</t>
  </si>
  <si>
    <t>IDPC-CPSP-025-2017</t>
  </si>
  <si>
    <t>FERDY ANTONIO LAMPREA AVELLANEDA</t>
  </si>
  <si>
    <t>17-12-6099131</t>
  </si>
  <si>
    <t>IDPC-CPSP-026-2017</t>
  </si>
  <si>
    <t>17-12-6105260</t>
  </si>
  <si>
    <t>3-3-1-15-01-11-1024. Formación en patrimonio cultural</t>
  </si>
  <si>
    <t>IDPC-CPSP-027-2017</t>
  </si>
  <si>
    <t>17-12-6112186</t>
  </si>
  <si>
    <t>IDPC-CPSP-028-2017</t>
  </si>
  <si>
    <t>DIANA MARCELA CAMELO PINILLA</t>
  </si>
  <si>
    <t>17-12-6112307</t>
  </si>
  <si>
    <t>IDPC-PSAG-29-2017</t>
  </si>
  <si>
    <t>JAIBER ALFONSO SARMIENTO RUIZ</t>
  </si>
  <si>
    <t>17-12-6099669</t>
  </si>
  <si>
    <t>IDPC-PSP-30-2017</t>
  </si>
  <si>
    <t>17-12-6083124</t>
  </si>
  <si>
    <t>CARRERA 10B Nº 28-27 SUR</t>
  </si>
  <si>
    <t>IDPC-CPSP-031-2017</t>
  </si>
  <si>
    <t>17-12-6159522</t>
  </si>
  <si>
    <t>73</t>
  </si>
  <si>
    <t>LUZ MARINA SERNA HERRERA</t>
  </si>
  <si>
    <t>Carmenza Durán</t>
  </si>
  <si>
    <t>IDPC-PSP-033-2017</t>
  </si>
  <si>
    <t>17-12-6077335</t>
  </si>
  <si>
    <t>CARRERA 48 NO. 127-75 INT 1 APTO 304</t>
  </si>
  <si>
    <t>IDPC-PSP-34-2017</t>
  </si>
  <si>
    <t>17-12-6108113</t>
  </si>
  <si>
    <t>IDPC-PS-035-2017</t>
  </si>
  <si>
    <t>GIOVANNA ALEXANDRA SEGOVIA MERCADO</t>
  </si>
  <si>
    <t>17-12-6106450</t>
  </si>
  <si>
    <t>CARRERA 7 NO. 45-25 APTO 203</t>
  </si>
  <si>
    <t> IDPC-036-2017</t>
  </si>
  <si>
    <t>GLORIA ISABEL CARRILLO BUITRAGO</t>
  </si>
  <si>
    <t>IDPC-036-2017</t>
  </si>
  <si>
    <t>IDPC-PSP-37-2017</t>
  </si>
  <si>
    <t>17-12-6108147</t>
  </si>
  <si>
    <t>Giovanna Morales</t>
  </si>
  <si>
    <t>IDPC-PSP-38-2017</t>
  </si>
  <si>
    <t>17-12-6077165</t>
  </si>
  <si>
    <t>IDPC-039-2017</t>
  </si>
  <si>
    <t>XIMENA PAOLA BERNAL CASTILLO</t>
  </si>
  <si>
    <t>17-12-6082856</t>
  </si>
  <si>
    <t>CRA. 9 NO. 71-38 APTO 502</t>
  </si>
  <si>
    <t>IDPC-PS-040-2017</t>
  </si>
  <si>
    <t>ANDRES MAURICIO NARVAEZ GARCIA</t>
  </si>
  <si>
    <t>17-12-6106523</t>
  </si>
  <si>
    <t>IDPC-CPSAG-041-2017</t>
  </si>
  <si>
    <t>17-12-6101822</t>
  </si>
  <si>
    <t>IDPC-CPSP-042-2017</t>
  </si>
  <si>
    <t>17-12-6096879</t>
  </si>
  <si>
    <t>ANULADO</t>
  </si>
  <si>
    <t>IDPC-CPSP-044-2017</t>
  </si>
  <si>
    <t>DIEGO LUIS ROBAYO DE ANGULO</t>
  </si>
  <si>
    <t>17-12-6097067</t>
  </si>
  <si>
    <t>IDPC-PS-045-2017</t>
  </si>
  <si>
    <t>17-12-6105996</t>
  </si>
  <si>
    <t>Subdirección General</t>
  </si>
  <si>
    <t>3-3-1-15-02-17-1112. Instrumentos de planeación y gestión para la preservación y sostenibilidad del patrimonio cultural</t>
  </si>
  <si>
    <t>IDPC-PS-046-2017</t>
  </si>
  <si>
    <t>ANA GABRIELA PINILLA GONZALEZ</t>
  </si>
  <si>
    <t>Maria Victoria Villamil</t>
  </si>
  <si>
    <t>17-12-6106225</t>
  </si>
  <si>
    <t>CARRERA 5 NO. 34-55 APTO 301</t>
  </si>
  <si>
    <t>IDPC-CPSP-047-2017</t>
  </si>
  <si>
    <t>17-12-6091801</t>
  </si>
  <si>
    <t>IDPC-PSP-48-2017</t>
  </si>
  <si>
    <t>ADRIANA VERA ESTRADA</t>
  </si>
  <si>
    <t>17-12-6118686</t>
  </si>
  <si>
    <t>IDPC-PSP-49-2017</t>
  </si>
  <si>
    <t>LEONARDO OCHICA SALAMANCA</t>
  </si>
  <si>
    <t>17-12-6118721</t>
  </si>
  <si>
    <t>IDPC-CPSP-052-2017</t>
  </si>
  <si>
    <t>17-12-6112397</t>
  </si>
  <si>
    <t>CARLOS LEMA POSADA</t>
  </si>
  <si>
    <t>IDPC-PSP-54-2017</t>
  </si>
  <si>
    <t>IRENE CAROLINA CORREDOR ROJAS</t>
  </si>
  <si>
    <t>17-12-6170720</t>
  </si>
  <si>
    <t>IDPC-CPSP-055-2017</t>
  </si>
  <si>
    <t>17-12-6112904</t>
  </si>
  <si>
    <t>IDPC-CPSP-056-2017</t>
  </si>
  <si>
    <t>YESICA MILENA ACOSTA MOLINA</t>
  </si>
  <si>
    <t>17-12-6112559</t>
  </si>
  <si>
    <t>IDPC-PSP-058-2017</t>
  </si>
  <si>
    <t>17-12-6116083</t>
  </si>
  <si>
    <t>IDPC-PSAG-59-2017</t>
  </si>
  <si>
    <t>RONALD MORERA ESTEVEZ</t>
  </si>
  <si>
    <t>17-12-6170866</t>
  </si>
  <si>
    <t>CALLE 42F SUR Nº 72L-45</t>
  </si>
  <si>
    <t>NIT P. Natural</t>
  </si>
  <si>
    <t>IDPC-CPSP-061-2017</t>
  </si>
  <si>
    <t>17-12-6129898</t>
  </si>
  <si>
    <t>4668558 / 3208377917</t>
  </si>
  <si>
    <t>ANDRES IVAN ALBARRACIN SALAMANCA</t>
  </si>
  <si>
    <t>LUISA MARIA GOMEZ CARDONA</t>
  </si>
  <si>
    <t>LAURA JULIETTE CARVAJAL GUACANEME</t>
  </si>
  <si>
    <t>JORGE ELKIN BUITRAGO ARENAS</t>
  </si>
  <si>
    <t>David Arias</t>
  </si>
  <si>
    <t>AREA SOLICITANTE</t>
  </si>
  <si>
    <t>Causales de Contratación SECOP para Contratación Directa</t>
  </si>
  <si>
    <t>PROGRAMA</t>
  </si>
  <si>
    <t>CÓDIGO 
PROYECTO</t>
  </si>
  <si>
    <t>Estado del Contrato</t>
  </si>
  <si>
    <t>Tipo de Diligencia</t>
  </si>
  <si>
    <t>Novedades</t>
  </si>
  <si>
    <t>Estado de las Novedades</t>
  </si>
  <si>
    <t>Se presentan Novedades?</t>
  </si>
  <si>
    <t>LP - Licitacion Publica</t>
  </si>
  <si>
    <t>Urgencia Manifiesta (Literal A)</t>
  </si>
  <si>
    <t>Arrendamiento</t>
  </si>
  <si>
    <t>Por Iniciar</t>
  </si>
  <si>
    <t>NOVEDAD</t>
  </si>
  <si>
    <t>SUSPENSIÓN</t>
  </si>
  <si>
    <t>En elaboración</t>
  </si>
  <si>
    <t>SI</t>
  </si>
  <si>
    <t>CM - Concurso de Meritos</t>
  </si>
  <si>
    <t>Contratación de Emprésitos (Literal B)</t>
  </si>
  <si>
    <t>Compraventa</t>
  </si>
  <si>
    <t>C.E.</t>
  </si>
  <si>
    <t>PQR</t>
  </si>
  <si>
    <t>ADICION</t>
  </si>
  <si>
    <t>En revisón y firmas</t>
  </si>
  <si>
    <t>NO</t>
  </si>
  <si>
    <t>Dirección</t>
  </si>
  <si>
    <t>SA - Seleccion Abreviada de Menor Cuantia</t>
  </si>
  <si>
    <t>Contratos o Convenios Interadministrativos (Literal C)</t>
  </si>
  <si>
    <t>Consultoría</t>
  </si>
  <si>
    <t>NIT P. Jurídica</t>
  </si>
  <si>
    <t>DERECHO DE PETICION</t>
  </si>
  <si>
    <t>PRORROGA</t>
  </si>
  <si>
    <t>Elaborado</t>
  </si>
  <si>
    <t>Contratos para el Desarrollo de Actividades Científicas y Tecnológicas (Literal E)</t>
  </si>
  <si>
    <t>Interventoría</t>
  </si>
  <si>
    <t>Liquidado</t>
  </si>
  <si>
    <t>CERTIFICACION</t>
  </si>
  <si>
    <t>ADICION Y PRORROGA</t>
  </si>
  <si>
    <t>Anulado o cancelado</t>
  </si>
  <si>
    <t>MC - Mínima Cuantía</t>
  </si>
  <si>
    <t>Contratos de Encargo Fiduciario que Celebren Entidades Territoriales (Literal F)</t>
  </si>
  <si>
    <t>Obra</t>
  </si>
  <si>
    <t>Pasaporte</t>
  </si>
  <si>
    <t>TERMINACION ANTICIPADA</t>
  </si>
  <si>
    <t>En proceso de asignación</t>
  </si>
  <si>
    <t>Comodato</t>
  </si>
  <si>
    <t>Cuando no Exista Pluralidad de Oferentes en el Mercado o Titular de Derechos Exclusivos (Literal G)</t>
  </si>
  <si>
    <t>3-3-4-00-00-0000-00. Pasivos Exigibles</t>
  </si>
  <si>
    <t>Alfonso Covaleda</t>
  </si>
  <si>
    <t>INCUMPLIMIENTO</t>
  </si>
  <si>
    <t>Asignado</t>
  </si>
  <si>
    <t>SA - Subasta Inversa Presencial</t>
  </si>
  <si>
    <t>Suministro</t>
  </si>
  <si>
    <t>Funcionamiento</t>
  </si>
  <si>
    <t>LIQUIDACION</t>
  </si>
  <si>
    <t>Anulado</t>
  </si>
  <si>
    <t>Arrendamiento o Adquisición de Inmuebles (Literal I)</t>
  </si>
  <si>
    <t xml:space="preserve">SA - Seleccion Abreviada por Acuerdo Marco de Precios </t>
  </si>
  <si>
    <t>Contratación de Bienes y Servicios en el Sector Defensa y en el DAS (Literal D)</t>
  </si>
  <si>
    <t>PQR'S</t>
  </si>
  <si>
    <t>Mínima Cuantía en Grandes Superficies</t>
  </si>
  <si>
    <t>CAMBIO DE SUPERVISIÓN</t>
  </si>
  <si>
    <t>Régimen Esp - Conv de Asociación</t>
  </si>
  <si>
    <t>Régimen Especial</t>
  </si>
  <si>
    <t>CESIÓN</t>
  </si>
  <si>
    <t>Régimen Esp - Conv de Pasantías (Ley 115/94)</t>
  </si>
  <si>
    <t>INFORMACIÓN</t>
  </si>
  <si>
    <t>JAIRO AUGUSTO NIÑO TOVAR</t>
  </si>
  <si>
    <t>NATALIA ACHIAIRDA ORTIZ</t>
  </si>
  <si>
    <t>OSCAR LEONADRO LONDOÑO ROJAS</t>
  </si>
  <si>
    <t>MARIANA COY DE MARQUEZ</t>
  </si>
  <si>
    <t>SANDRA CAROLINA MARTINEZ SANDOVAL</t>
  </si>
  <si>
    <t>ADRIANA MORA VALENCIA</t>
  </si>
  <si>
    <t>LUZ PATRICIA QUINTANILLA PARRA</t>
  </si>
  <si>
    <t>CATALINA CAVELIER ADARVE</t>
  </si>
  <si>
    <t>KAREN ROCIO FORERO GARAVITO</t>
  </si>
  <si>
    <t>PAULA ANDREA AVILA ESPINEL</t>
  </si>
  <si>
    <t>SERGIO IVAN ROJAS</t>
  </si>
  <si>
    <t>CRISTHIAN ORTEGA AVILA</t>
  </si>
  <si>
    <t>RUTH ELENA RODRIGUEZ AGUIRRE</t>
  </si>
  <si>
    <t>SANDRA MILENA MELO RODRIGUEZ</t>
  </si>
  <si>
    <t>DIEGO ANTONIO RODRIGUEZ CARRILLO</t>
  </si>
  <si>
    <t>ANDRES MAURICIO CASTRO LOZANO</t>
  </si>
  <si>
    <t>FABIO ANDRES GRACIA PEREZ</t>
  </si>
  <si>
    <t>DEICY YAMILE RIVERA PEREZ</t>
  </si>
  <si>
    <t>CHRISTIAN JOSE ARDILA DIRGUA</t>
  </si>
  <si>
    <t>FRANCISCO JOSE DUARTE</t>
  </si>
  <si>
    <t>RENATO GONZALEZ CRUZ</t>
  </si>
  <si>
    <t>DIANA PAOLA BEDOYA GARCIA</t>
  </si>
  <si>
    <t>LIDA CONSTANZA MEDRANO RINCON</t>
  </si>
  <si>
    <t>NATALIA BARON QUIROGA</t>
  </si>
  <si>
    <t>ELBA CARMENZA DURAN ALFONSO</t>
  </si>
  <si>
    <t>ANA MARIA CARVAJAL BERNAL</t>
  </si>
  <si>
    <t>LILIANA PAOLA GUERRERO ALBARRACIN</t>
  </si>
  <si>
    <t>NATALIA LEON VELASQUEZ</t>
  </si>
  <si>
    <t>CATALINA ORTEGON RIVEROS</t>
  </si>
  <si>
    <t>ARIEL RODRIGO FERNANDEZ BACA</t>
  </si>
  <si>
    <t>YANETH MORA HERNANDEZ</t>
  </si>
  <si>
    <t>ANGELICA ESPERANZA ACUÑA HERNANDEZ</t>
  </si>
  <si>
    <t>JUAN RICARDO BARRAGAN AGUILAR</t>
  </si>
  <si>
    <t>XIMENA PIEDAD AGUILLON MAYORGA</t>
  </si>
  <si>
    <t>DIANA MARCELA GARCIA SIERRA</t>
  </si>
  <si>
    <t>FATIMA YASMIN RODRIGUEZ OBANDO</t>
  </si>
  <si>
    <t>RUBEN DAVID SOTO CASTRO</t>
  </si>
  <si>
    <t>VANESSA ANGELICA GARNICA ANGEL</t>
  </si>
  <si>
    <t>HELBER AURELIO SILVA LEGUIZAMON</t>
  </si>
  <si>
    <t>ANDRES RICARDO CRISTANCHO JIMENEZ</t>
  </si>
  <si>
    <t>BLADMIN DARIO BARRETO OVALLE</t>
  </si>
  <si>
    <t>JOSE FRANCISCO RODRIGUEZ TELLEZ</t>
  </si>
  <si>
    <t>DANIEL FELIPE GUTIERREZ REYES</t>
  </si>
  <si>
    <t>MARIA PAULA GONZALEZ TORRES</t>
  </si>
  <si>
    <t>GERMAN DARIO ROMERO SUAREZ</t>
  </si>
  <si>
    <t>DAVID LEONARDO REYES CESPEDES</t>
  </si>
  <si>
    <t>FELIDA DEL CARMEN RODRIGUEZ FERNANDEZ</t>
  </si>
  <si>
    <t>NATALIA CAMILA RAMIREZ ARANGO</t>
  </si>
  <si>
    <t>EDICSON ALBERTO SANCHEZ RAMIREZ</t>
  </si>
  <si>
    <t>EDGAR ANDRES LOPEZ GOMEZ</t>
  </si>
  <si>
    <t>ROSA ELENA SANCHEZ</t>
  </si>
  <si>
    <t>JUAN SEBASTIAN PINTO MUÑOZ</t>
  </si>
  <si>
    <t>MARIA DEL PILAR ZAMBRANO GOMEZ</t>
  </si>
  <si>
    <t>DANIEL FELIPE GUTIERREZ VARGAS</t>
  </si>
  <si>
    <t>JUAN JOSE ALVEAR MEJIA</t>
  </si>
  <si>
    <t>GINA MILENA MAYORGA</t>
  </si>
  <si>
    <t>ANA MARIA FLOREZ</t>
  </si>
  <si>
    <t>LUIS ALFREDO BARON LEAL</t>
  </si>
  <si>
    <t>MONICA CLAVIJO ROA</t>
  </si>
  <si>
    <t>JENNY GISELL QUEVEDO</t>
  </si>
  <si>
    <t>DIEGO IVAN MENESES</t>
  </si>
  <si>
    <t>RUTH MERY CORREDOR CELY</t>
  </si>
  <si>
    <t>NYDIA JANETTE MORENO BUITRAGO</t>
  </si>
  <si>
    <t>MARIA PATRICIA JAIMES</t>
  </si>
  <si>
    <t>JAUMER IVAN BLANCO</t>
  </si>
  <si>
    <t>JUAN PABLO SANABRIA VEGA</t>
  </si>
  <si>
    <t>SARA BEATRIZ ACUÑA GOMEZ</t>
  </si>
  <si>
    <t>SAMAEL ARIAS HERNANDEZ</t>
  </si>
  <si>
    <t>SAMUEL HUERFANO REINA</t>
  </si>
  <si>
    <t>JUAN CARLOS SARMIENTO</t>
  </si>
  <si>
    <t>CARLOS EDUARDO SERRANO</t>
  </si>
  <si>
    <t>SANDRA LILIANA CALDERON</t>
  </si>
  <si>
    <t>CLARA NYDIA PARDO</t>
  </si>
  <si>
    <t>MARCELA TRISTANCHO MANTILLA</t>
  </si>
  <si>
    <t>LUISA FERNANDA LOPEZ CASTELLANOS</t>
  </si>
  <si>
    <t>JUAN CAMILO BIERMAN LOPEZ</t>
  </si>
  <si>
    <t>YENNY MILENA RINCON CAMACHO</t>
  </si>
  <si>
    <t>HUGO HERNAN PEDRAZA BARON</t>
  </si>
  <si>
    <t>NANCY ZAMORA</t>
  </si>
  <si>
    <t>HECTOR JAVIER SANDOVAL GALVIS</t>
  </si>
  <si>
    <t>CLAUDIA PATRICIA HERNANDEZ DUARTE</t>
  </si>
  <si>
    <t>SANDRA YANETH RAMO BENAVIDEZ</t>
  </si>
  <si>
    <t>LINA MARIA RINCON COLLAZOS</t>
  </si>
  <si>
    <t>ALFONSO ANDRES COVALEDA</t>
  </si>
  <si>
    <t>ALVARO IVAN SALAZAR DAZA</t>
  </si>
  <si>
    <t>MARIA CAROLINA CORREAL</t>
  </si>
  <si>
    <t>ANA MARIA CIFUENTES RUIZ</t>
  </si>
  <si>
    <t>KARLA FELIZA RODRIGUEZ</t>
  </si>
  <si>
    <t>ANGELICA ROCIO CELY H</t>
  </si>
  <si>
    <t>DIANA MARGARITA PARADA BORJA</t>
  </si>
  <si>
    <t>DIEGO FERNANDO VALENCIA MENDEZ</t>
  </si>
  <si>
    <t>ANGELICA MARIA CASTRO</t>
  </si>
  <si>
    <t>KAREN VIVIANA GUTIERREZ VARGAS</t>
  </si>
  <si>
    <t>PAULA ANDREA MENDEZ ROMERO</t>
  </si>
  <si>
    <t>Jonathan Olarte</t>
  </si>
  <si>
    <t>IDPC-PS-079-2017</t>
  </si>
  <si>
    <t>17-12-6219148</t>
  </si>
  <si>
    <t>ORLANDO ARIAS CAICEDO</t>
  </si>
  <si>
    <t>IDPC-PSAG-75-2017</t>
  </si>
  <si>
    <t>17-12-6224565</t>
  </si>
  <si>
    <t>KR 123 Nº 133-66 AP 403</t>
  </si>
  <si>
    <t>N.A</t>
  </si>
  <si>
    <t>IDPC-PSAG-68-2017</t>
  </si>
  <si>
    <t>Juan Carlos Alvarado Peña</t>
  </si>
  <si>
    <t>17-12-6224538</t>
  </si>
  <si>
    <t>FRANCO ERNESTO RODRIGUEZ ZAMBRANO</t>
  </si>
  <si>
    <t>JULIAN ANDRES QUIÑONEZ</t>
  </si>
  <si>
    <t>IDPC-PS-128-2017</t>
  </si>
  <si>
    <t>15 de febrero de 2017</t>
  </si>
  <si>
    <t>17-12-6219484</t>
  </si>
  <si>
    <t>IDPC-CPSP-083-2017</t>
  </si>
  <si>
    <t>17-12-6207821</t>
  </si>
  <si>
    <t>IDPC-CPSP-094-2017</t>
  </si>
  <si>
    <t>17-12-6202994</t>
  </si>
  <si>
    <t>IDPC-CPSP-093-2017</t>
  </si>
  <si>
    <t>17-12-6205399</t>
  </si>
  <si>
    <t>GAMA INGENIEROS</t>
  </si>
  <si>
    <t>DIEGO FELIPE LOPEZ OSPINA</t>
  </si>
  <si>
    <t>CONSTANZA MEDINA DIAZ</t>
  </si>
  <si>
    <t>LINA MARCELA MORENO</t>
  </si>
  <si>
    <t>GABRIEL FELIPE MUELLE ZAMBRANO</t>
  </si>
  <si>
    <t>GUILLERMO BERNAL ACEVEDO BELTRAN</t>
  </si>
  <si>
    <t>IDPC-CPSP-076-2017</t>
  </si>
  <si>
    <t>17-12-6202656</t>
  </si>
  <si>
    <t>CALLE 164 NO. 18 41 APTO 107</t>
  </si>
  <si>
    <t>IDPC-CPSP-089-2017</t>
  </si>
  <si>
    <t>17-12-6198529</t>
  </si>
  <si>
    <t>IDPC-CPSP-085-2017</t>
  </si>
  <si>
    <t>17-12-6207028</t>
  </si>
  <si>
    <t>PRESTAR SERVICIOS PROFESIONALES AL IDPC PARA LLEVAR A CABO EN AULA EL DESARROLLO METODOLÓGICO DE LA CATEDRA DE PATRIMONIO - CIVINAUTAS DIRIGIDO A ESTUDIANTES DE COLEGIOS DISTRITALES</t>
  </si>
  <si>
    <t>IDPC-CPSP-084-2017</t>
  </si>
  <si>
    <t>17-12-6260024</t>
  </si>
  <si>
    <t>PRESTAR SERVICIOS PROFESIONALES AL IDPC PARA APOYAR LA CONSOLIDACION DEL DIAGNOSTICO Y FORMULACIÓN DE LA PROPUESTA INTEGRAL DEL PEMP DEL CENTRO HISTÓRICO DE BOGOTA D.C. RELACIONADA CON LA ELABORACIÓN DEL INVENTARIO DEL PATRIMONIO CULTURAL INMUEBLE</t>
  </si>
  <si>
    <t>IDPC-CPSP-091-2017</t>
  </si>
  <si>
    <t>17-12-6259572</t>
  </si>
  <si>
    <t>PRESTAR SERVICIOS PROFESIONALES AL IDPC PARA APOYAR LA CONSOLIDACIÓN DEL DIAGNOSTICO Y FORMULACIÓN DE LA PROPUESTA INTEGRAL DEL PEMP DEL CENTRO HISTORICO DE BOGOTA, RELACIONADA CON LA ELABORACIÓN DEL INVENTARIO-VALORACIÓN DEL PATRIMONIO CULTURAL INMUEBLE</t>
  </si>
  <si>
    <t>IDPC-CPSP-070-2017</t>
  </si>
  <si>
    <t>PRESTAR SERVICIOS PROFESIONALES AL IDPC EN LOS TEMAS ADMINISTRATIVOS Y DE GESTION REQUERIDOS EN LA ESTRUCTURACION DE LA PROPUESTA INTEGRAL DEL PEMP DEL CENTRO HISTORICO DE BOGOTA D.C. Y DEMAS INSTRUMENTOS DE PLANEACION Y GESTION PARA LA PRESERVACION Y SOSTENIBILIDAD DEL PATRIMONIO CULTURAL</t>
  </si>
  <si>
    <t>IDPC-CPSP-132-2017</t>
  </si>
  <si>
    <t>JORGE ENRIQUE RAMIREZ HERNANDEZ</t>
  </si>
  <si>
    <t>17-12-6261738</t>
  </si>
  <si>
    <t>17-12-6261892</t>
  </si>
  <si>
    <t>IDPC-CPSP-051-2017</t>
  </si>
  <si>
    <t>PRESTAR SERVICIOS PROFESIONALES AL IDPC PARA APOYAR LA CONSOLIDACION DEL DIAGNOSTICO Y FORMULACION DE LA PROPUESTA INTEGRAL DEL PEMP DEL CENTRO HISTORICO DE BOGOTA D.C. RELACIONADA CON LA ELABORACION DEL INVENTARIO-VALORACION DEL PATRIMONIO CULTURAL INMUEBLE</t>
  </si>
  <si>
    <t>IDPC-CPSP-126-2017</t>
  </si>
  <si>
    <t>17-12-6265598</t>
  </si>
  <si>
    <t>IDPC-CPSP-127-2017</t>
  </si>
  <si>
    <t>17-12-6242678</t>
  </si>
  <si>
    <t>IDPC-PSP-78-2017</t>
  </si>
  <si>
    <t>17-12-6254642</t>
  </si>
  <si>
    <t>PRESTAR SERVICIOS PARA APOYAR EL SEGUIMIENTO A LA EJECUCIÓN PRESUPUESTAL DE INVERSIÓN Y A LAS METAS DE LOS PROYECTOS DEL INSTITUTO DISTRITAL DE PATRIMONIO CULTURAL DEFINIDOS EN EL PLAN DE DESARROLLO BOGOTÁ MEJOR PARA TODOS.</t>
  </si>
  <si>
    <t>IDPC-PSP-114-2017</t>
  </si>
  <si>
    <t>IDPC-PSP-117-2017</t>
  </si>
  <si>
    <t>17-12-6253452</t>
  </si>
  <si>
    <t>IDPC-CPSP-87-2017</t>
  </si>
  <si>
    <t>17-12-6260077</t>
  </si>
  <si>
    <t>IDPC-PSP-95-2017</t>
  </si>
  <si>
    <t>17-12-6248396</t>
  </si>
  <si>
    <t>IDPC-PSP-119-2017</t>
  </si>
  <si>
    <t>Ana Maria Logreira</t>
  </si>
  <si>
    <t>17-12-6253884</t>
  </si>
  <si>
    <t>IDPC-PSP-97-2017</t>
  </si>
  <si>
    <t>17-12-6255629</t>
  </si>
  <si>
    <t>IDPC-PS-74-2017</t>
  </si>
  <si>
    <t>patricia jaimes</t>
  </si>
  <si>
    <t>17-12-6248154</t>
  </si>
  <si>
    <t>IDPC-PSP-96-2017</t>
  </si>
  <si>
    <t>17-12-6224620</t>
  </si>
  <si>
    <t>IDPC-CPSAG-114-2017</t>
  </si>
  <si>
    <t>17-12-6236885</t>
  </si>
  <si>
    <t>-</t>
  </si>
  <si>
    <t>IDPC-CPSP-071-2017</t>
  </si>
  <si>
    <t>luis carlos yusti</t>
  </si>
  <si>
    <t>17-12-6215915</t>
  </si>
  <si>
    <t>17-12-6259287</t>
  </si>
  <si>
    <t>IDPC-CPSAG-105-2017</t>
  </si>
  <si>
    <t>17-12-6217381</t>
  </si>
  <si>
    <t>IDPC-PSP-109-2017</t>
  </si>
  <si>
    <t>falta aprobacion poliza</t>
  </si>
  <si>
    <t>17-12-6244801</t>
  </si>
  <si>
    <t>PRESTAR SEVICIOS PROFESIONALES AL IDPC EN LA ORIENTACION TECNICA PARA LA SINTESIS DEL DIAGNOSTICO Y LA ESTRUCTURACION DE LA PROPUESTA INTEGRAL DEL PEMP DEL CENTRO HISTORICO DE BOGOTA D.C. EN PARTICULAR EL COMPONENTE FISICO-ESPACIAL</t>
  </si>
  <si>
    <t>IDPC-CPSP-092-2017</t>
  </si>
  <si>
    <t>17-12-6266478</t>
  </si>
  <si>
    <t>IDPC-CPSP-080-2017</t>
  </si>
  <si>
    <t>17-12-6265409</t>
  </si>
  <si>
    <t>PRESTAR SERVICIOS PROFESIONALES AL IDPC PARA APOYAR LA CONSOLIDACIÓN DEL DIAGNOSTICO Y FORMULACION DE LA PROPUESTA INTEGRAL DEL PEMP DEL CENTRO HISTORICO DE BOGOTA D.C. RELACIONADA CON LA ELABORACIÓN DEL INVENTARIO-VALORACIÓN DEL PATRIMONIO CULTURAL INMUEBLE</t>
  </si>
  <si>
    <t>IDPC-CPSP-090-2017</t>
  </si>
  <si>
    <t>17-12-6265791</t>
  </si>
  <si>
    <t>IDPC-PSP-102-2017</t>
  </si>
  <si>
    <t>17-12-6244124</t>
  </si>
  <si>
    <t>IDPC-CPSP-129-2017</t>
  </si>
  <si>
    <t>17-12-6243066</t>
  </si>
  <si>
    <t>IDPC-CPSAG-116-2017</t>
  </si>
  <si>
    <t>17-12-6236973</t>
  </si>
  <si>
    <t>IDPC-CPSAG-115-2017</t>
  </si>
  <si>
    <t>17-12-6241972</t>
  </si>
  <si>
    <t>IDPC-CPSP-130-2017</t>
  </si>
  <si>
    <t>17-12-6243255</t>
  </si>
  <si>
    <t>IDPC-CPSP-081-2017</t>
  </si>
  <si>
    <t>17-12-6215552</t>
  </si>
  <si>
    <t>IDPC-CPSP-086-2017</t>
  </si>
  <si>
    <t>17-12-6205757</t>
  </si>
  <si>
    <t>IDPC-PSP-99-2017</t>
  </si>
  <si>
    <t>Irene Lamprea</t>
  </si>
  <si>
    <t>17-12-6243466</t>
  </si>
  <si>
    <t>IDPC-CPSP-123-2016</t>
  </si>
  <si>
    <t>17-12-6242516</t>
  </si>
  <si>
    <t>IDPC-CPSAG-072-2017</t>
  </si>
  <si>
    <t>17-12-6203469</t>
  </si>
  <si>
    <t>IDPC-CPSP-111-2017</t>
  </si>
  <si>
    <t>17-12-6217434</t>
  </si>
  <si>
    <t>IDPC-CPSP-112-2017</t>
  </si>
  <si>
    <t>17-12-6218713</t>
  </si>
  <si>
    <t>IDPC-PSP-106-2017</t>
  </si>
  <si>
    <t>17-12-6244398</t>
  </si>
  <si>
    <t>IDPC-PSP-110-2017</t>
  </si>
  <si>
    <t>17-12-6244899</t>
  </si>
  <si>
    <t>IDPC-PSP-101-2017</t>
  </si>
  <si>
    <t>17-12-6243781</t>
  </si>
  <si>
    <t>IDPC-PSP-64-2017</t>
  </si>
  <si>
    <t>17-12-6213138</t>
  </si>
  <si>
    <t>IDPC-PSP-65-2017</t>
  </si>
  <si>
    <t>17-12-6224201</t>
  </si>
  <si>
    <t>IDPC-PSP-66-2017</t>
  </si>
  <si>
    <t>17-12-6243942</t>
  </si>
  <si>
    <t>IDPC-PSP-77-2017</t>
  </si>
  <si>
    <t>17-12-6224597</t>
  </si>
  <si>
    <t>IDPC-PSP-118-2017</t>
  </si>
  <si>
    <t>7-12-6247591</t>
  </si>
  <si>
    <t>IDPC-PSP-113-2017</t>
  </si>
  <si>
    <t>17-12-6244958</t>
  </si>
  <si>
    <t>IDPC-PSP-57-2017</t>
  </si>
  <si>
    <t>17-12-6212901</t>
  </si>
  <si>
    <t>IDPC-PSP-108-2017</t>
  </si>
  <si>
    <t>17-12-6244601</t>
  </si>
  <si>
    <t>IDPC-CPSAG-098-2017</t>
  </si>
  <si>
    <t>17-12-6235497</t>
  </si>
  <si>
    <t>JONATHAN OLARTE GUANA</t>
  </si>
  <si>
    <t>IDPC-CPSP-104-2017</t>
  </si>
  <si>
    <t>17-12-6236759</t>
  </si>
  <si>
    <t>IDPC-CPSP-120-2017</t>
  </si>
  <si>
    <t>17-12-6265062</t>
  </si>
  <si>
    <t>IDPC-CPSAG-134-2017</t>
  </si>
  <si>
    <t>OSCAR FABIAN UYABAN DUEÑAS</t>
  </si>
  <si>
    <t>17-12-6243655</t>
  </si>
  <si>
    <t>IDPC-CPSAG-121-2017</t>
  </si>
  <si>
    <t>17-12-6242131</t>
  </si>
  <si>
    <t>IDPC-CPSP-069-2017</t>
  </si>
  <si>
    <t>suspendido</t>
  </si>
  <si>
    <t>17-12-6215722</t>
  </si>
  <si>
    <t>IDPC-CPSP-107-2017</t>
  </si>
  <si>
    <t>pendiente</t>
  </si>
  <si>
    <t>falta crp y aprobacion poliza</t>
  </si>
  <si>
    <t>17-12-6258771</t>
  </si>
  <si>
    <t>PRESTAR SERVICIOS PROFESIONALES AL IDPC PARA APOYAR LAS ACCIONES REQUERIDAS EN LA SÍNTESIS DEL DAGNOSTICO Y ESTRUCTURACIÓN DE LA PROPUESTA URBANA GENERAL EN ESPECIFICO DE LOS ASPECTOS FÍSICO-TÉCNICOS DEL PEMP DEL CENTRO HISTORICO DE BOGOTA D.C.</t>
  </si>
  <si>
    <t>IDPC-CPSP-088-2017</t>
  </si>
  <si>
    <t>17-12-6260564</t>
  </si>
  <si>
    <t>ALEXANDRA MARIA RODRIGUEZ RAQUIRA</t>
  </si>
  <si>
    <t>JUAN PABLO SANCHEZ CHAVES</t>
  </si>
  <si>
    <t>PRESTAR SERVICIOS DE APOYO A LA GESTION AL IDPC EN LOS PROCESOS DE DOCUMENTACION DE OBJETOS Y DIGITALIZACION DE LA COLECCION DEL MUSEO DE BOGOTA</t>
  </si>
  <si>
    <t>IDPC-CPSAG-124-2017</t>
  </si>
  <si>
    <t>17-12-6262076</t>
  </si>
  <si>
    <t>N/A</t>
  </si>
  <si>
    <t xml:space="preserve">PRESTAR SERVICIOS PROFESIONALES AL IDPC EN EL APOYO TECNICO DE LA SINTESIS DEL DIAGNOSTICO Y ESTRUCTURACION DE LA PROPUESTA INTEGRAL DEL PEMP DEL CENTRO HISTÓRICO DE BOGOTA D.C. </t>
  </si>
  <si>
    <t>IDPC-CPSP-073-2017</t>
  </si>
  <si>
    <t>17-12-6259732</t>
  </si>
  <si>
    <t>IDPC-CPSP-082-2017</t>
  </si>
  <si>
    <t>17-12-6199471</t>
  </si>
  <si>
    <t>PRESTAR SERVICIOS PROFESIONALES AL IDPC PARA APOYAR LA CONSOLIDACION DEL DAGNOSTICO YFORMULACION DE LA PROPUESTA INTEGRAL DEL PEMP DEL CENTRO HISTORICO DE BOGOTA D.C. RELACIONADA CON LA ELABORACION DE INVENTARIO-VALORACION DEL PATRIMONIO CULTURAL INMUEBLE</t>
  </si>
  <si>
    <t>IDPC-CPSP-125-2017</t>
  </si>
  <si>
    <t>17-12-6260678</t>
  </si>
  <si>
    <t>c.C.</t>
  </si>
  <si>
    <t>CAMILO BELTRAN JACDET</t>
  </si>
  <si>
    <t>}</t>
  </si>
  <si>
    <t>IDPC-PSP-67-2017</t>
  </si>
  <si>
    <t>IDPC-CPSP-141-2017</t>
  </si>
  <si>
    <t>17-12-6286311</t>
  </si>
  <si>
    <t>IDPC-CPSP-142-2017</t>
  </si>
  <si>
    <t>17-12-6286437</t>
  </si>
  <si>
    <t>IDPC-CPSP-138-2017</t>
  </si>
  <si>
    <t>17-12-6285119</t>
  </si>
  <si>
    <t>IDPC-CPSP-143-2017</t>
  </si>
  <si>
    <t>OLGA LUCIA VERGARA ARENAS</t>
  </si>
  <si>
    <t>17-12-6290595</t>
  </si>
  <si>
    <t>IDPC-CPSP-152-2017</t>
  </si>
  <si>
    <t>DAVID ERNESTO ARIAS SILVA</t>
  </si>
  <si>
    <t>17-12-6303983</t>
  </si>
  <si>
    <t>17-12-6304053</t>
  </si>
  <si>
    <t>CLAUDIA PATRICIA MORALES MORALES</t>
  </si>
  <si>
    <t>IDPC-CPSP-149-2017</t>
  </si>
  <si>
    <t>GISELLE JOHAN ORTIZ CEBALLOS</t>
  </si>
  <si>
    <t>MARIA ISABEL GALINDO</t>
  </si>
  <si>
    <t>NORMA JANETH GALVIS</t>
  </si>
  <si>
    <t>DEBORATH LUCIA GASCON</t>
  </si>
  <si>
    <t>CATALINA DUARTE SANCHEZ</t>
  </si>
  <si>
    <t>JULIETH RODRIGUEZ JAIMES</t>
  </si>
  <si>
    <t>JUAN PABLO HENAO</t>
  </si>
  <si>
    <t xml:space="preserve">NATALIA ORTEGA </t>
  </si>
  <si>
    <t>MANUEL SALGE FERRO</t>
  </si>
  <si>
    <t>PAULA ANDREA AYALA BARON</t>
  </si>
  <si>
    <t>MELVA SAHIDY PASTRANA MORALES</t>
  </si>
  <si>
    <t>ANGELA MARIA SANTAMARIA</t>
  </si>
  <si>
    <t>GINA CATHERINE LEON</t>
  </si>
  <si>
    <t>NATALY YOLANDA ROJAS DIAZ</t>
  </si>
  <si>
    <t>Nataly Rojas</t>
  </si>
  <si>
    <t>IDPC-CPSP-144-2017</t>
  </si>
  <si>
    <t>17-12-6268438</t>
  </si>
  <si>
    <t>IDPC-CPSP-153-2017</t>
  </si>
  <si>
    <t>17-12-6315854</t>
  </si>
  <si>
    <t>MARIELA CAJAMARCA DIAZ</t>
  </si>
  <si>
    <t>IDPC-CPSP-150-2017</t>
  </si>
  <si>
    <t>17-12-6285672</t>
  </si>
  <si>
    <t>17-12-6331291</t>
  </si>
  <si>
    <t>IDPC-CPSP-158-2017</t>
  </si>
  <si>
    <t>IDPC-CPSP-159-2017</t>
  </si>
  <si>
    <t>17-12-6324618</t>
  </si>
  <si>
    <t>MAURICIO HOYOS RUEDA</t>
  </si>
  <si>
    <t>RICARDO QUINTERO LONDOÑO</t>
  </si>
  <si>
    <t>ANDREA CAROLINA HERREÑO</t>
  </si>
  <si>
    <t>ANA MARIA COLLAZOS</t>
  </si>
  <si>
    <t>ANDREA VIVIANA BRITO</t>
  </si>
  <si>
    <t>PAOLA ANDREA BARRETO</t>
  </si>
  <si>
    <t>MAGDA CATALINA RUIZ</t>
  </si>
  <si>
    <t>DIEGO ARCESIO RODRIGUEZ</t>
  </si>
  <si>
    <t>ANA MILENA QUINTEORO</t>
  </si>
  <si>
    <t>KATHERINE AURORA MEJIA</t>
  </si>
  <si>
    <t>CLAUDIA MARCELA GONZALEZ</t>
  </si>
  <si>
    <t>MAURICIO DE JESUS ARAQUE</t>
  </si>
  <si>
    <t>AS EN FUMIGACIONES S.A.S</t>
  </si>
  <si>
    <t>LEONOR ISABELIA GOMEZ</t>
  </si>
  <si>
    <t>YOLANDA BECERRA MALDONADO</t>
  </si>
  <si>
    <t>JUAN SEBASTIAN CARRANZA MONROY</t>
  </si>
  <si>
    <t>JUAN DIEGO BRAVO</t>
  </si>
  <si>
    <t>YEIMI PAOLA PEDRAZA</t>
  </si>
  <si>
    <t>GAMMA INGENIEROS S.A.S</t>
  </si>
  <si>
    <t>ANA MARIA LOGREIRA</t>
  </si>
  <si>
    <t>IDPC-PSP-140-2017</t>
  </si>
  <si>
    <t>FECHA CDP</t>
  </si>
  <si>
    <t>17-12-6306770</t>
  </si>
  <si>
    <t>FECHA PUBLICACION</t>
  </si>
  <si>
    <t>CRA 8 A 97 07 APTO 508</t>
  </si>
  <si>
    <t>L_MARCELA_26@HOTMAIL.COM</t>
  </si>
  <si>
    <t>IDPC-PSP-145-2017</t>
  </si>
  <si>
    <t>NICOLAS LOZANO GALINDO</t>
  </si>
  <si>
    <t>17-12-6307122</t>
  </si>
  <si>
    <t>CALLE 36 18 18</t>
  </si>
  <si>
    <t>NLOZANOG@GMAIL.COM</t>
  </si>
  <si>
    <t xml:space="preserve">10 MESES </t>
  </si>
  <si>
    <t>IDPC-PSP-146-2017</t>
  </si>
  <si>
    <t>17-12-6307298</t>
  </si>
  <si>
    <t>TV 7 BIS A 108 A 55 AP 210</t>
  </si>
  <si>
    <t>NORMAGALVEZ@GMAIL.COM</t>
  </si>
  <si>
    <t>IDPC-PSP-147-2017</t>
  </si>
  <si>
    <t>17-12-6317080</t>
  </si>
  <si>
    <t>CR 50 144 40 AP 416</t>
  </si>
  <si>
    <t>DEBORATHGASCON@GMAIL.COM</t>
  </si>
  <si>
    <t>Paula Arango</t>
  </si>
  <si>
    <t>17-12-6355688</t>
  </si>
  <si>
    <t>IDPC-PSP-148-2017</t>
  </si>
  <si>
    <t>17-12-6329011</t>
  </si>
  <si>
    <t>IDPC-PSP-154-2017</t>
  </si>
  <si>
    <t>17-12-6318007</t>
  </si>
  <si>
    <t>IDPC-PSP-155-2017</t>
  </si>
  <si>
    <t>17-12-6318096</t>
  </si>
  <si>
    <t>IDPC-CPSP-157-2017</t>
  </si>
  <si>
    <t>PAULA JIMENA MATIZ LOPEZ</t>
  </si>
  <si>
    <t>17-12-6356648</t>
  </si>
  <si>
    <t>IDPC-CPSP-160-2017</t>
  </si>
  <si>
    <t>CLAUDIA PATRICIA AVENDAÑO blanco</t>
  </si>
  <si>
    <t>17-12-6356790</t>
  </si>
  <si>
    <t>IDPC-CPSP-161-2017</t>
  </si>
  <si>
    <t>PEDRO MARIA MEJIA VILLA</t>
  </si>
  <si>
    <t>17-12-6356871</t>
  </si>
  <si>
    <t>CL 87 102 60 IN 4 AP 102</t>
  </si>
  <si>
    <t>PEDROMARIAMEJIA@GMAIL.COM</t>
  </si>
  <si>
    <t xml:space="preserve">2 MESES </t>
  </si>
  <si>
    <t>IDPC-PSP-162-2017</t>
  </si>
  <si>
    <t>OLGA LUCIA OLAYA PARRA</t>
  </si>
  <si>
    <t>17-12-6352520</t>
  </si>
  <si>
    <t>CR 13 42 36 AP 402</t>
  </si>
  <si>
    <t>OLGALUCIAOLAYA@GMAIL.COM</t>
  </si>
  <si>
    <t>8 MESES</t>
  </si>
  <si>
    <t>IDPC-CPSP-164-2017</t>
  </si>
  <si>
    <t>17-12-6347290</t>
  </si>
  <si>
    <t>RICAQUILLO@GMAIL.COM</t>
  </si>
  <si>
    <t>3 MESES</t>
  </si>
  <si>
    <t>IDPC-CPSP-166-2017</t>
  </si>
  <si>
    <t>17-12-6361714</t>
  </si>
  <si>
    <t>CR 17 4 B 29 P 2</t>
  </si>
  <si>
    <t>ANDERCA_258@HOTMAIL.COM</t>
  </si>
  <si>
    <t>9 MESES Y 6 DIAS</t>
  </si>
  <si>
    <t>IDPC-CPSAG-168-2017</t>
  </si>
  <si>
    <t>17-12-6383830</t>
  </si>
  <si>
    <t>CL 51 SUR 81 C 23</t>
  </si>
  <si>
    <t>IDPC-CPSP-169-2017</t>
  </si>
  <si>
    <t>17-12-6365055</t>
  </si>
  <si>
    <t>IDPC-CPSP-171-2017</t>
  </si>
  <si>
    <t>17-12-6383941</t>
  </si>
  <si>
    <t>PRESTAR SERVICIOS PROFESIONALES AL IDPC EN EL TEMA HABITACIONAL PARA LA SÍNTESIS DEL DIAGNÓSTICO Y LA ESTRUCTURACIÓN DE LA PROPUESTA INTEGRAL DEL PLAN ESPECIAL DE MANEJO Y PROTECCIÓN -PEMP- DEL CENTRO HISTÓRICO DE BOGOTÁ D.C.</t>
  </si>
  <si>
    <t>IDPC-CPSP-172-2017</t>
  </si>
  <si>
    <t>17-12-6373185</t>
  </si>
  <si>
    <t>IDPC-CPSP-173-2017</t>
  </si>
  <si>
    <t>17-12-6372992</t>
  </si>
  <si>
    <t>IDPC-PSP-174-2017</t>
  </si>
  <si>
    <t>OTTO ALEJANDRO BURBANO ORTEGA</t>
  </si>
  <si>
    <t>17-12-6373373</t>
  </si>
  <si>
    <t>CLL 11 SUR 12 C 36 AP 301</t>
  </si>
  <si>
    <t>BURBANOARQUITECTO@GMAIL.COM</t>
  </si>
  <si>
    <t>9 MESES</t>
  </si>
  <si>
    <t>IDPC-CPSP-176-2017</t>
  </si>
  <si>
    <t>17-12-6384110</t>
  </si>
  <si>
    <t>JESUS.ARAQUE24@GMAIL.COM</t>
  </si>
  <si>
    <t>9 MESES Y 10 DIAS</t>
  </si>
  <si>
    <t>IDPC-CPSAG-179-2017</t>
  </si>
  <si>
    <t>17-12-6399147</t>
  </si>
  <si>
    <t>CL 25 B 100 75 BL 4 AP 401</t>
  </si>
  <si>
    <t>YOLANDAB1954@GMAIL.COM</t>
  </si>
  <si>
    <t>3 MESES Y 20 DIAS</t>
  </si>
  <si>
    <t>IDPC-CPSP-178-2017</t>
  </si>
  <si>
    <t>17-12-6398871</t>
  </si>
  <si>
    <t>CR 7 46 20 AP 401</t>
  </si>
  <si>
    <t>LEONORGOMEZ.HERNANDEZ@GMAIL.COM</t>
  </si>
  <si>
    <t>IDPC-CPSP-190-2017</t>
  </si>
  <si>
    <t>DANIELA RANGEL GIL</t>
  </si>
  <si>
    <t>17-12-6416721</t>
  </si>
  <si>
    <t>CR 2  16 A 38 AP 2002 TO 4</t>
  </si>
  <si>
    <t>DRANGELGIL@GMAIL.COM</t>
  </si>
  <si>
    <t>4 MESES</t>
  </si>
  <si>
    <t>IDPC-CPSP-185-2017</t>
  </si>
  <si>
    <t>HELENA MARIA FERNANDEZ SARMIENTO</t>
  </si>
  <si>
    <t>17-12-6409790</t>
  </si>
  <si>
    <t>CL 135  7 41 AP 904 TO 2</t>
  </si>
  <si>
    <t>HELENA_FERNANDEZ05@HOTMAIL.COM</t>
  </si>
  <si>
    <t>5 MESES</t>
  </si>
  <si>
    <t>IDPC-CPSAG-182-2017</t>
  </si>
  <si>
    <t>17-12-6409447</t>
  </si>
  <si>
    <t>PAOTATO19@HOTMAIL.COM</t>
  </si>
  <si>
    <t>8 MESES Y 10 DIAS</t>
  </si>
  <si>
    <t>IDPC-CPSAG-180-2017</t>
  </si>
  <si>
    <t>17-12-6409355</t>
  </si>
  <si>
    <t>AV 28 40 A 62 AP 302</t>
  </si>
  <si>
    <t>REDPET@GMAIL.COM</t>
  </si>
  <si>
    <t>2 MESES</t>
  </si>
  <si>
    <t>IDPC-PSP-167-2017</t>
  </si>
  <si>
    <t>17-12-6373286</t>
  </si>
  <si>
    <t>IDPC-PSP-175-2016</t>
  </si>
  <si>
    <t>17-12-6399777</t>
  </si>
  <si>
    <t>CR 9 61  65 TO 2 AP 504</t>
  </si>
  <si>
    <t>CMGONZALEZ19@GMAIL.COM</t>
  </si>
  <si>
    <t>IDPC-PSP-170-2017</t>
  </si>
  <si>
    <t>17-12-6373457</t>
  </si>
  <si>
    <t>CL 38 8 56 OF 902</t>
  </si>
  <si>
    <t>CATARBOL@HOTMAIL.COM</t>
  </si>
  <si>
    <t>IDPC-CPSP-139-2017</t>
  </si>
  <si>
    <t>17-12-6283136</t>
  </si>
  <si>
    <t>3-1-2-01-02-00-0000-00 gastos de Computador</t>
  </si>
  <si>
    <t>IDPC-SMC-03-2017</t>
  </si>
  <si>
    <t>17-13-6185664</t>
  </si>
  <si>
    <t>GABRIEL DE JESUS MAZO MAYORQUIN</t>
  </si>
  <si>
    <t>CALLE 166 20 45</t>
  </si>
  <si>
    <t>COMERCIAL@GAMMAINGENIEROS.COM</t>
  </si>
  <si>
    <t>12 MESES</t>
  </si>
  <si>
    <t>IDPC-CPSP-189-2017</t>
  </si>
  <si>
    <t>YULI ANDREA MAHECHA REINA</t>
  </si>
  <si>
    <t>17-12-6410084</t>
  </si>
  <si>
    <t>CR 18 C 1 G 11 P 3</t>
  </si>
  <si>
    <t>ANDREALTA438@GMAIL.COM</t>
  </si>
  <si>
    <t>8 MESES Y 16 DIAS</t>
  </si>
  <si>
    <t>IDPC-CPSP-181-2017</t>
  </si>
  <si>
    <t>17-12-6403153</t>
  </si>
  <si>
    <t>CR 69 20 16 SUR AP 509</t>
  </si>
  <si>
    <t>DR.BRACOD@GMAIL.COM</t>
  </si>
  <si>
    <t>1 MES</t>
  </si>
  <si>
    <t>IDPC-SMC-05-2017</t>
  </si>
  <si>
    <t>17-13-6345279</t>
  </si>
  <si>
    <t>CONTRATAR LA FUMIGACIÓN DE LOS BIENES INMUEBLES INCLUYENDO LOS ARCHIVOS EXISTENTES.</t>
  </si>
  <si>
    <t>3-1-2-02-12-00-0000-00 Salud Ocupacional</t>
  </si>
  <si>
    <t>IDPC-SMC-04-2017</t>
  </si>
  <si>
    <t>4 pagos</t>
  </si>
  <si>
    <t>17-13-6333164</t>
  </si>
  <si>
    <t>erika echeverry gonzalez</t>
  </si>
  <si>
    <t>CRA 75 8 A 89</t>
  </si>
  <si>
    <t>VENTAS@ASENFUMIGACIONES.COM</t>
  </si>
  <si>
    <t>IDPC-CPSP-184-2017</t>
  </si>
  <si>
    <t>17-12-6409394</t>
  </si>
  <si>
    <t>IDPC-CPSP-186-2017</t>
  </si>
  <si>
    <t>LAURA MEJIA TORRES</t>
  </si>
  <si>
    <t>17-12-6409739</t>
  </si>
  <si>
    <t>CR 8 21 73 AP 906</t>
  </si>
  <si>
    <t>LAMETO@HOMAIL.COM</t>
  </si>
  <si>
    <t>IDPC-CPSP-188-2017</t>
  </si>
  <si>
    <t>DIEGO JAVIER PARRA CORTES</t>
  </si>
  <si>
    <t>17-12-6415886</t>
  </si>
  <si>
    <t>IDPC-CPSP-165-2017</t>
  </si>
  <si>
    <t>NICOLAS ANDRES PASTRANA SERRA</t>
  </si>
  <si>
    <t>17-12-6358634</t>
  </si>
  <si>
    <t>IDPC-CPSAG-187-2017</t>
  </si>
  <si>
    <t>MAARTEN GOOSSENS</t>
  </si>
  <si>
    <t>17-12-6409926</t>
  </si>
  <si>
    <t>CR 11 93 72 AP 601</t>
  </si>
  <si>
    <t>MAARTENGOOSSENS@GMAIL.COM</t>
  </si>
  <si>
    <t>4 MESES Y 27 DIAS</t>
  </si>
  <si>
    <t>CONTRATAR LA PRESTACIÓN DE SERVICIOS DE ASEO Y CAFETERÍA CON INSUMOS EN LAS INSTALACIONES DEL INSTITUTO DISTRITAL DE PATRIMONIO CULTURAL</t>
  </si>
  <si>
    <t>EASY CLEAN G&amp;E SAS</t>
  </si>
  <si>
    <t>PASTRANA.SERRA@GMAIL.COM</t>
  </si>
  <si>
    <t>IDPC-PSP-198-2017</t>
  </si>
  <si>
    <t>LUIS ENRIQUE RINCON HENAO</t>
  </si>
  <si>
    <t>17-12-6451223</t>
  </si>
  <si>
    <t>CL 127 BIS 88 10 TO 10 AP 101</t>
  </si>
  <si>
    <t>SEIYAX28G@GMAIL.COM</t>
  </si>
  <si>
    <t>IDPC-PSP-209-2017</t>
  </si>
  <si>
    <t>MARIA VICTORIA VILLAMIL</t>
  </si>
  <si>
    <t>MONIKA INGERI THERRIEN</t>
  </si>
  <si>
    <t>17-12-6518508</t>
  </si>
  <si>
    <t>CL 10 3 76</t>
  </si>
  <si>
    <t>MONIKA.THERRIEN@YAHOO.COM</t>
  </si>
  <si>
    <t>6 MESES</t>
  </si>
  <si>
    <t>IDPC-PSP-199-2017</t>
  </si>
  <si>
    <t>MAYRA NATAÑLIA RUBIANO CAJAMARCA</t>
  </si>
  <si>
    <t>17-12-6457746</t>
  </si>
  <si>
    <t>CR 47 22 A 97 AP 301</t>
  </si>
  <si>
    <t>MAYNARUX@HOTMAIL.COM</t>
  </si>
  <si>
    <t>IDPC-CPSP-205-2017</t>
  </si>
  <si>
    <t>JUAN FERNANDO ACOSTA MIRKOW</t>
  </si>
  <si>
    <t>EDWIN ARTURO RUIZ MORENO</t>
  </si>
  <si>
    <t>17-12-6488858</t>
  </si>
  <si>
    <t>CR 8 H 173 48 CA 118</t>
  </si>
  <si>
    <t>EARTURORUIZM@GMAIL.COM</t>
  </si>
  <si>
    <t>IDPC-CPSP-202-2017</t>
  </si>
  <si>
    <t>ANDRES FELIPE VILLAMIL VILLAMIL</t>
  </si>
  <si>
    <t>DORYS PATRICIA NOY</t>
  </si>
  <si>
    <t>17-12-6485883</t>
  </si>
  <si>
    <t>CR 14 A 42 11</t>
  </si>
  <si>
    <t>ANDRESFVILLAMIL@GMAIL.COM</t>
  </si>
  <si>
    <t>8 MESES Y 15 DIAS</t>
  </si>
  <si>
    <t>IDPC-PSP-201-2017</t>
  </si>
  <si>
    <t>PAOLA ANDREA LEAL LOPEZ</t>
  </si>
  <si>
    <t>17-12-6466380</t>
  </si>
  <si>
    <t>CLL 22 B 63 24 IN 1 AP 704</t>
  </si>
  <si>
    <t>PALALAEAL@HOTMAIL.COM</t>
  </si>
  <si>
    <t>8 MESES Y 25 DIAS</t>
  </si>
  <si>
    <t>IDPC-CPSP-208-2017</t>
  </si>
  <si>
    <t>JOSE LEONEL CASTAÑEDA GALEANO</t>
  </si>
  <si>
    <t>17-12-6491260</t>
  </si>
  <si>
    <t>CL 29 17 21 AP 201</t>
  </si>
  <si>
    <t>LOGALEANO@GMAIL.COM</t>
  </si>
  <si>
    <t>IDPC-CPSP-203-2017</t>
  </si>
  <si>
    <t>EDITH ADRIANA GONZALEZ MEDINA</t>
  </si>
  <si>
    <t>17-12-6490618</t>
  </si>
  <si>
    <t>CL 144 13 84 CA 2</t>
  </si>
  <si>
    <t>AEAGONZ@YAHOO.ES</t>
  </si>
  <si>
    <t>1 MES Y 15 DIAS</t>
  </si>
  <si>
    <t>IDPC-CPSP-206-2017</t>
  </si>
  <si>
    <t>CATALINA MARGARITA MONICA NAGY PATIÑO</t>
  </si>
  <si>
    <t>17-12-6480474</t>
  </si>
  <si>
    <t>CL 125 70 D 30</t>
  </si>
  <si>
    <t>CMMNAGY@YAHOO.COM</t>
  </si>
  <si>
    <t>PRESTAR SERVICIOS PROFESIONALES APOYANDO EL FORTALECIMIENTO E IMPLEMENTACIÓN DEL SISTEMA DE INFORMACIÓN GEOGRÁFICO DEL PATRIMONIO CULTURAL -SIGPC- EN EL MARCO DE LAS COMPETENCIAS DEL INSTITUTO DISTRITAL DE PATRIMONIO CULTURAL.</t>
  </si>
  <si>
    <t>IDPC-CPSP-200-2017</t>
  </si>
  <si>
    <t>MARIA ISABEL VANEGAS SILVA</t>
  </si>
  <si>
    <t>17-12-6464016</t>
  </si>
  <si>
    <t>CL 12 D SUR 4 ESTE 85 BL F AP 141</t>
  </si>
  <si>
    <t>MISABELVANEGAS@GMAIL.COM</t>
  </si>
  <si>
    <t>8 MESES Y 20 DIAS</t>
  </si>
  <si>
    <t>IDPC-CPSP-197-2017</t>
  </si>
  <si>
    <t>CARLOS ARTURO ROJAS PEREZ</t>
  </si>
  <si>
    <t>17-12-6447200</t>
  </si>
  <si>
    <t>DG 44 SUR 23 40 BL 6 AP 412</t>
  </si>
  <si>
    <t>ARTURODGULES@YAHOO.ES</t>
  </si>
  <si>
    <t>7 MESES</t>
  </si>
  <si>
    <t>IDPC-CPSP-196-2017</t>
  </si>
  <si>
    <t>DARIO FERDEY YAIMA TOCANCIPA</t>
  </si>
  <si>
    <t>17-12-6447695</t>
  </si>
  <si>
    <t>CL 48 F SUR 7 16</t>
  </si>
  <si>
    <t>MATEO730@HOTMAIL.COM</t>
  </si>
  <si>
    <t>8 MESES Y 13 DIAS</t>
  </si>
  <si>
    <t>IDPC-CPSP-204-2017</t>
  </si>
  <si>
    <t>ERIKA QUINTANA PARRA</t>
  </si>
  <si>
    <t>17-12-6488097</t>
  </si>
  <si>
    <t>CR 36 25 A 77 AP 103</t>
  </si>
  <si>
    <t>ERIKAQP.ARQ@HOTMAIL.COM</t>
  </si>
  <si>
    <t>3 MESES Y 14 DIAS</t>
  </si>
  <si>
    <t>IDPC-CPSP-192-2017</t>
  </si>
  <si>
    <t>LUISA FERNANDA RODRIGUEZ BERNAL</t>
  </si>
  <si>
    <t>17-12-6427544</t>
  </si>
  <si>
    <t>CL 56 A 78 I 14 SUR</t>
  </si>
  <si>
    <t>LUFRODRIGUEZB@GMAIL.COM</t>
  </si>
  <si>
    <t>IDPC-CPSP-193-2017</t>
  </si>
  <si>
    <t>JUAN SEBASTIAN ORTIZ ROJAS</t>
  </si>
  <si>
    <t>17-12-6440479</t>
  </si>
  <si>
    <t>CR 50 C 38 B SUR</t>
  </si>
  <si>
    <t>SEBASTIAN85@GMAIL.COM</t>
  </si>
  <si>
    <t>IDPC-PSP-195-2017</t>
  </si>
  <si>
    <t>WINER ENRIQUE MARTINEZ CUADRADO</t>
  </si>
  <si>
    <t>17-12-6441664</t>
  </si>
  <si>
    <t>CL 8 A 92 72 CA 9</t>
  </si>
  <si>
    <t>GANADOR.E@HOTMAIL.COM</t>
  </si>
  <si>
    <t>IDPC-CPSAG-194-2017</t>
  </si>
  <si>
    <t>OMAR ALEXANDER PATIÑO PINEDA</t>
  </si>
  <si>
    <t>17-12-6480055</t>
  </si>
  <si>
    <t>DG 1 BIS 1 A 51</t>
  </si>
  <si>
    <t>ALEXANDER_080@HOTMAIL.COM</t>
  </si>
  <si>
    <t>PRESTACIÓN DE LOS SERVICIOS DE VIGILANCIA Y SEGURIDAD PRIVADA, EN LA MODALIDAD DE VIGILANCIA FIJA ARMADA, CON MEDIOS TÉCNICOS Y TECNOLÓGICOS, A LOS BIENES MUEBLES E INMUEBLES QUE CONFORMAN EL PATRIMONIO DE LA ENTIDAD Y DE LOS CUALES ES O LLEGARE A SER LEGALMENTE RESPONSABLE, DE ACUERDO CON LAS CONDICIONES ESTABLECIDAS EN EL PLIEGO DE CONDICIONES Y LA PROPUESTA PRESENTADA¿.</t>
  </si>
  <si>
    <t>3-1-02-05-01-0000-00. Mantenimiento entidad</t>
  </si>
  <si>
    <t>25</t>
  </si>
  <si>
    <t>12/1/17</t>
  </si>
  <si>
    <t>IDPC-LP-01-2017</t>
  </si>
  <si>
    <t>398 - 399</t>
  </si>
  <si>
    <t>UNION TEMPORAL AA IDPC 2017</t>
  </si>
  <si>
    <t>17-1-168091</t>
  </si>
  <si>
    <t>FERNANDO AREVALO PEÑA</t>
  </si>
  <si>
    <t>DG 115 A 60 28</t>
  </si>
  <si>
    <t>LICITACIONES@ATEMPI.COM.CO</t>
  </si>
  <si>
    <t>IDPC-CPSP-210-2017</t>
  </si>
  <si>
    <t>JOSE ALEXANDER PINZON RIVERA</t>
  </si>
  <si>
    <t>17-12-6514337</t>
  </si>
  <si>
    <t>CL 128 B 53 B 04</t>
  </si>
  <si>
    <t>ALEXPIN2006@YAHOO.ES</t>
  </si>
  <si>
    <t>IDPC-CPS-207-2017</t>
  </si>
  <si>
    <t>PENDIENTE POR INICIAR</t>
  </si>
  <si>
    <t>SOLUCIONES EN INGENIERIA Y SOFTWARE S.A.S INTEGRASOFT S.A.S</t>
  </si>
  <si>
    <t>17-12-6513359</t>
  </si>
  <si>
    <t>JORGE HERNAN SALAZAR BAENA</t>
  </si>
  <si>
    <t>CALLE 11 5 78 OFC 201</t>
  </si>
  <si>
    <t>JHSALAZAR@INTEGRASOFTSAS.COM</t>
  </si>
  <si>
    <t>31 DE DICIEMBRE</t>
  </si>
  <si>
    <t>Fecha de Nacimiento</t>
  </si>
  <si>
    <t>IDPC-CPSP-156-201</t>
  </si>
  <si>
    <t>Fecha Publicacion</t>
  </si>
  <si>
    <t>IDPC-CPSP-122-2017</t>
  </si>
  <si>
    <t>25/01/217</t>
  </si>
  <si>
    <t>Fecha  Publicacion</t>
  </si>
  <si>
    <t>MAL PUBLICADO</t>
  </si>
  <si>
    <t>IDPC-CPSAG-212-2017</t>
  </si>
  <si>
    <t>MARIA ALEJANDRA JARAMILLO MARULANDA</t>
  </si>
  <si>
    <t>17-12-6539711</t>
  </si>
  <si>
    <t>CR 58 C 142 20</t>
  </si>
  <si>
    <t>MALEJA122@HOTMAIL.COM</t>
  </si>
  <si>
    <t>Oficina Juridica</t>
  </si>
  <si>
    <t>IDPC-CPSP-215-2017</t>
  </si>
  <si>
    <t>17-12-6576035</t>
  </si>
  <si>
    <t xml:space="preserve">CL 25 D 40 62 </t>
  </si>
  <si>
    <t>DAVIDREYESCESPEDES@HOTMAIL.COM</t>
  </si>
  <si>
    <t>IDPC-CPSP-211-2017</t>
  </si>
  <si>
    <t>DAVID HUMBERTO DELGADO RODRIGUEZ</t>
  </si>
  <si>
    <t>17-12-6544368</t>
  </si>
  <si>
    <t>CR 4 26 B 20</t>
  </si>
  <si>
    <t>DAVIDDELGADO@DAVIDDELGADOARQUITECTOS.COM</t>
  </si>
  <si>
    <t>IDPC-PSP-218-2017</t>
  </si>
  <si>
    <t>RUBEN HERNANDEZ MOLINA</t>
  </si>
  <si>
    <t>17-12-6588605</t>
  </si>
  <si>
    <t>CR 3 A 11 A 33 SUR</t>
  </si>
  <si>
    <t>REVISTAHITO@GMAIL.COM</t>
  </si>
  <si>
    <t>PRESTAR SERVICIOS PROFESIONALES AL INSTITUTO DISTRITAL DE PATRIMONIO CULTURAL PARA ADELANTAR LOS PROCESOS ADMINISTRATIVOS Y OPERATIVOS REQUERIDOS EN EL MARCO DEL PROYECTO DE INVERSIÓN 1024 - FORMACIÓN EN PATRIMONIO CULTURAL.</t>
  </si>
  <si>
    <t>IDPC-CPSP-229-2017</t>
  </si>
  <si>
    <t>DIANA MARIA PEDRAZA RINCON</t>
  </si>
  <si>
    <t>MARGARITA LUCIA CASTAÑEDA VARGAS</t>
  </si>
  <si>
    <t>17-12-6621591</t>
  </si>
  <si>
    <t>CL 144 46 41 AP 212</t>
  </si>
  <si>
    <t>DIANA_PED@HOTMAIL.COM</t>
  </si>
  <si>
    <t xml:space="preserve">PRESTAR SERVICIOS PARA EL DESARROLLO DE ACTIVIDADES DE MANTENIMIENTO PREVENTIVO Y CORRECTIVO DE BIENES MUEBLES E INMUEBLES PROPIEDAD </t>
  </si>
  <si>
    <t>IDPC-CPSAG-227-2017</t>
  </si>
  <si>
    <t>NARCISO ARDILA RUIZ</t>
  </si>
  <si>
    <t>17-12-6616425</t>
  </si>
  <si>
    <t>CR 88 59 24 SUR</t>
  </si>
  <si>
    <t>PRESTACIÓN DE SERVICIOS PARA EL MANTENIMIENTO PREVENTIVO Y CORRECTIVO DE LOS VEHÍCULOS DE LA ENTIDAD, CON SUMINISTROS DE REPUESTOS, BATERÍAS Y ACCESORIOS</t>
  </si>
  <si>
    <t>IDPC-SMC-09-2017</t>
  </si>
  <si>
    <t>TRANSPORTES CSC S.A.S</t>
  </si>
  <si>
    <t>17-13-6536585</t>
  </si>
  <si>
    <t>CARLOS AUGUSTO ROMERO FALLA</t>
  </si>
  <si>
    <t xml:space="preserve">CALLE 66 B 70D 34 </t>
  </si>
  <si>
    <t>GERENCIA@TRANSPORTESSCSC.COM</t>
  </si>
  <si>
    <t>IDPC-CPSP-225-2017</t>
  </si>
  <si>
    <t>MARIA CRISTINA SERJE DE LA OSSA</t>
  </si>
  <si>
    <t>17-12-6600669</t>
  </si>
  <si>
    <t>CR 14 127 A 25 201</t>
  </si>
  <si>
    <t>MCSERJE@GMAIL.COM</t>
  </si>
  <si>
    <t>IDPC-CPSP-222-2017</t>
  </si>
  <si>
    <t>MARIA CAMILA ANA FERNANDA LOZANO MARTINEZ</t>
  </si>
  <si>
    <t>17-12-6600441</t>
  </si>
  <si>
    <t xml:space="preserve">Dirección </t>
  </si>
  <si>
    <t>CL 26 C 4 13</t>
  </si>
  <si>
    <t>MARIACAMILA_LM@HOTMAIL.COM</t>
  </si>
  <si>
    <t>7 MESES Y 20 DIAS</t>
  </si>
  <si>
    <t>IDPC-CPSP-213-2017</t>
  </si>
  <si>
    <t>JUAN FELIPE ESPINOSA DE LOS MONTEROS</t>
  </si>
  <si>
    <t>17-12-6549084</t>
  </si>
  <si>
    <t>CL 48 13 70 AP 1002</t>
  </si>
  <si>
    <t>JUAN.F.ESPINOSA.M@GMAIL.COM</t>
  </si>
  <si>
    <t>7 MESES Y 25 DIAS</t>
  </si>
  <si>
    <t>ADQUICISION DE EQUIPOS PARA EL MEJORAMIENTO D ELA INFRAESTRUCTURA INFORMATICA DEL INSTITUTO DISTRITAL DE PATRIMONIO CULURAL.</t>
  </si>
  <si>
    <t>PANAMERICANA LIBRERÍA Y PAPELERIA S.A.</t>
  </si>
  <si>
    <t>LUIS CARLOS YUSTY TRUJILO</t>
  </si>
  <si>
    <t>EDUARDO DIAZ SANCHEZ</t>
  </si>
  <si>
    <t xml:space="preserve">CL 12 34 20 </t>
  </si>
  <si>
    <t>3649000-3600885</t>
  </si>
  <si>
    <t>ACLEVES@PANAMERICANA.COM.CO</t>
  </si>
  <si>
    <t>CONTRATAR LA RENOVACION DE LOS SERVICIOS DE GOOGLE APPS Y GOOGLE VAULTS (COPIAS DE RESPALDO) QUE INCLUYE EL CORREO ELECTRONICO, HERRAMIENTAS DE COLABORACION Y COMUNICACIÓN PARA EL DOMIMNIO IDPC.GOV.CO DEL INSTITUTO DISTRITAL DE PATRIMONIO CULTURAL, BASADO EN TECNOLOGIAS DE COMPUTACION EN LA NUBE.</t>
  </si>
  <si>
    <t>EFORCERS S.A.</t>
  </si>
  <si>
    <t>NESTOR IVAN JIMENEZ</t>
  </si>
  <si>
    <t>CR 12 90 20 OF 301</t>
  </si>
  <si>
    <t>INFO@EFORCERS.COM</t>
  </si>
  <si>
    <t>HASTA 31/05/2018</t>
  </si>
  <si>
    <t>PRESTAR SERVICIOS PROFESINALES AL IDPC EN EL TEMA DE ACCESIBILIDAD, MOVILIDADA E INFRAESTRUCTURA VILA PARA LA ELABORACION DL DIAGNOSTICO Y ESTRUCTURACION DE LA PROPUESTA INTEGRAL PARA EL PLAN ESPECIAL DE MANEJO YPROTECCION -PEMP- DEL CENTRO HISTORICO DE BOGOTA D.C.</t>
  </si>
  <si>
    <t>IDPC-CPSP-217-2017</t>
  </si>
  <si>
    <t>MAGDA FABIOLA ROJAS RAMIREZ</t>
  </si>
  <si>
    <t>17-12-6572843</t>
  </si>
  <si>
    <t>CL 22 C 28 67 AP 309</t>
  </si>
  <si>
    <t>MFROJASR@UNAL.EDU.CO</t>
  </si>
  <si>
    <t>PRESTAR SERVICIOS PROFESIONALES AL IDPC EN EL TEMA AMBIENTAL PARA LA SÍNTESIS DEL DIAGNÓSTICO Y ESTRUCTURACIÓN DE LA PROPUESTA INTEGRAL EN EL COMPONENTE FÍSICO-TÉCNICO DEL PLAN ESPECIAL DE MANEJO Y PROTECCIÓN -PEMP- DEL CENTRO HISTÓRICO DE BOGOTÁ</t>
  </si>
  <si>
    <t>IDPC-CPSP-214-2017</t>
  </si>
  <si>
    <t>GINA ALEXANDRA CASTILLO MENDIGAÑA</t>
  </si>
  <si>
    <t>17-12-6603389</t>
  </si>
  <si>
    <t>CL 114 A 53 66 AP 103</t>
  </si>
  <si>
    <t>GINNACASTILLOM@GMAIL.COM</t>
  </si>
  <si>
    <t>4 MESES Y 6 DIAS</t>
  </si>
  <si>
    <t>IDPC-PSP-228-2016</t>
  </si>
  <si>
    <t>ESTEFANIA GENTILE HERNANDEZ</t>
  </si>
  <si>
    <t>16-12-5538049</t>
  </si>
  <si>
    <t>CL 23 D 85 A 51</t>
  </si>
  <si>
    <t>TEFA_GENTILE@HOTMAIL.COM</t>
  </si>
  <si>
    <t>CONTRATAR EL ALQUILER E INSTALACION DE COMPUTADORES DE ESCRITORIO CON SU RESPECTIVA CONFIGURACION EN RED Y PÚESTA EN FUNCIONAMIENTO EN LAS INTALACIONES DEL IDPC DE CONFORMIDAD CON LAS ESPECIFICACIONES TECNICAS REQUERIDAS PARA LA ENTIDAD.</t>
  </si>
  <si>
    <t>COMPUTEL SYSTEM S.A.S.</t>
  </si>
  <si>
    <t>GERMAN MURCIA BARBOSA</t>
  </si>
  <si>
    <t>CR 16 A 80 15</t>
  </si>
  <si>
    <t>5936330 -  6225526</t>
  </si>
  <si>
    <t>WILLIAM.GOMEZ@COMPUTELSYSTEM.COM</t>
  </si>
  <si>
    <t>HASTA EL 15/11</t>
  </si>
  <si>
    <t>CLEMENCIA IBAÑEZ DE CANO</t>
  </si>
  <si>
    <t>IDPC-PSP-219-2017</t>
  </si>
  <si>
    <t>17-12-6588516</t>
  </si>
  <si>
    <t>CL 115 48 50 AP 205</t>
  </si>
  <si>
    <t>CLEMIBA@GMAIL.COM</t>
  </si>
  <si>
    <t>6 MESES Y 21 DIAS</t>
  </si>
  <si>
    <t>IDPC-CPSP-221-2017</t>
  </si>
  <si>
    <t>ANTONIO JOSE FUERTES CHAPARRO</t>
  </si>
  <si>
    <t>17-12-6600134</t>
  </si>
  <si>
    <t>CL 24 A 59 79 TO 9 401</t>
  </si>
  <si>
    <t>ANTONIOJOSEFUERTES@YAHOO.COM</t>
  </si>
  <si>
    <t xml:space="preserve">PRESTAR SERVICIOS PROFESIONALES AL INSTITUTO DISTRITAL DE PATRIMONIO CULTURAL PARA APOYAR LA CONSOLIDACIÓN DEL DIAGNOSTICO Y FORMULACIÓN DE LA PROPUESTA INTEGRAL DEL PLAN ESPECIAL DE MANEJO Y PROTECCIÓN -PEMP-DEL CENTRO HISTÓRICO DE BOGOTÁ D.C, RELACIONADA CON LA ELABORACIÓN DEL INVENTARIO-VALORACIÓN DEL PATRIMONIO CULTURAL INMUEBLE.  </t>
  </si>
  <si>
    <t>IDPC-CPSP-231-2017</t>
  </si>
  <si>
    <t>JHON EDWIN MORALES HERRERA</t>
  </si>
  <si>
    <t>17-12-6621876</t>
  </si>
  <si>
    <t>CR 19 164 53 AP 123</t>
  </si>
  <si>
    <t>JEMORALES6@GMAIL.COM</t>
  </si>
  <si>
    <t>PRESTAR SERVICIOS PROFESIONALES AL INSTITUTO DISTRITAL DE PATRIMONIO CULTURAL PARA APOYAR LA CONSOLIDACIÓN DEL DIAGNOSTICO Y FORMULACIÓN DE LA PROPUESTA INTEGRAL DEL PLAN ESPECIAL DE MANEJO Y PROTECCIÓN -PEMP- DEL CENTRO HISTÓRICO DE BOGOTÁ D.C, RELACIONADA CON LA ELABORACIÓN DEL INVENTARIO-VALORACIÓN DEL PATRIMONIO CULTURAL INMUEBLE.</t>
  </si>
  <si>
    <t>IDPC-CPSP-232-2017</t>
  </si>
  <si>
    <t>CAMILO ANDRES SALAMANCA RODRIGUEZ</t>
  </si>
  <si>
    <t>17-12-6621708</t>
  </si>
  <si>
    <t xml:space="preserve">CL 8 78 C73 </t>
  </si>
  <si>
    <t>CASALAMANCAROD@UNAL.EDU.CO</t>
  </si>
  <si>
    <t>PRESTAR SERVICIOS PROFESIONALES AL INSTITUTO DISTRITAL DE PATRIMONIO CULTURAL PARA APOYAR EL DESARROLLO Y EJECUCIÓN LOGÍSTICA DE LAS ACTIVIDADES RELACIONADAS CON EL COMPONENTE SOCIAL Y DE PARTICIPACIÓN CIUDADANA DEL PLAN ESPECIAL DE MANEJO Y PROTECCIÓN -PEMP- DEL CENTRO HISTÓRICO DE BOGOTÁ</t>
  </si>
  <si>
    <t>IDPC-CPSP-230-2017</t>
  </si>
  <si>
    <t>JASON VLADIMIR PUERTO OSORIO</t>
  </si>
  <si>
    <t>17-12-6621455</t>
  </si>
  <si>
    <t>CR 91 139 06 IN 1 AP 524</t>
  </si>
  <si>
    <t>JAPUOSO@HOTMAIL.COM</t>
  </si>
  <si>
    <t>7 MESESY 10 DIAS</t>
  </si>
  <si>
    <t>PRESTAR EL SERVICIO PÚBLICO DE TRANSPORTE TERRESTRE AUTOMOTOR ESPECIAL INCLUIDO CONDUCTOR PARA ATENDER LA GESTIÓN INSTITUCIONAL DEL IDPC</t>
  </si>
  <si>
    <t>IDPC-SINV-06-2017</t>
  </si>
  <si>
    <t>INTEGRACION DE TRANSPORTADORES COLOMBIANOS DE SERVICIO ESPECIAL LTDA "ITCSE LTDA"</t>
  </si>
  <si>
    <t>Pendiente</t>
  </si>
  <si>
    <t>17-9-428462</t>
  </si>
  <si>
    <t>JAIRO ORTEGA OSORIO</t>
  </si>
  <si>
    <t>CR 49 D 91 85</t>
  </si>
  <si>
    <t>TRANSPORTESITCSE@HOTMAIL.COM</t>
  </si>
  <si>
    <t>6 MESES Y 15 DIAS</t>
  </si>
  <si>
    <t>PRESTAR SERVICIOS PROFESIONALES AL INSTITUTO DISTRITAL DE PATRIMONIO CULTURAL PARA APOYAR LA ORIENTACIÓN Y ORGANIZACIÓN DE LAS ACTIVIDADES DENTRO DEL COMPONENTE SOCIAL Y DE PARTICIPACIÓN CIUDADANA DEL PLAN ESPECIAL DE MANEJO Y PROTECCIÓN -PEMP- DEL CENTRO HISTÓRICO DE BOGOTÁ.</t>
  </si>
  <si>
    <t>IDPC-CPSP-226-2017</t>
  </si>
  <si>
    <t>DIANA CAROLINA SILVA MORALES</t>
  </si>
  <si>
    <t>17-12-6607294</t>
  </si>
  <si>
    <t>CR 25 36 50 AP 204</t>
  </si>
  <si>
    <t>DIANASILVATSOCIAL@GMAIL.COM</t>
  </si>
  <si>
    <t>7 MESES Y 15 DIAS</t>
  </si>
  <si>
    <t>PRESTAR SERVICIOS PROFESIONALES COMO INGENIERO CIVIL PARA LA REVISIÓN Y ACOMPAÑAMIENTO DEL COMPONENTE ESTRUCTURAL DE LAS ACCIONES Y SOLICITUDES DE INTERVENCIÓN DE BIENES DE INTERÉS CULTURAL.</t>
  </si>
  <si>
    <t>IDPC-CPSP-234-2017</t>
  </si>
  <si>
    <t>MARCO ANTONIO AMAYA ARCINIEGAS</t>
  </si>
  <si>
    <t>17-12-6630012</t>
  </si>
  <si>
    <t>CR 36 25 A 14</t>
  </si>
  <si>
    <t>M_ANTONIO.G@HOTMAIL.COM</t>
  </si>
  <si>
    <t>Contrato de Seguros</t>
  </si>
  <si>
    <t>302</t>
  </si>
  <si>
    <t>IDPC-SAMC-10-2017</t>
  </si>
  <si>
    <t>UNOIN TEMPORAL QBE SEGUROS S.A. - LA PREVISORA S.A. COMPAÑÍA DE SEGUROS</t>
  </si>
  <si>
    <t>17-11-6578936</t>
  </si>
  <si>
    <t>240 DIAS</t>
  </si>
  <si>
    <t>Contrato de apoyo</t>
  </si>
  <si>
    <t>Jairo Cristancho</t>
  </si>
  <si>
    <t>IDPC-PS-223-2017</t>
  </si>
  <si>
    <t>FOTOMUSEO MUSEO NACIONAL DE FOTOGRAFIA DE COLOMBIA</t>
  </si>
  <si>
    <t>17-12-6604140</t>
  </si>
  <si>
    <t>GILMA AURORA  SUAREZ RIVERA</t>
  </si>
  <si>
    <t>CLL 19 3 50 APT 602</t>
  </si>
  <si>
    <t>FOTOMUSEOBOGOTA@FOTOMUSEO.ORG</t>
  </si>
  <si>
    <t>HASTA 30 DE NOVIEMBRE</t>
  </si>
  <si>
    <t>PRESTACIÓN DE SERVICIOS PARA EL MANTENIMIENTO PREVENTIVO Y CORRECTIVO DEL ASCENSOR DE CASA MUSEO DE BOGOTÁ CARRERA 4 NO. 10-02.</t>
  </si>
  <si>
    <t>IDPC-CPS-246-2017</t>
  </si>
  <si>
    <t>ASCENSORES SCHINDLREN DE COLOMBIA S.A.S</t>
  </si>
  <si>
    <t>17-12-6687038</t>
  </si>
  <si>
    <t>JOSE MARIA LORENTE GOMEZ</t>
  </si>
  <si>
    <t>CL 17 43 F 311</t>
  </si>
  <si>
    <t>EDI.NAEPFLIN@CO.SCHINDLER.COM</t>
  </si>
  <si>
    <t>PRESTAR SERVICIOS ASISTENCIALES AL INSTITUTO DISTRITAL DE PATRIMONIO CULTURAL EN EL APOYO OPERATIVO PARA EL MANEJO DOCUMENTAL Y DE ARCHIVO, ASI COMO LA GENERACIÓN DE BASES DE DATOS DE INFORMACIÓN REQUERIDAS EN EL PLAN ESPECIAL DE MANEJO Y PROTECCIÓN DEL CENTRO HISTÓRICO</t>
  </si>
  <si>
    <t>IDPC-CPSAG-243-2017</t>
  </si>
  <si>
    <t>KRISTHIAM ANDRES CARRIZOSA TRUJILLO</t>
  </si>
  <si>
    <t>17-12-6673573</t>
  </si>
  <si>
    <t>CR 31 10 SUR 24</t>
  </si>
  <si>
    <t>KACT13@HOTMAIL.COM</t>
  </si>
  <si>
    <t>PRESTAR SERVICIOS AL INSTITUTO DISTRITAL DE PATRIMONIO CULTURAL PARA BRINDAR ATENCIÓN AL PÚBLICO EN TERRITORIO Y ESPACIO PÚBLICO EN EL MARCO DE LA OPERACIÓN DEL MUSEO DE BOGOTÁ.</t>
  </si>
  <si>
    <t>IDPC-CPSAG-242-2017</t>
  </si>
  <si>
    <t>JOSE LEONARDO CRISTANCHO CASTAÑO</t>
  </si>
  <si>
    <t>17-12-6667214</t>
  </si>
  <si>
    <t>CL 4 B 0 61 ESTE</t>
  </si>
  <si>
    <t>JCRISLEO99@GMAIL.COM</t>
  </si>
  <si>
    <t xml:space="preserve">PRESTAR SERVICIOS PROFESIONALES AL IDPC PARA APOYAR LA CONSOLIDACIÓN DEL DIAGNÓSTICO Y FORMULACIÓN DE LA PROPUESTA INTEGRAL DEL PLAN ESPECIAL DE MANEJO Y PROTECCIÓN -PEMP- DEL CENTRO HISTÓRICO DE BOGOTÁ D.D, RELACIONADA CON LA ELABORACIÓN DEL INVENTARIO-VALORACIÓN DEL PATRIMONIO CULTURAL INMUEBLE.  </t>
  </si>
  <si>
    <t>IDPC-CPSP-241-2017</t>
  </si>
  <si>
    <t>JENNIFER AYALA SERRANO</t>
  </si>
  <si>
    <t>17-12-6667376</t>
  </si>
  <si>
    <t>CR 68 D 28 16 SUR AP 201</t>
  </si>
  <si>
    <t>JENNIFFERAYALAS@GMAIL.COM</t>
  </si>
  <si>
    <t>IDPC-CA-245-2017</t>
  </si>
  <si>
    <t>FUNDACION TEATRO LIBRE DE BOGOTA</t>
  </si>
  <si>
    <t>17-12-6701795</t>
  </si>
  <si>
    <t>MARIA BEATRIZ CANAL ACERO</t>
  </si>
  <si>
    <t>INFO@TEATROLIBRE.COM</t>
  </si>
  <si>
    <t>IDPC-CM-250-2017</t>
  </si>
  <si>
    <t>FUNDACION CAMARIN DEL CARMEN</t>
  </si>
  <si>
    <t>17-12-6740134</t>
  </si>
  <si>
    <t>GLORIA ZEA DE BOTERO</t>
  </si>
  <si>
    <t>MORARAMIREZ@OPERADECOLOMBIA.COM</t>
  </si>
  <si>
    <t>1 AÑO</t>
  </si>
  <si>
    <t>BIBIANA CASTRO RAMIREZ</t>
  </si>
  <si>
    <t>CR 4 18 50 TO A AP 1702</t>
  </si>
  <si>
    <t>IBICRA@YAHOO.ES</t>
  </si>
  <si>
    <t>IDPC-CPSP-244-2017</t>
  </si>
  <si>
    <t>17-12-6676499</t>
  </si>
  <si>
    <t>PRESTAR SERVICIOS PROFESIONALES AL INSTITUTO DISTRITAL DE PATRIMONIO CULTURAL PARA APOYAR LAS ACTIVIDADES PERIODÍSTICAS, ESTRATEGIAS DE COMUNICACIÓN Y GENERACIÓN DE CONTENIDOS REQUERIDOS EN LA OPERACIÓN DEL MUSEO DE BOGOTÁ.</t>
  </si>
  <si>
    <t>IDPC-CPSP-240-2017</t>
  </si>
  <si>
    <t>MONICA ANDREA RESTREPO VILLAMIL</t>
  </si>
  <si>
    <t>17-12-6667073</t>
  </si>
  <si>
    <t>CR 11 D 123 46 TO 3 AP 604</t>
  </si>
  <si>
    <t>RESTREPOMONICA111@GMAIL.COM</t>
  </si>
  <si>
    <t>Convenio de Asociacion</t>
  </si>
  <si>
    <t xml:space="preserve">AUNAR ESFUERZOS TÉCNICOS, ADMINISTRATIVOS Y FINANCIEROS ENTRE EL INSTITUTO DISTRITAL DE PATRIMONIO CULTURAL Y LA FUNDACIÓN ESCUELA TALLER DE BOGOTÁ PARA DESARROLLAR EL PROYECTO DENOMINADO "SENSIBILIZACIÓN, CULTURA CIUDADANA Y FORMACIÓN DE LA CIUDADANÍA PARA LA APROPIACIÓN SOCIAL DEL PATRIMONIO CULTURAL. </t>
  </si>
  <si>
    <t>IDPC-CA-239-2017</t>
  </si>
  <si>
    <t>FUNDACION ESCUELA TALLER</t>
  </si>
  <si>
    <t>17-12-6676327</t>
  </si>
  <si>
    <t>DIANA CATALINA PRADA ALVIS</t>
  </si>
  <si>
    <t>CALLE 9 8 61</t>
  </si>
  <si>
    <t>3283787 - 2017843</t>
  </si>
  <si>
    <t>CONTACTO@ESCUELATALLER.ORG</t>
  </si>
  <si>
    <t>IDPC-CINT-247-2017</t>
  </si>
  <si>
    <t>LA IMPRENTA NACIONAL DE COLOMBIA</t>
  </si>
  <si>
    <t>17-12-6694266</t>
  </si>
  <si>
    <t>ARGEMIRO BAYONA BAYONA</t>
  </si>
  <si>
    <t xml:space="preserve">CR 66 24 09 </t>
  </si>
  <si>
    <t>4578000 - 4578057</t>
  </si>
  <si>
    <t>GERENCIA@IMPRENTA.GOV.CO</t>
  </si>
  <si>
    <t>558 - 557</t>
  </si>
  <si>
    <t>6 MESES Y 17 DIAS</t>
  </si>
  <si>
    <t>PRESTAR SERVICIOS PROFESIONALES AL INSTITUTO DISTRITAL DE PATRIMONIO CULTURAL PARA APOYAR LA CORRECCIÓN DE ESTILO DE LOS CONTENIDOS DE LOS PROYECTOS DE ACTIVACIÓN DEL PATRIMONIO CULTURAL DEL DISTRITO CAPITAL</t>
  </si>
  <si>
    <t>IDPC-CPS-249-2017</t>
  </si>
  <si>
    <t>17-12-6738050</t>
  </si>
  <si>
    <t>IDPC-PSP-248-2017</t>
  </si>
  <si>
    <t>EDGAR FERNANDO NOCUA CAMARGO</t>
  </si>
  <si>
    <t>17-12-6731913</t>
  </si>
  <si>
    <t>NOCUAFERNANDO@GMAIL.COM</t>
  </si>
  <si>
    <t>FUNCINOAMIENTO</t>
  </si>
  <si>
    <t>526 - 527</t>
  </si>
  <si>
    <t>OSCAR JAVIER VALERO CAÑON</t>
  </si>
  <si>
    <t>CR 7 76 35 PISO 7,8,9</t>
  </si>
  <si>
    <t>RONALD MOREA ESTEVEZ</t>
  </si>
  <si>
    <t>CL 42 F SUR 72 L 45 P 1</t>
  </si>
  <si>
    <t>RONALDGPSFK@GMAIL.COM</t>
  </si>
  <si>
    <t>5 MESES Y 20 DIAS</t>
  </si>
  <si>
    <t>PRESTAR SERVICIOS PROFESIONALES AL IDPC PARA APOYAR LA CONSOLIDACIÓN DEL DOCUMENTO TÉCNICO DE SOPORTE EN EL TEMA DE REDES DE SERVICIOS PÚBLICOS DE ACUEDUCTO Y ALCANTARILLADO, REQUERIDO EN EL COMPONENTE FÍSICO-TÉCNICO DEL PLAN ESPECIAL DE MANEJO Y PROTECCIÓN -PEMP- DEL CENTRO HISTÓRICO DE BOGOTÁ.</t>
  </si>
  <si>
    <t>IDPC-CPSP-254-2017</t>
  </si>
  <si>
    <t>ALFREDO FERREIRA BARROS</t>
  </si>
  <si>
    <t>17-12-6757022</t>
  </si>
  <si>
    <t>CARRERA 10 B 10 97 CASA 2</t>
  </si>
  <si>
    <t>FERREIRA BARROS.ALFREDO@GMAIL.COM</t>
  </si>
  <si>
    <t>290 / 291</t>
  </si>
  <si>
    <t>IDPC-CPSAG-256-2017</t>
  </si>
  <si>
    <t>6 MESES Y 8 DIAS</t>
  </si>
  <si>
    <t>CONTRATAR EL SUMINISTRO DE LLANTAS PARA LOS VEHICULOS DEL IDPC</t>
  </si>
  <si>
    <t>530-531</t>
  </si>
  <si>
    <t>COLOMBIANA DE COMERCIO S.A.</t>
  </si>
  <si>
    <t>CL 11 31 A 42</t>
  </si>
  <si>
    <t>LEGAL@CORBETA.COM.CO</t>
  </si>
  <si>
    <t xml:space="preserve">HASTA EL 30 D EJUNIO  </t>
  </si>
  <si>
    <t>PRESTAR SERVICIOS DE APOYO ADMINISTRATIVO DE LOS CONTRATOS SUSCRITOS POR LA SUBDIRECCION DE INTERVENCIÓN DEL INSTITUTO DISTRITAL DE PATRIMONIO CULTURAL.</t>
  </si>
  <si>
    <t>IDPC-CPSAG-251-2017</t>
  </si>
  <si>
    <t>INGRID JOHANA PARADA MENDIVELSO</t>
  </si>
  <si>
    <t>17-12-6747362</t>
  </si>
  <si>
    <t>TRANSVERSAL 6 NO. 33-35 SUR</t>
  </si>
  <si>
    <t>PRESTAR SERVICIOS PROFESIONALES AL INSTITUTO DISTRITAL DE PATRIMONIO CULTURAL PARA REALIZAR EL ACOMPAÑAMIENTO DE LOS PROYECTOS DE INTERVENCIÓN DE OBRA E INTERVENTORÍA DERIVADOS DEL CONVENIO NO. 1200005180-2012</t>
  </si>
  <si>
    <t>IDPC-CPSP-252-2017</t>
  </si>
  <si>
    <t>RICARDO ESCOBAR</t>
  </si>
  <si>
    <t>17-12-6757202</t>
  </si>
  <si>
    <t>CALLE 144 NO. 13-84 CASA 22</t>
  </si>
  <si>
    <t xml:space="preserve"> PRESTACIÓN DE SERVICIOS DE MENSAJERÍA EXTERNA PARA EL IDPC.</t>
  </si>
  <si>
    <t>IDPC-SMC-015-2017</t>
  </si>
  <si>
    <t>REDEX S.A.S.</t>
  </si>
  <si>
    <t>DANILO SANCHEZ SUARIQUE</t>
  </si>
  <si>
    <t>17-13-6714260</t>
  </si>
  <si>
    <t>CALLE 43 N° 67 A - 37 MEDELLÍN</t>
  </si>
  <si>
    <t>HASTA 31/12</t>
  </si>
  <si>
    <t>PRESTAR SERVICIOS PROFESIONALES AL IDPC PARA APOYAR LA CONSOLIDACIÓN DEL DIAGNOSTICO Y FORMULACIÓN DE LA PROPUESTA INTEGRAL DEL PLAN ESPECIAL DE MANEJO Y PROTECCIÓN -PEMP- DEL CENTRO HISTÓRICO DE BOGOTA D.C, RELACIONADA CON LA ELABORACIÓN DEL INVENTARIO-VALORACIÓN DEL PATRIMONIO CULTURAL INMUEBLE</t>
  </si>
  <si>
    <t>IDPC-CPSP-255-2017</t>
  </si>
  <si>
    <t>BERNARDO ANDRES MUÑOZ VALLEJO</t>
  </si>
  <si>
    <t>17-12-6761909</t>
  </si>
  <si>
    <t>CALLE 45 NO. 45-16, INT 3 APTO 502</t>
  </si>
  <si>
    <t>11 MESES</t>
  </si>
  <si>
    <t>149</t>
  </si>
  <si>
    <t>3/2</t>
  </si>
  <si>
    <t>ADMINISTRADOR@GRUPOYESTRATEGIA.COM</t>
  </si>
  <si>
    <t>10 MESES</t>
  </si>
  <si>
    <t>HASTA 31/05/2017</t>
  </si>
  <si>
    <t>5 MESES Y 21 DIAS O HASTA 30 DE DICIEMBRE DE 2017</t>
  </si>
  <si>
    <t>11 MESES Y 21 DÍAS O HASTA EL 30 DE DICIEMBRE DE 2017</t>
  </si>
  <si>
    <t>10 MESES Y 21 DÍAS</t>
  </si>
  <si>
    <t>11 MESES Y 27 DÍAS O HASTA EL 30 DE DICIEMBRE</t>
  </si>
  <si>
    <t>10 MESES Y 27 DÍAS O HASTA EL 30 DE DICIEMBRE</t>
  </si>
  <si>
    <t>11 MESES 15 DIAS O HASTA 30 DE DICIEMBRE DE 2017</t>
  </si>
  <si>
    <t>10 MESES Y 27 DÍAS</t>
  </si>
  <si>
    <t>11 MESES Y 19 DÍAS O HASTA EL 30 DE DICIEMBRE</t>
  </si>
  <si>
    <t>5 MESES Y 27 DÍAS O HASTA EL 30 DE DICIEMBRE</t>
  </si>
  <si>
    <t>11 MESES Y 15 DÍAS O HASTA EL 30 DE DICIEMBRE DE 2017</t>
  </si>
  <si>
    <t>10 MESES Y 20 DÍAS</t>
  </si>
  <si>
    <t>HASTA EL 30 DE DICIEMBRE DE 2017</t>
  </si>
  <si>
    <t>10 MESES Y 11 DÍAS</t>
  </si>
  <si>
    <t>11 MESES Y 11 DÍAS</t>
  </si>
  <si>
    <t>5 MESES Y 15 DÍAS</t>
  </si>
  <si>
    <t>30 DE DICIEMBRE DE 2017</t>
  </si>
  <si>
    <t>11 MESES O HASTA EL 30 DE DICIEMBRE</t>
  </si>
  <si>
    <t>10 MESES Y 9 DÍAS O HASTA EL 30 DICIEMBRE</t>
  </si>
  <si>
    <t>10 MESES Y 15 DÍAS O HASTA EL 30 DE DICIEMBRE</t>
  </si>
  <si>
    <t>5 MESES Y 8 DÍAS</t>
  </si>
  <si>
    <t>5 MESES Y 21 DÍAS</t>
  </si>
  <si>
    <t>10 MESES Y 12 DÍAS</t>
  </si>
  <si>
    <t>5 MESES Y 9 DÍAS</t>
  </si>
  <si>
    <t>10  MESES Y 21 DÍAS</t>
  </si>
  <si>
    <t>10 MESES Y 3 DÍAS O HASTA EL 30 DE DICIEMBRE</t>
  </si>
  <si>
    <t>4 MESES Y 23 DIAS</t>
  </si>
  <si>
    <t xml:space="preserve">11 MESES </t>
  </si>
  <si>
    <t xml:space="preserve">8 MESES </t>
  </si>
  <si>
    <t>10 MESES Y 15 DÍAS</t>
  </si>
  <si>
    <t xml:space="preserve">5 MESES </t>
  </si>
  <si>
    <t>9 MESES Y 12 DIAS</t>
  </si>
  <si>
    <t>5 MESES Y 1 DIA</t>
  </si>
  <si>
    <t xml:space="preserve">9 MESES </t>
  </si>
  <si>
    <t>10 MESES Y 25 DIAS</t>
  </si>
  <si>
    <t xml:space="preserve">7 MESES </t>
  </si>
  <si>
    <t>10 MESES Y 15 DIAS</t>
  </si>
  <si>
    <t>5 MESES Y 15 DIAS</t>
  </si>
  <si>
    <t>43100</t>
  </si>
  <si>
    <t xml:space="preserve">4 MESES Y 19 DIAS </t>
  </si>
  <si>
    <t>9 MESES Y 17 DIAS</t>
  </si>
  <si>
    <t>8 MESES Y 21 DIAS</t>
  </si>
  <si>
    <t>10</t>
  </si>
  <si>
    <t>1 MES Y 1 DIA</t>
  </si>
  <si>
    <t xml:space="preserve">1 MES  </t>
  </si>
  <si>
    <t>10 MESES Y 5 DIAS</t>
  </si>
  <si>
    <t>9 MESS Y 12 DIAS</t>
  </si>
  <si>
    <t>9 MESES 25 DIAS</t>
  </si>
  <si>
    <t>3 MESES Y 29 DIAS</t>
  </si>
  <si>
    <t>9 MESES Y 5 DIAS</t>
  </si>
  <si>
    <t>9</t>
  </si>
  <si>
    <t>43099</t>
  </si>
  <si>
    <t>RUTH.RODRIGUEZ@IDPC.GOV.CO</t>
  </si>
  <si>
    <t>NLOZANO@IDPC.GOV.CO</t>
  </si>
  <si>
    <t>FAGRACIA@IDPC.GOV.CO</t>
  </si>
  <si>
    <t>CHRISTIANARDILA99@HOTMAIL.COM</t>
  </si>
  <si>
    <t>CYUSTI10@HOTMAIL.COM</t>
  </si>
  <si>
    <t>RENATOGONZQALEZCRUZ@GMAIL.COM</t>
  </si>
  <si>
    <t>ANMACALO10@GMAIL.COM</t>
  </si>
  <si>
    <t>SANTYVEGA09@HOTMAIL.COM</t>
  </si>
  <si>
    <t>OBECERRA@FIS.ORG.CO</t>
  </si>
  <si>
    <t>BEDOYADIANAMARIA@GMAIL.COM</t>
  </si>
  <si>
    <t>SANDRAMMR@YAHOO.COM</t>
  </si>
  <si>
    <t>LIDACMEDRANO@GMAIL.COM</t>
  </si>
  <si>
    <t>KAREM.CESPEDES@IDPC.GOV.CO</t>
  </si>
  <si>
    <t>ANMSANCHEZLE@UNAL.EDU.CO</t>
  </si>
  <si>
    <t>NATABARON@YAHOO.COM</t>
  </si>
  <si>
    <t>CARMENZA.DURAN@GMAIL.COM</t>
  </si>
  <si>
    <t>GIOVANNAMORALESAGUIRRE@HOTMAIL.COM</t>
  </si>
  <si>
    <t>ANAMARIACARBER@HOTMAIL.COM</t>
  </si>
  <si>
    <t>ISADEMARCE@HOTMAIL.COM</t>
  </si>
  <si>
    <t>PAOLAGUERRE@GMAIL.COM</t>
  </si>
  <si>
    <t>GATALIA87@GMAIL.COM</t>
  </si>
  <si>
    <t>ALEJITAQUINTERO85@GMAIL.COM</t>
  </si>
  <si>
    <t>NATAROIN@GMAIL.COM</t>
  </si>
  <si>
    <t>AR.AR.CATAORTEGON@GMAIL.COM</t>
  </si>
  <si>
    <t>AR.FERDYLAMPREA@GMAIL.COM</t>
  </si>
  <si>
    <t>ARIELFERNANDEZB@GMAIL.COM</t>
  </si>
  <si>
    <t>YANETHMORAH@GMAIL.COM</t>
  </si>
  <si>
    <t>DYAMAR@GMAIL.COM</t>
  </si>
  <si>
    <t>JAIBERSARMIENTO@GMAIL.COM</t>
  </si>
  <si>
    <t>NAUJAUR@GMAIL.COM</t>
  </si>
  <si>
    <t>XIMENAAGUILLON@GMAIL.COM</t>
  </si>
  <si>
    <t>LUZMARINASERNAHERRERA@GMAIL.COM</t>
  </si>
  <si>
    <t>DMARCADIA@GMAIL.COM</t>
  </si>
  <si>
    <t>FATI-VICKY@HOTMAIL.COM</t>
  </si>
  <si>
    <t>GIOVASEGOVIA@GMAIL.COM</t>
  </si>
  <si>
    <t>GLOCABU@GMAIL.COM</t>
  </si>
  <si>
    <t>RUBEN.SOTO@IDPC.GOV.CO</t>
  </si>
  <si>
    <t>GARNICA.ANGEL.VANESSA@GMAIL.COM</t>
  </si>
  <si>
    <t>BERNALXIMENA@YAHOO.COM</t>
  </si>
  <si>
    <t>ARQ.ANDRESNARVAEZ@GMAIL.COM</t>
  </si>
  <si>
    <t>HASL414@HOTMAIL.COM</t>
  </si>
  <si>
    <t>ACRISTANCHO@RTVC.GOV.CO</t>
  </si>
  <si>
    <t>ROBAYODIEGO@GMAIL.COM</t>
  </si>
  <si>
    <t>DARIOBARRETO@HOTMAIL.COM</t>
  </si>
  <si>
    <t>ANAGRABIELAPINILLA12@GMAIL.COM</t>
  </si>
  <si>
    <t>JOSEROLLEZ@GMAIL.COM</t>
  </si>
  <si>
    <t>AVERAESTRADA@HOTMAIL.COM</t>
  </si>
  <si>
    <t>LEONARDO9664@YAHOO.COM</t>
  </si>
  <si>
    <t>FELIPE.GUTIERREZ@IDPC.GOV.CO</t>
  </si>
  <si>
    <t>DIEGOA12051@HOTMAIL.COM</t>
  </si>
  <si>
    <t>LEMACM@YAHOO.COM</t>
  </si>
  <si>
    <t>ICORREDORROJAS@YAHOO.COM</t>
  </si>
  <si>
    <t>MPAWGT@GMAIL.COM</t>
  </si>
  <si>
    <t>SANTALETRA@GMAIL.COM</t>
  </si>
  <si>
    <t>G_ROMERO_S@HOTMAIL.COM</t>
  </si>
  <si>
    <t>DEICYRIVERAPEREZ@GMAIL.COM</t>
  </si>
  <si>
    <t>DAVID.REYES@NYRABOGADOS.COM</t>
  </si>
  <si>
    <t>FELIDA.RODRIGUEZ@IDPC.GOV.CO</t>
  </si>
  <si>
    <t>ALBARSALM@GMAIL.COM</t>
  </si>
  <si>
    <t>LUISAMGOMEZCARDONA@GMAIL.COM</t>
  </si>
  <si>
    <t>LAURAC1020@GMAIL.COM</t>
  </si>
  <si>
    <t>ELKINBUITRAGO@HOTMAIL.COM</t>
  </si>
  <si>
    <t>AILATAN_2426@HOTMAIL.COM</t>
  </si>
  <si>
    <t/>
  </si>
  <si>
    <t>EDICSONSANCHEZ17@GMAIL.COM</t>
  </si>
  <si>
    <t>ANDRES.LOPEZ@HOTMAIL.COM</t>
  </si>
  <si>
    <t>NACHIARDIO@UNAL.EDU.CO</t>
  </si>
  <si>
    <t>ANGELICAECH@GMAIL.COM</t>
  </si>
  <si>
    <t>OSKARLONDO@GMAIL.COM</t>
  </si>
  <si>
    <t>MONICA.COYDEM@GMAIL.COM</t>
  </si>
  <si>
    <t>ELENA50035@GAMIL.COM</t>
  </si>
  <si>
    <t>SEBASPML309@GMAIL.OCM</t>
  </si>
  <si>
    <t>SANDRACAROLINAMS@GMAIL.COM</t>
  </si>
  <si>
    <t>NANAMOVA2000@GMAIL.COM</t>
  </si>
  <si>
    <t>DUARTETOLOSA@GMAIL.COM</t>
  </si>
  <si>
    <t>GISELLEORTIZCEBALLOS548@GMAIL.COM</t>
  </si>
  <si>
    <t>JUAPO1177@GMAIL.COM</t>
  </si>
  <si>
    <t>LPQUINTANILLAP@GMAIL.COM</t>
  </si>
  <si>
    <t>MPZAMBRANOG@GMAIL.COM</t>
  </si>
  <si>
    <t>CATALINACAVELIER@GMAIL.COM</t>
  </si>
  <si>
    <t>ALEXAFER35SAM@GMAIL.COM</t>
  </si>
  <si>
    <t>KRENFORERO77@GMAIL.COM</t>
  </si>
  <si>
    <t>DANIELFELIPEGUTIERREZ@GMAIL.COM</t>
  </si>
  <si>
    <t>PAULAAVILAESPINEL6♦GMAIL.COM</t>
  </si>
  <si>
    <t>SIROJASB@GMAIL.COM</t>
  </si>
  <si>
    <t>C.ORTEGA.AVILA@GMAIL.COM</t>
  </si>
  <si>
    <t>ALVEARMEJI@GMAIL.COM</t>
  </si>
  <si>
    <t>GINAMILENA.MAYORGA@GMAIL.COM</t>
  </si>
  <si>
    <t>AMFF5@YAHOO.COM</t>
  </si>
  <si>
    <t>LEALBARON@HOTMAIL.COM</t>
  </si>
  <si>
    <t>MONICLARO@GMAIL.COM</t>
  </si>
  <si>
    <t>JENNY.QUEVEDO89@GMAIL.COPM</t>
  </si>
  <si>
    <t>MENESESFIGUEROA@GMAIL.COM</t>
  </si>
  <si>
    <t>RUTHMERY.CORREDOR@GMAIL.COM</t>
  </si>
  <si>
    <t>NYDIMORE@GMAIL.COM</t>
  </si>
  <si>
    <t>MARIAJA2013@GMAIL.COM</t>
  </si>
  <si>
    <t>ORLANDOARIAS@GMAIL.COM</t>
  </si>
  <si>
    <t>JAUMER21@GMAIL.COM</t>
  </si>
  <si>
    <t>JUANPA1710@HOTMAIL.COM</t>
  </si>
  <si>
    <t>SARA.ACUNA.G@GMAIL.COM</t>
  </si>
  <si>
    <t>SARIASH@GMAIL.COM</t>
  </si>
  <si>
    <t>VIEJO_SAM33@HOTMAIL.COM</t>
  </si>
  <si>
    <t>JUANCARLOSSARM@GMAIL.COM</t>
  </si>
  <si>
    <t>CARLOSESV@GMAIL.COM</t>
  </si>
  <si>
    <t>CALDARONSL@YAHOO.ES</t>
  </si>
  <si>
    <t>CLARITABONITA08@HOTMAIL.COM</t>
  </si>
  <si>
    <t>MTRISTANCHOM@GMAIL.COM</t>
  </si>
  <si>
    <t>ARTEGAURA@HOTMAIL.COM</t>
  </si>
  <si>
    <t>JUANBIERMANNLOPEZ@GMAIL.COM</t>
  </si>
  <si>
    <t>MILENA_995@HOTMAIL.COM</t>
  </si>
  <si>
    <t>80NZAMORA@GMAIL.COM</t>
  </si>
  <si>
    <t>JAVIER.SANDOVAL26@HOTMAIL.COM</t>
  </si>
  <si>
    <t>HERNANDEZCALUDIAP@HOTMAIL.COM</t>
  </si>
  <si>
    <t>SANDRA.ROMO@ICBF.GOV.CO</t>
  </si>
  <si>
    <t>LINARINCONC@GMAIL.COM</t>
  </si>
  <si>
    <t>AACOVALEDASALAS@GHOTMAIL.COM</t>
  </si>
  <si>
    <t>IVAN.SALAZAR87@HOTMAIL.COM</t>
  </si>
  <si>
    <t>MARIACAROLINA.CORREAL@GMAIL.COM</t>
  </si>
  <si>
    <t xml:space="preserve">ANA_MARIACIFUENTES@YAHOO.COM.CO </t>
  </si>
  <si>
    <t>KARLARODRIGUEZDVIVERO@GMAIL.COM</t>
  </si>
  <si>
    <t>ANGELAC13@HOTMAIL.COM</t>
  </si>
  <si>
    <t>DMPARADAB@UNAL.EDU.CO</t>
  </si>
  <si>
    <t>ACASTROCEPEDA@GMAIL.COM</t>
  </si>
  <si>
    <t>K.VIVIGUTIERREZ@GMAIL.COM</t>
  </si>
  <si>
    <t>ARCH.PAULAMENDEZR@GMAIL.COM</t>
  </si>
  <si>
    <t>JORGECAM1289@GMAIL.COM</t>
  </si>
  <si>
    <t>FRANCORODRIGUEZARQ@GMAIL.COM</t>
  </si>
  <si>
    <t>STAMLY87@HOTMAIL.COM</t>
  </si>
  <si>
    <t>CAMILOBELTRANJ@GMAIL.COM</t>
  </si>
  <si>
    <t>ZETALIAN@GMAIL.COM</t>
  </si>
  <si>
    <t>DIEGOF.LOPEZO@GMAIL.COM</t>
  </si>
  <si>
    <t>CONNYHOLA@HOTMAIL.COM</t>
  </si>
  <si>
    <t>GABRIELMUELLA@GMAIL.COM</t>
  </si>
  <si>
    <t>GUILLERMO.A@VAYAGENCIA.COM</t>
  </si>
  <si>
    <t>OLGALUCIAVERGARANGC@YAHOO.ES</t>
  </si>
  <si>
    <t>G.ARQUITECTURAYESTRUCTURACION@GMAIL.COM</t>
  </si>
  <si>
    <t>CATALINADUARTESZ@GMAIL.COM</t>
  </si>
  <si>
    <t>CLAUMOR2004@HOTMAIL.COM</t>
  </si>
  <si>
    <t>JULIETH.RODRIGUEZ34@GMAIL.COM</t>
  </si>
  <si>
    <t>PABLO.ENAO@GMAIL.COM</t>
  </si>
  <si>
    <t>DEARIASSILVA@GMAIL.COM</t>
  </si>
  <si>
    <t>NATISORTEG@GMAIL.COM</t>
  </si>
  <si>
    <t>PAULAYAB@GMAIL.COM</t>
  </si>
  <si>
    <t>M.SALGE@GMAIL.COM</t>
  </si>
  <si>
    <t>SAHIDY1003@HOTMAIL.COM</t>
  </si>
  <si>
    <t>PAULAMATIZ@YAHOO.COM</t>
  </si>
  <si>
    <t>YELITA254@GMAIL.COM</t>
  </si>
  <si>
    <t>GINA.LEON@GMAIL.COM</t>
  </si>
  <si>
    <t>CLAU0709@HOTMAIL.COM</t>
  </si>
  <si>
    <t>MAURICIOHOYOS@YAHOO.COM</t>
  </si>
  <si>
    <t>ANACOLLAZOS29@GMAIL.COM</t>
  </si>
  <si>
    <t>ANDREA201923@HOTMAIL.COM</t>
  </si>
  <si>
    <t>LOLABARRETO@GMAIL.COM</t>
  </si>
  <si>
    <t>LOGANXMX@GMAIL.COM</t>
  </si>
  <si>
    <t>ANAUIN81@GMAIL.COM</t>
  </si>
  <si>
    <t>KAMEJIALE@GMAIL.COM</t>
  </si>
  <si>
    <t>ANA_LOGREIRA@YAHOO.COM</t>
  </si>
  <si>
    <t>DIEGOJAVIERPARRAC@GMAIL.COM</t>
  </si>
  <si>
    <t>CARRERA 80 NO. 8 C-85</t>
  </si>
  <si>
    <t>TRANSVERSAL 78 C NO. 6 C 10 INT 4</t>
  </si>
  <si>
    <t>CARRERA 12 C NO. 151-35 INT 3 APTO 301</t>
  </si>
  <si>
    <t>CALLE 139 NO. 94-90 APTO 512</t>
  </si>
  <si>
    <t>CARRERA 58 B BIS NO. 128 B 17 APTO 504</t>
  </si>
  <si>
    <t>CARRERA 37 NO. 24-60 EDF B-3 APTO 1305</t>
  </si>
  <si>
    <t>CALLE 129 NO. 58 B 58 CASA 4</t>
  </si>
  <si>
    <t>CALLE 128 B NO. 21-93 TR 1 APTO 201</t>
  </si>
  <si>
    <t>CALLE 6 D NO. 5-50 INT 7 APTO 401</t>
  </si>
  <si>
    <t>CALLE 150 A NO. 96 A 71 TR 3 APTO 602</t>
  </si>
  <si>
    <t>CALLE 107 NO. 51-24</t>
  </si>
  <si>
    <t>CALLE 5 SUR NO. 19 - 12</t>
  </si>
  <si>
    <t>CALLE 77 NO. 16-20 OF 211</t>
  </si>
  <si>
    <t>CALLE 137 NO. 55-32 TR 2 APTO 602</t>
  </si>
  <si>
    <t>CARRERA 63 NO. 97 - 66 APTO 301</t>
  </si>
  <si>
    <t>CARRERA 68 D NO. 40 - 53 SUR</t>
  </si>
  <si>
    <t>CALLE 50 NO. 16 - 53 APTO 402</t>
  </si>
  <si>
    <t>TRANSVERSAL 25 NO. 53 B - 60 APTO 201</t>
  </si>
  <si>
    <t>CALLE 35 A SUR NO. 93-26</t>
  </si>
  <si>
    <t>CALLE 52 NO. 19 - 41 APTO 501</t>
  </si>
  <si>
    <t>AVENIDA CARRERA 40 NO. 25-79 APTO 503</t>
  </si>
  <si>
    <t>CALLE 41A NO. 66A-95 APTO 501</t>
  </si>
  <si>
    <t>CALLE 2 NO. 9 F-81</t>
  </si>
  <si>
    <t>CARRERA 55A NO. 188-41 APTO 106</t>
  </si>
  <si>
    <t>CARRERA 46 NO. 104 C 13</t>
  </si>
  <si>
    <t>CARRERA 48 NO. 150 A 40 INT 6 APTO 201</t>
  </si>
  <si>
    <t>CALLE 134 NO. 104-26</t>
  </si>
  <si>
    <t>DIAGONAL 47 SUR NO. 52 A - 36</t>
  </si>
  <si>
    <t>CALLE 45 NO. 45 - 47 INT 3 APTO 104</t>
  </si>
  <si>
    <t>CALLE 27 A SUR NO. 1-05</t>
  </si>
  <si>
    <t>CARRERA 68 D NO. 40 - 53 SUR TR 3 APTO 1005</t>
  </si>
  <si>
    <t>CARRERA 10 NO 53-66 APTO 203</t>
  </si>
  <si>
    <t>CARRERA 94P NO. 88 08 INT 105</t>
  </si>
  <si>
    <t>CALLE 69 NO. 4-19</t>
  </si>
  <si>
    <t>CALLE 68 NO. 5 - 19 APTO 702</t>
  </si>
  <si>
    <t>CARRERA 21 NO. 39 B 05</t>
  </si>
  <si>
    <t>CARRERA 37 NO. 24-60</t>
  </si>
  <si>
    <t>CARRERA 15 A NO. 106 - 90</t>
  </si>
  <si>
    <t>CALLE 29 NO. 4 - 02 APTO 101</t>
  </si>
  <si>
    <t>CALLE 66 NO. 59-31 TR 6 APTO 902</t>
  </si>
  <si>
    <t>CARRERA 115 NO. 63 J - 32</t>
  </si>
  <si>
    <t>CALLE 4 NO. 36-70 APTO 414</t>
  </si>
  <si>
    <t>CARRERA 20 NO. 187 - 40</t>
  </si>
  <si>
    <t>CALLE 71A NO. 105H - 16</t>
  </si>
  <si>
    <t>CARRERA 13 NO. 33 - 01 TORRE 2 APTO 410</t>
  </si>
  <si>
    <t>CALLE 145 A NO. 17-39</t>
  </si>
  <si>
    <t>CALLE 64 I NO. 77-90</t>
  </si>
  <si>
    <t>CALLE 81 NO. 102-60 INT 9 APTO 305</t>
  </si>
  <si>
    <t>CARRERA 40B NO. 1H - 48</t>
  </si>
  <si>
    <t xml:space="preserve"> CALLE 57 Z NO. 75 B 04</t>
  </si>
  <si>
    <t>CARRERA 5 NO. 6 B 98 APTO 633</t>
  </si>
  <si>
    <t>CALLE 67 B NO. 70 C 23</t>
  </si>
  <si>
    <t>CALLE 48 K NO 6A 26 INT II</t>
  </si>
  <si>
    <t>KRA 69 L NO. 64 D 76</t>
  </si>
  <si>
    <t>CALLE 95 NO. 71 31 TORRE 3 APTO 403</t>
  </si>
  <si>
    <t>CRA 80 BIS NO. 7 A 15</t>
  </si>
  <si>
    <t>KRA 14 BIS NO. 153 80 BLOQUE 12 101</t>
  </si>
  <si>
    <t>CALLE 19 NO. 3 A 37 APTO 601</t>
  </si>
  <si>
    <t>CALLE 6 NO. 88-20 INT 5 APTO 102</t>
  </si>
  <si>
    <t>CALLE 49 NO. 18 23 APTO 203</t>
  </si>
  <si>
    <t xml:space="preserve">CALLE 3 A NO. 75 34 </t>
  </si>
  <si>
    <t>CALLE 121 NO. 71 10 APTO 306</t>
  </si>
  <si>
    <t>CRA 13 A NO. 106A 33</t>
  </si>
  <si>
    <t>CALLE 30 SUR NO. 68C-39</t>
  </si>
  <si>
    <t>CARRERA 71 D NO. 55-38</t>
  </si>
  <si>
    <t>AV CARACAS 1-01 BQ 6 APTO 105</t>
  </si>
  <si>
    <t xml:space="preserve">CALLE 181 C NO. 13 91 </t>
  </si>
  <si>
    <t>CARRERA 31 B NO. 1H 83 APTO 202 C</t>
  </si>
  <si>
    <t>CARRERA 49 C NO. 100 - 08 ENTRADA 3 APTO 401</t>
  </si>
  <si>
    <t>CRA 3A NO. 64 16 APTO 307</t>
  </si>
  <si>
    <t>CALLE 7 NO. 90-64 APTO 254</t>
  </si>
  <si>
    <t>DIAGONAL 46 NO. 20 22 APTO 404</t>
  </si>
  <si>
    <t>CALLE 77 A NO. 20 C 77</t>
  </si>
  <si>
    <t>CALLE 41 NO. 26 39 APTO 201</t>
  </si>
  <si>
    <t>CALLE 4 NO. 549 INT 3</t>
  </si>
  <si>
    <t>CARRERA 23  NO. 52- 19</t>
  </si>
  <si>
    <t>CARRERA 62 NO. 165 A 69 APTO 1312 TORRE 3</t>
  </si>
  <si>
    <t>CARRERA 105 C NO. 131 A 15 PISO 2</t>
  </si>
  <si>
    <t>CARRERA 51 A NO. 127 49 T 2 APTO 501</t>
  </si>
  <si>
    <t>CARRERA 34 C 16 40 SUR  16 CASA</t>
  </si>
  <si>
    <t>CALLE 70 A SUR NO. 77 L 97</t>
  </si>
  <si>
    <t>TRANSVERSAL 34 C NO. 41 25 SUR INT 17</t>
  </si>
  <si>
    <t>TRANSVERSAL 42 NO. 4 - 69</t>
  </si>
  <si>
    <t>CARRERA 77 A NO. 64 B 10</t>
  </si>
  <si>
    <t>CALLE 32 A SUR NO. 7 33 ESTE</t>
  </si>
  <si>
    <t>CARREA 4 NO. 9 66 APTO 208</t>
  </si>
  <si>
    <t>TRANSVERSAL 4 NO. 51 A 43 APTO 204</t>
  </si>
  <si>
    <t xml:space="preserve">CALLE 117 70 C 28 APTO 302 </t>
  </si>
  <si>
    <t>CALLE 41 F SUR NO. 78 B 85</t>
  </si>
  <si>
    <t>CRA 4 A NO. 30 38 APTO 501</t>
  </si>
  <si>
    <t>CARRERA 22 NO. 4 B 27</t>
  </si>
  <si>
    <t>CALLE 49 NO. 19 43</t>
  </si>
  <si>
    <t>CRA 73 NO. 163 64</t>
  </si>
  <si>
    <t>TRANSVERSAL 118 B NO. 47 30</t>
  </si>
  <si>
    <t>CARRERA 25 NO. 68-73</t>
  </si>
  <si>
    <t>CARRERA 7 B NO. 1 A 21 SUR</t>
  </si>
  <si>
    <t>CALLE 12 NO. 7 - 32 SUR</t>
  </si>
  <si>
    <t>CASA 17 B AGRU ALTOS DE POTOSI - GUASCA VEREDA SANTA ISABEL</t>
  </si>
  <si>
    <t>CRA 49 NO. 103 B 04</t>
  </si>
  <si>
    <t>CALLE 47 3 - 81 ALTOS DE PIEDRA PINTADA 2 402</t>
  </si>
  <si>
    <t>CARRERA 123 NO. 131-61 BLOQUE 2 APTO 503</t>
  </si>
  <si>
    <t>CARRERA 6 NO. 45-09 APTO 1302</t>
  </si>
  <si>
    <t>CALLE 59 A BIS NO. 5 80 APTO 1102</t>
  </si>
  <si>
    <t>CARRERA 11 NO. 135 C 18 APTO 204</t>
  </si>
  <si>
    <t>CALLE 127 A NO. 5 C 46 INT 5 APTO 601</t>
  </si>
  <si>
    <t>CALLE 9 D 69 B 85</t>
  </si>
  <si>
    <t>CALLE 51 NO. 4 48 APTO 203</t>
  </si>
  <si>
    <t>DIAGONAL 74 BIS #20B-74</t>
  </si>
  <si>
    <t>CARREA 6 NO. 57 44 TORRE 1 APTO 501</t>
  </si>
  <si>
    <t xml:space="preserve">CALLE 46 NO. 22A 42 APTO 302 VILLA ALEJANDRIA </t>
  </si>
  <si>
    <t>CALLE 4 NO. 37 B 21</t>
  </si>
  <si>
    <t>CRA 5 NO. 26 B 57 TORRE A APTO 1204</t>
  </si>
  <si>
    <t>CALLE 73 NO. 15 -66</t>
  </si>
  <si>
    <t>DIAG 40 A NO. 8 91 APTO 506</t>
  </si>
  <si>
    <t>CL 174 25 70 CA 44</t>
  </si>
  <si>
    <t>CALLE 6 B NO. 79 C 81 APTO 347</t>
  </si>
  <si>
    <t>CALLE 70 D NO. 60 09</t>
  </si>
  <si>
    <t>CARRERA 57 NO. 138 12 APTO 601</t>
  </si>
  <si>
    <t>CARRERA 4 NO. 46-27</t>
  </si>
  <si>
    <t>CL 141 7 B 86 AP 702</t>
  </si>
  <si>
    <t>CALLE 65 NO. 60 97 BLOQUE 12 APTO 203</t>
  </si>
  <si>
    <t>CALLE 19 SUR NO. 69 A 07</t>
  </si>
  <si>
    <t>CRA 9 NO. 59 43 APTO 804 B</t>
  </si>
  <si>
    <t>CARRERA 7 NO. 6-73 SUR APTO 405</t>
  </si>
  <si>
    <t>CARRERA 23 NO. 123 08 APTO 302</t>
  </si>
  <si>
    <t>TV 16 A 45 F 16 AP 204</t>
  </si>
  <si>
    <t>CL 83 5 57 TO C AP 1201</t>
  </si>
  <si>
    <t>CRA 47 NO. 22 A 66 APTO  301</t>
  </si>
  <si>
    <t xml:space="preserve">CL 23 85 A 44 </t>
  </si>
  <si>
    <t>AV CALLE 32 NO. 13 -52 TORRE 1 APTO 1807</t>
  </si>
  <si>
    <t>CRA 46 NO. 187 39 INT 1 APTO 301</t>
  </si>
  <si>
    <t>CL 62 B SUR 68 62 CA 25</t>
  </si>
  <si>
    <t>CLL 144 15 22 AP 305</t>
  </si>
  <si>
    <t>CLL 70 NO. 81 14</t>
  </si>
  <si>
    <t>DIAGONAL 40 A NO 14-57 APTO 302</t>
  </si>
  <si>
    <t>CR 112 F 79 A 24</t>
  </si>
  <si>
    <t>CR 34 B SUR 08</t>
  </si>
  <si>
    <t>CL 10 80 41 AP 522</t>
  </si>
  <si>
    <t>CL 31 14 18 AP 301</t>
  </si>
  <si>
    <t>CRA 44 A 24 D 18 AP 409</t>
  </si>
  <si>
    <t>CR 89 147  B 37 IN 2 AP 204</t>
  </si>
  <si>
    <t>CR 80 I 54  15 SUR</t>
  </si>
  <si>
    <t>CALLE 119 A 56 44</t>
  </si>
  <si>
    <t>CARRERA 5 NO. 34 - 55</t>
  </si>
  <si>
    <t>CARRERA 11 NO.  61-80</t>
  </si>
  <si>
    <t>CARRERA 5 NO. 9-14</t>
  </si>
  <si>
    <t>DIEGO VALENCIA</t>
  </si>
  <si>
    <t>CHRISTIAN ARDILA</t>
  </si>
  <si>
    <t>FABIO GRACIA</t>
  </si>
  <si>
    <t>CARMENZA DURAN</t>
  </si>
  <si>
    <t>GIOVANNA MORALES</t>
  </si>
  <si>
    <t>NYDIA MORENO</t>
  </si>
  <si>
    <t>NATALY ROJAS</t>
  </si>
  <si>
    <t>PAULA ARANGO</t>
  </si>
  <si>
    <t>JAIRO CRISTANCHO</t>
  </si>
  <si>
    <t>PRESTAR SERVICIOS PARA REALIZAR LAS ACTIVIDADES DE NIVEL ASISTENCIAL, APOYANDO A LA ASESORÍA JURÍDICA DEL INSTITUTO DISTRITAL DE PATRIMONIO CULTURAL</t>
  </si>
  <si>
    <t>PRESTACIÓN DE SERVICIOS PARA LA ASESORÍA JURÍDICA DEL INSTITUTO DISTRITAL DE PATRIMONIO CULTURAL EN EL DESARROLLO DE ACTIVIDADES RELACIONADAS CON LA ORGANIZACIÓN Y ADMINISTRACIÓN DEL ARCHIVO DOCUMENTAL</t>
  </si>
  <si>
    <t>PRESTAR SERVICIOS PROFESIONALES AL INSTITUTO DISTRITAL DE PATRIMONIO CULTURAL COMO APOYO JURÍDICO EN LOS PROCESOS DE SELECCIÓN QUE REQUIERA EL INSTITUTO SIN LÍMITE DE CUANTÍA EN LAS ETAPAS PRECONTRACTUAL, CONTRACTUAL Y POST-CONTRACTUAL</t>
  </si>
  <si>
    <t>PRESTAR SERVICIOS PROFESIONALES APOYANDO LAS ETAPAS Y PROCESOS QUE CONTEMPLEN LA ADQUISICIÓN, MANTENIMIENTO, CONTRATACIÓN E IMPLEMENTACIÓN DE LOS SISTEMAS DE INFORMACIÓN E INFRAESTRUCTURA TECNOLÓGICA DEL INSTITUTO DISTRITAL DE PATRIMONIO CULTURAL</t>
  </si>
  <si>
    <t>PRESTAR SERVICIOS PROFESIONALES AL INSTITUTO DISTRITAL DE PATRIMONIO CULTURAL APOYANDO LAS ACTIVIDADES DE ESTRUCTURACIÓN TÉCNICA DE LOS PROCESOS SIN LÍMITE DE CUANTÍA PARA LAS ACCIONES DE GESTIÓN E INTERVENCIÓN DEL PATRIMONIO CULTURAL DEL DISTRITO CAPITAL.</t>
  </si>
  <si>
    <t>PRESTAR SERVICIOS PROFESIONALES AL INSTITUTO DISTRITAL DE PATRIMONIO CULTURAL APOYANDO EL SOPORTE TÉCNICO DE SOLICITUDES DE INTERVENCIÓN DE BIENES DE INTERÉS CULTURAL UBICADOS EN EL ESPACIO PÚBLICO</t>
  </si>
  <si>
    <t>PRESTAR SERVICIOS DE APOYO ADMINISTRATIVO EN LA ETAPA DE DISEÑO, PLANEACIÓN, DESARROLLO, EVALUACIÓN, SEGUIMIENTO Y MEJORAMIENTO DE LOS PROCESOS EN LOS QUE PARTICIPA, GARANTIZANDO CUMPLIMIENTO DE LOS OBJETIVOS DE LA SUBDIRECCIÓN DE GESTIÓN CORPORATIVA</t>
  </si>
  <si>
    <t>PRESTAR SERVICIOS PROFESIONALES COMO INGENIERO CIVIL PARA LA REVISIÓN Y ACOMPAÑAMIENTO DEL COMPONENTE ESTRUCTURAL DE LAS ACCIONES Y SOLICITUDES DE INTERVENCIÓN DE BIENES DE INTERÉS CULTURAL</t>
  </si>
  <si>
    <t>PRESTAR SERVICIOS PROFESIONALES AL INSTITUTO DISTRITAL DE PATRIMONIO CULTURAL APOYANDO LAS ACTIVIDADES DE ESTRUCTURACIÓN DEL PRESUPUESTO DE LOS PROCESOS SIN LÍMITE DE CUANTÍA PARA LAS ACCIONES DE GESTIÓN E INTERVENCIÓN DEL PATRIMONIO CULTURAL DEL DISTRITO CAPITAL.</t>
  </si>
  <si>
    <t>PRESTAR SERVICIOS AL INSTITUTO DISTRITAL DE PATRIMONIO CULTURAL REALIZANDO EL SEGUIMIENTO A LAS ACTIVIDADES OPERATIVAS DE TRÁMITES Y SERVICIOS PROPIAS DE LA SUBDIRECCIÓN DE INTERVENCIÓN, ASÍ COMO EL SEGUIMIENTO A LA GESTIÓN DE LAS  ACTIVIDADES DE ASISTENCIA TÉCNICA</t>
  </si>
  <si>
    <t>PRESTAR SERVICIOS AL INSTITUTO DISTRITAL DE PATRIMONIO CULTURAL ORIENTANDO LA EVALUACIÓN PATRIMONIAL DE LAS SOLICITUDES DE EQUIPARACIÓN A ESTRATO 1 Y CONTROL URBANO DE INTERVENCIONES EN BIC</t>
  </si>
  <si>
    <t>PRESTAR SERVICIOS PROFESIONALES AL INSTITUTO DISTRITAL DE PATRIMONIO CULTURAL PARA EL ACOMPAÑAMIENTO DE LAS ACTIVIDADES DE ASESORÍA TÉCNICA A TERCEROS, REVISIÓN, EVALUACIÓN, VERIFICACIÓN Y ANÁLISIS DE LAS SOLICITUDES DE INTERVENCIÓN DE LOS BIENES DE INTERÉS CULTURAL (BIC) DEL DISTRITO CAPITAL</t>
  </si>
  <si>
    <t>PRESTAR SERVICIOS PROFESIONALES AL INSTITUTO DISTRITAL DE PATRIMONIO CULTURAL PARA ACOMPAÑAR EL DESARROLLO DEL COMPONENTE PEDAGÓGICO DE LA EXPOSICIÓN PERMANENTE DEL MUSEO DE BOGOTÁ</t>
  </si>
  <si>
    <t>PRESTAR SUS SERVICIOS A LA SUBDIRECCIÓN DE INTERVENCIÓN DEL INSTITUTO DISTRITAL DE PATRIMONIO CULTURAL, EN LA GESTIÓN DE PROYECTOS PARA LA ADMINISTRACIÓN, MANTENIMIENTO, CONSERVACIÓN Y RESTAURACIÓN DE LOS BIENES MUEBLES DEL PATRIMONIO CULTURAL EN EL ESPACIO PÚBLICO DE BOGOTÁ D.C. Y EN LA ADMINISTRACIÓN Y DISPOSICIÓN DE LOS DOCUMENTOS DERIVADOS DE LOS PROYECTOS</t>
  </si>
  <si>
    <t>PRESTAR SERVICIOS PROFESIONALES AL INSTITUTO DISTRITAL DE PATRIMONIO CULTURAL PARA APOYAR A LA ASESORÍA JURÍDICA EN LAS ACTIVIDADES PROPIAS DE SUS FUNCIONES, ESPECIALMENTE LAS RELACIONADAS CON LA ETAPA POST-CONTRACTUAL</t>
  </si>
  <si>
    <t>PRESTAR SERVICIOS PROFESIONALES APOYANDO EL EJERCICIO DE LA GESTIÓN CONTABLE DEL IDPC</t>
  </si>
  <si>
    <t>PRESTAR SERVICIOS AL INSTITUTO DISTRITAL DE PATRIMONIO CULTURAL APOYANDO LA APLICACIÓN DE LA POLÍTICA PÚBLICA DISTRITAL DE SERVICIO A LA CIUDADANÍA, SU ENFOQUE Y LÍNEAS ESTRATÉGICAS</t>
  </si>
  <si>
    <t>PRESTAR SERVICIOS PROFESIONALES AL INSTITUTO DISTRITAL DE PATRIMONIO CULTURAL, ACOMPAÑANDO LOS TEMAS JURÍDICOS Y ADMINISTRATIVOS RELACIONADOS CON LOS PROCESOS DE APOYO DE LA ENTIDAD</t>
  </si>
  <si>
    <t>PRESTAR SERVICIOS PROFESIONALES PARA BRINDAR EL APOYO JURÍDICO REQUERIDO PARA IMPULSAR LAS ACTUACIONES DISCIPLINARIAS QUE SE ADELANTAN DENTRO DE LOS PROCESOS DE COMPETENCIA DEL INSTITUTO DISTRITAL DE PATRIMONIO CULTURAL</t>
  </si>
  <si>
    <t>PRESTAR SERVICIOS PARA REALIZAR LAS ACTIVIDADES DE NIVEL ASISTENCIAL EN LA DIRECCIÓN GENERAL DEL INSTITUTO DISTRITAL DE PATRIMONIO CULTURAL</t>
  </si>
  <si>
    <t>PRESTAR SERVICIOS PROFESIONALES PARA APOYAR LA VERIFICACIÓN TÉCNICA FINAL DE LOS ACTOS ADMINISTRATIVOS Y  DEMÁS DOCUMENTOS QUE SE EXPIDAN CON OCASIÓN DE LA EVALUACIÓN Y LA ASESORÍA TÉCNICA DE SOLICITUDES DE INTERVENCIÓN QUE SE PRESENTEN ANTE EL INSTITUTO DISTRITAL DE PATRIMONIO CULTURAL</t>
  </si>
  <si>
    <t>PRESTAR SERVICIOS PROFESIONALES AL INSTITUTO DISTRITAL DE PATRIMONIO CULTURAL APOYANDO LAS ACTIVIDADES DE SOPORTE TÉCNICO, REVISIÓN, EVALUACIÓN, VERIFICACIÓN Y ANÁLISIS DE LAS SOLICITUDES DE REPARACIONES LOCATIVAS QUE SE PRESENTAN SOBRE LOS BIENES DE INTERÉS CULTURAL DEL DISTRITO CAPITAL</t>
  </si>
  <si>
    <t>PRESTAR SERVICIOS PROFESIONALES AL INSTITUTO DISTRITAL DE PATRIMONIO CULTURAL APOYANDO LAS ACTIVIDADES DE ESTRUCTURACIÓN TÉCNICA DE LOS PROCESOS PARA LAS ACCIONES DE GESTIÓN E INTERVENCIÓN DEL PATRIMONIO CULTURAL DEL DISTRITO CAPITAL</t>
  </si>
  <si>
    <t>PRESTAR SERVICIOS PROFESIONALES AL INSTITUTO DISTRITAL DE PATRIMONIO CULTURAL PARA LLEVAR A CABO ACCIONES DE ARTICULACIÓN Y VINCULACIÓN ENTRE LOS PROCESOS DE FORMACIÓN EN PATRIMONIO CULTURAL Y LA ESTRATEGIA EDUCATIVA DEL MUSEO DE BOGOTÁ</t>
  </si>
  <si>
    <t>PRESTAR SERVICIOS PROFESIONALES AL INSTITUTO DISTRITAL DE PATRIMONIO CULTURAL PARA APOYAR Y ACOMPAÑAR LA GESTIÓN ADMINISTRATIVA Y OPERATIVA DEL PROGRAMA DISTRITAL DE ESTÍMULOS Y APOYOS CONCERTADOS 2017</t>
  </si>
  <si>
    <t>PRESTAR SERVICIOS COMO TECNÓLOGO PARA DESARROLLAR ACTIVIDADES RELACIONADAS CON EL FUNCIONAMIENTO DE LAS PLATAFORMAS DE SOFTWARE Y CORREO ELECTRÓNICO; ASÍ COMO, LA REVISIÓN, INSTALACIÓN, MANTENIMIENTO DE LOS EQUIPOS DE CÓMPUTO Y SOPORTE TÉCNICO REQUERIDO, EN EL MARCO DE LAS ACTIVIDADES ADELANTADAS POR EL IDPC</t>
  </si>
  <si>
    <t>PRESTAR SERVICIOS PROFESIONALES AL INSTITUTO DISTRITAL DE PATRIMONIO CULTURAL PARA ACOMPAÑAR EL DESARROLLO DE LA ESTRATEGIA EDUCATIVA DEL MUSEO DE BOGOTÁ EN TERRITORIO - ESPACIO PÚBLICO  Y DE LAS EXPOSICIONES TEMPORALES</t>
  </si>
  <si>
    <t>PRESTAR SERVICIOS PROFESIONALES AL INSTITUTO DISTRITAL DE PATRIMONIO CULTURAL EN TEMAS DE DERECHO URBANO Y ADMINISTRATIVO RELACIONADOS CON LA SOSTENIBILIDAD JURÍDICA DEL PATRIMONIO CULTURAL DEL DISTRITO</t>
  </si>
  <si>
    <t>PRESTAR SERVICIOS PROFESIONALES AL INSTITUTO DISTRITAL DE PATRIMONIO CULTURAL EN EL ACOMPAÑAMIENTO A LA GESTIÓN INSTITUCIONAL Y RELACIONES INTERNACIONALES PARA EL FORTALECIMIENTO DE ESTRATEGIAS, PLANES Y PROYECTOS, RELACIONADOS CON EL FOMENTO Y APROPIACIÓN DEL PATRIMONIO EN EL DISTRITO CAPITAL</t>
  </si>
  <si>
    <t>PRESTAR SERVICIOS PROFESIONALES AL INSTITUTO DISTRITAL DE PATRIMONIO CULTURAL PARA ORIENTAR EL DESARROLLO DE LOS PROCESOS CURATORIALES Y DE INVESTIGACIÓN REQUERIDOS EN EL MARCO DE LA EXPOSICIÓN SEMIPERMANENTE DEL MUSEO DE BOGOTÁ</t>
  </si>
  <si>
    <t>PRESTAR SERVICIOS PROFESIONALES AL INSTITUTO DISTRITAL DE PATRIMONIO CULTURAL EN EL ACOMPAÑAMIENTO JURÍDICO Y SEGUIMIENTO AL CUMPLIMIENTO DE PLANES DE MEJORAMIENTO, CONSOLIDACIÓN Y ENTREGA DE INDICADORES DE SEGUIMIENTO DE CUMPLIMIENTO DE METAS INSTITUCIONALES</t>
  </si>
  <si>
    <t>PRESTAR SERVICIOS PROFESIONALES AL INSTITUTO DISTRITAL DE PATRIMONIO CULTURAL PARA ORIENTAR LOS PROCESOS DE FORMACIÓN EN PATRIMONIO CULTURAL EN EL MARCO DEL PROYECTO DE INVERSIÓN 1024 - FORMACIÓN DEL PATRIMONIO CULTURAL</t>
  </si>
  <si>
    <t>PRESTAR SERVICIOS AL INSTITUTO DISTRITAL DE PATRIMONIO CULTURAL PARA APOYAR LA GESTIÓN OPERATIVA Y ASISTENCIAL REQUERIDA PARA LA OPERACIÓN DEL MUSEO DE BOGOTÁ.</t>
  </si>
  <si>
    <t>PRESTAR SERVICIOS PROFESIONALES AL INSTITUTO DISTRITAL DE PATRIMONIO CULTURAL PARA LLEVAR A CABO LAS ACTIVIDADES DE CONSERVACIÓN PREVENTIVA DE LA COLECCIÓN DEL MUSEO DE BOGOTÁ</t>
  </si>
  <si>
    <t>PRESTAR SERVICIOS PROFESIONALES AL INSTITUTO DISTRITAL DE PATRIMONIO CULTURAL PARA ORIENTAR LA EJECUCIÓN DE LOS PROYECTOS EDITORIALES Y DE INVESTIGACIÓN RELACIONADOS CON LA ACTIVACIÓN DEL PATRIMONIO CULTURAL DEL DISTRITO CAPITAL.</t>
  </si>
  <si>
    <t>PRESTAR SERVICIOS PROFESIONALES AL INSTITUTO DISTRITAL DE PATRIMONIO CULTURAL ORIENTANDO LA EVALUACIÓN PATRIMONIAL DE LAS SOLICITUDES DE INTERVENCIÓN DE BIENES UBICADOS EN EL ESPACIO PÚBLICO Y EN SECTORES DE INTERÉS CULTURAL</t>
  </si>
  <si>
    <t>PRESTAR SERVICIOS DE APOYO A LA GESTIÓN EN EL DESARROLLO DE ACTIVIDADES ADMINISTRATIVAS DE LA SUBDIRECCIÓN DE GESTIÓN CORPORATIVA DEL INSTITUTO DISTRITAL DE PATRIMONIO CULTURAL</t>
  </si>
  <si>
    <t>PRESTAR SERVICIOS PROFESIONALES AL INSTITUTO DISTRITAL DE PATRIMONIO CULTURAL PARA ADMINISTRAR, BRINDAR SOPORTE TÉCNICO Y ACTUALIZAR LOS CONTENIDOS DE LOS SITIOS WEB DE LA ENTIDAD, EMPLEADOS COMO MECANISMO DE DIVULGACIÓN Y ACTIVACIÓN DEL PATRIMONIO CULTURAL DEL DISTRITO CAPITAL</t>
  </si>
  <si>
    <t>PRESTAR SERVICIOS PROFESIONALES AL INSTITUTO DISTRITAL DE PATRIMONIO CULTURAL PARA ACOMPAÑAR LA PRODUCCIÓN AUDIOVISUAL Y MULTIMEDIA DE LOS PROYECTOS DE ACTIVACIÓN DEL PATRIMONIO CULTURAL DEL DISTRITO CAPITAL</t>
  </si>
  <si>
    <t>PRESTAR SERVICIOS PROFESIONALES COMO INGENIERO DE SISTEMAS A FIN DE ADELANTAR LAS ACCIONES DE FORTALECIMIENTO, IMPLEMENTACIÓN Y SUPERVISIÓN DE LAS ACCIONES DE GEL Y LA VERIFICACIÓN Y CONTROL DE LA INFORMACIÓN PUBLICADA EN LA PÁGINA WEB DE LA ENTIDAD</t>
  </si>
  <si>
    <t>PRESTAR SERVICIOS PROFESIONALES AL IDPC EN LA ESTRUCTURACIÓN TÉCNICA Y ARTICULACIÓN DE LA INFORMACIÓN PARA LA CONSOLIDACIÓN DEL DIAGNÓSTICO Y FORMULACIÓN DE LA PROPUESTA INTEGRAL DEL PLAN ESPECIAL DE MANEJO Y PROTECCIÓN - PEMP DEL CENTRO HISTÓRICO DE BOGOTÁ D.C, RELACIONADA CON LA ELABORACIÓN DEL INVENTARIO-VALORACIÓN DEL PATRIMONIO CULTURAL INMUEBLE</t>
  </si>
  <si>
    <t>PRESTAR SERVICIOS PROFESIONALES PARA GESTIONAR LOS PROCESOS DE PLANEACIÓN, SEGUIMIENTO Y CONTROL DE LAS ACCIONES RELACIONADAS CON LOS PROGRAMAS, PLANES Y PROYECTOS DEL INSTITUTO DISTRITAL DE PATRIMONIO CULTURAL, QUE PERMITAN LA ARTICULACIÓN E INTEGRACIÓN DE LA GESTIÓN INSTITUCIONAL</t>
  </si>
  <si>
    <t>PRESTAR SERVICIOS PROFESIONALES AL INSTITUTO DISTRITAL DE PATRIMONIO CULTURAL PARA LLEVAR A CABO LAS ACTIVIDADES DE REGISTRO Y CATALOGACIÓN DE LA COLECCIÓN DEL MUSEO DE BOGOTÁ</t>
  </si>
  <si>
    <t>PRESTAR SERVICIOS PROFESIONALES AL INSTITUTO DISTRITAL DE PATRIMONIO CULTURAL PARA ACOMPAÑAR EL DISEÑO DE PIEZAS GRÁFICAS Y DE COMUNICACIÓN REQUERIDAS EN EL MARCO DE LOS PROYECTOS DE ACTIVACIÓN DEL PATRIMONIO CULTURAL DEL DISTRITO CAPITAL</t>
  </si>
  <si>
    <t>PRESTAR SERVICIOS PROFESIONALES AL INSITUTO DISTRITAL DE PATRIMONIO CULTURAL PARA APOYAR LAS ACTIVIDADES DE RECUPERACIÓN CROMÁTICA Y APOYO A LOS MODELOS DE EJECUCIÓN DE LAS INTERVENCIONES DE RESTAURACIÓN Y CONSERVACIÓN EN FACHADAS</t>
  </si>
  <si>
    <t>PRESTAR SERVICIOS PROFESIONALES PARA EL APOYO TÉCNICO A LAS ACCIONES DE INTERVENCIÓN SOBRE FACHADAS Y ESPACIO PÚBLICO</t>
  </si>
  <si>
    <t>PRESTAR SERVICIOS PROFESIONALES AL INSITUTO DISTRITAL DE PATRIMONIO CULTURAL PARA REALIZAR EL REGISTRO FOTOGRÁFICO DE LOS PROYECTOS DE ACTIVACIÓN DEL PATRIMONIO CULTURAL DEL DISTRITO CAPITAL</t>
  </si>
  <si>
    <t>PRESTAR SERVICIOS PROFESIONALES AL INSTITUTO DISTRITAL DE PATRIMONIO CULTURAL PARA ACOMPAÑAR EL DESARROLLO DE LOS PROCESOS MUSEOGRÁFICOS REQUERIDOS EN LA OPERACIÓN DEL MUSEO DE BOGOTÁ</t>
  </si>
  <si>
    <t>PRESTAR SERVICIOS PROFESIONALES AL INSTITUTO DISTRITAL DE PATRIMONIO CULTURAL, APOYANDO EL SEGUIMIENTO DESDE LA DISCIPLINA DE CONSERVACIÓN - RESTAURACIÓN A LAS ACTIVIDADES DE MANTENIMIENTO, ADMINISTRACIÓN Y CONSERVACIÓN DE LOS BIENES MUEBLES - INMUEBLES EN EL ESPACIO PÚBLICO DE BOGOTÁ D.C.</t>
  </si>
  <si>
    <t>PRESTAR SERVICIOS PROFESIONALES AL INSTITUTO DISTRITAL DE PATRIMONIO CULTURAL PARA ACOMPAÑAR EL DISEÑO Y DIAGRAMACIÓN DE LAS PUBLICACIONES Y PROYECTOS EDITORIALES ADELANTADOS EN EL MARCO DE LOS PROCESOS DE ACTIVACIÓN DEL PATRIMONIO CULTURAL</t>
  </si>
  <si>
    <t>PRESTAR SERVICIOS PROFESIONALES AL INSTITUTO DISTRITAL DE PATRIMONIO CULTURAL APOYANDO LAS ACTIVIDADES DE ELABORACIÓN Y REACCIÓN DE CONCEPTOS TÉCNICOS RESPECTO A LAS NORMAS APLICABLES PARA INTERVENCIÓN SOBRE LOS INMUEBLES DE INTERÉS CULTURAL DEL DISTRITO CAPITAL</t>
  </si>
  <si>
    <t>PRESTAR SERVICIOS PROFESIONALES AL INSTITUTO DISTRITAL DE PATRIMONIO CULTURAL REALIZANDO LAS ACTIVIDADES DE SOPORTE TÉCNICO Y EVALUACIÓN DE LAS SOLICITUDES Y ACCIONES DE CONTROL URBANO QUE SE PRESENTEN SOBRE BIC Y SIC DEL DISTRITO CAPITAL</t>
  </si>
  <si>
    <t>PRESTAR SERVICIOS AL INSTITUTO DISTRITAL DE PATRIMONIO CULTURAL APOYANDO LAS ACTIVIDADES OPERATIVAS QUE SE REQUIERAN EN LA RECEPCIÓN, ORGANIZACIÓN DOCUMENTAL Y DE CORRESPONDENCIA</t>
  </si>
  <si>
    <t>PRESTAR SERVICIOS AL INSTITUTO DISTRITAL DE PATRIMONIO CULTURAL PARA APOYAR A LA ASESORÍA JURÍDICA EN TEMAS JUDICIALES Y DE CARTERA</t>
  </si>
  <si>
    <t>PRESTAR SERVICIOS PROFESIONALES ESPECIALIZADOS APOYANDO A LA ASESORÍA JURÍDICA EN LA DEFENSA JUDICIAL DE LOS INTERESES PATRIMONIALES DEL INSTITUTO DISTRITAL DE PATRIMONIO CULTURAL</t>
  </si>
  <si>
    <t>PRESTAR SERVICIOS PROFESIONALES AL INSTITUTO DISTRITAL DE PATRIMONIO CULTURAL APOYANDO LA REVISIÓN DE LA DOCUMENTACIÓN PARA LA INTERVENCIÓN DE BIENES Y SECTORES DE INTERÉS CULTURAL</t>
  </si>
  <si>
    <t>PRESTAR SERVICIOS PROFESIONALES AL INSITUTO DISTRITAL DE PATRIMONIO CULTURAL, APOYANDO EL SOPORTE TÉCNICO DE SOLICITUDES DE INTERVENCIÓN DE BIENES DE INTERÉS CULTURAL UBICADOS EN EL ESPACIO PÚBLICO</t>
  </si>
  <si>
    <t>PRESTAR SERVICIOS PROFESIONALES AL INSITUTO DISTRITAL DE PATRIMONIO CULTURAL, PARA LLEVAR A CABO LOS PROCESOS DE PLANEACIÓN, CONTROL PRESUPUESTAL, SEGUIMIENTO A INDICADORES Y SISTEMA INTEGRADO DE GESTIÓN, REQUERIDO PARA OPERACIÓN DEL MUSEO DE BOGOTÁ</t>
  </si>
  <si>
    <t>PRESTAR SERVICIOS PROFESIONALES AL INSITUTO DISTRITAL DE PATRIMONIO CULTURAL, APOYANDO LOS TRÁMITES DE EVALUACIÓN DE LOS PROYECTOS DE PLANES ESPECIALES DE MANEJO Y PROTECCIÓN  Y SOLICITUDES DE INTERVENCIÓN SOBRE BIENES Y SECTORES DE INTERÉS CULTURAL</t>
  </si>
  <si>
    <t>PRESTAR SERVICIOS PROFESIONALES ORIENTADOS AL FORTALECIMIENTO Y MANTENIMIENTO DEL SUBSISTEMA DE GESTIÓN AMBIENTAL Y PROMOVER LA IMPLEMENTACIÓN DE LA POLÍTICA DE CERO PAPEL Y DEMÁS BUENAS PRÁCTICAS DE LA GESTIÓN DOCUMENTAL EN EL INSTITUTO DISTRITAL DE PATRIMONIO CULTURAL.</t>
  </si>
  <si>
    <t>PRESTAR SERVICIOS APOYANDO LA CONDUCCIÓN Y TRASLADO DEL PERSONAL Y BIENES EN LOS VEHÍCULOS DE PROPIEDAD DEL INSTITUTO DISTRITAL DE PATRIMONIO CULTURAL.</t>
  </si>
  <si>
    <t>PRESTAR SERVICIOS PROFESIONALES AL INSTITUTO DISTRITAL DE PATRIMONIO CULTURAL PARA ORIENTAR LA PLANEACIÓN Y DESARROLLO DE LOS PROCESOS DE CONTRATACIÓN SIN LÍMITE DE CUANTÍA, ASÍ COMO LOS TRÁMITES JURÍDICO/LEGALES QUE SE GENEREN EN EL MARCO DE LA OPERACIÓN DEL MUSEO DE BOGOTÁ.</t>
  </si>
  <si>
    <t>PRESTAR SERVICIOS DE APOYO A LA GESTIÓN PARA REALIZAR SOPORTE EN ACTIVIDADES RELACIONADAS CON EL APLICATIVO ORFEO DEL INSTITUTO DISTRITAL DE PATRIMONIO CULTURAL.</t>
  </si>
  <si>
    <t>PRESTAR SERVICIOS AL INSTITUTO DISTRITAL DE PATRIMONIO CULTURAL PARA BRINDAR ATENCIÓN AL PÚBLICO EN LA SEDE CASA SÁMANO EN EL MARCO DE LA OPERACIÓN DEL MUSEO DE BOGOTÁ</t>
  </si>
  <si>
    <t>PRESTAR SERVICIOS DE APOYO A LA SUBDIRECCIÓN DE GESTIÓN CORPORATIVA EN EL SEGUIMIENTO DE LOS PROYECTOS DE LA DEPENDENCIA Y EL APOYO A LOS PROCESOS DE CONTRATACIÓN.</t>
  </si>
  <si>
    <t>PRESTAR SERVICIOS  AL INSTITUTO DISTRITAL DE PATRIMONIO CULTURAL PARA BRINDAR ATENCIÓN AL PÚBLICO EN LA SEDE CASA DE LA INDEPENDENCIA EN EL MARCO DE LA OPERACIÓN DEL MUSEO DE BOGOTÁ.</t>
  </si>
  <si>
    <t>PRESTAR SERVICIOS PROFESIONALES JURÍDICOS, PARA LA FORMULACIÓN Y SEGUIMIENTO DE LOS PROCESOS CONTRACTUALES Y LA GESTIÓN ADMINISTRATIVA, RELACIONADAS CON LOS PROCESOS LIDERADOS POR LA SUBDIRECCIÓN GENERAL DEL INSTITUTO DISTRITAL DE PATRIMONIO CULTURAL</t>
  </si>
  <si>
    <t>PRESTAR SERVICIOS PROFESIONALES AL INSTITUTO DISTRITAL DE PATRIMONIO CULTURAL PARA ACOMPAÑAR LOS PROCESOS PEDAGÓGICOS DERIVADOS DEL PROYECTO DE INVERSIÓN 1024 - FORMACIÓN EN PATRIMONIO CULTURAL.</t>
  </si>
  <si>
    <t>PRESTAR SERVICIOS PROFESIONALES AL IDPC PARA APOYAR LA CONSOLIDACIÓN DEL DIAGNÓSTICO Y FORMULACIÓN DE LA PROPUESTA INTEGRAL DEL PLAN ESPECIAL DE MANEJO Y PROTECCIÓN -PEMP DEL CENTRO HISTÓRICO DE BOGOTÁ D.C, RELACIONADA CON LA ELABORACIÓN DEL INVENTARIO-VALORACIÓN DEL PATRIMONIO CULTURAL INMUEBLE.</t>
  </si>
  <si>
    <t>PRESTAR SERVICIOS DE APOYO EN EL DESARROLLO DE ACTIVIDADES RELACIONADAS CON LA DOCUMENTACIÓN EMITIDA POR LA ASESORÍA JURÍDICA DEL INSTITUTO DISTRITAL DE PATRIMONIO CULTURAL</t>
  </si>
  <si>
    <t>PRESTAR SERVICIOS PROFESIONALES AL INSTITUTO DISTRITAL DE PATRIMONIO CULTURAL PARA ORIENTAR LA FORMULACIÓN Y SEGUIMIENTO DE LOS PLANES, PROGRAMAS Y PROYECTOS DE INVERSIÓN, ASÍ COMO EN LAS ACCIONES DE FORTALECIMIENTO DE LA PLANEACIÓN ESTRATÉGICA INSTITUCIONAL.</t>
  </si>
  <si>
    <t>PRESTAR SERVICIOS PROFESIONALES AL IDPC EN LA ORIENTACIÓN TÉCNICA Y CONSOLIDACIÓN DEL DIAGNÓSTICO Y FORMULACIÓN DE LA PROPUESTA INTEGRAL DEL PLAN ESPECIAL DE MANEJO Y PROTECCIÓN -PEMP- DEL CENTRO HISTÓRICO DE BOGOTÁ D.C., EN PARTICULAR EL COMPONENTE DE VALORACIÓN DEL PATRIMONIO.</t>
  </si>
  <si>
    <t>PRESTAR SERVICIOS PROFESIONALES AL INSTITUTO DISTRITAL DE PATRIMONIO CULTURAL PARA ORIENTAR LOS PROCESOS DE IDENTIFICACIÓN, VALORACIÓN Y DIAGNÓSTICO EN TORNO A LA ACTIVACIÓN DEL PATRIMONIO INMATERIAL DEL DISTRITO CAPITAL.</t>
  </si>
  <si>
    <t>PRESTAR SERVICIOS PROFESIONALES AL INSTITUTO DISTRITAL DE PATRIMONIO CULTURAL, COMO APOYO JURÍDICO A LA EVALUACIÓN DE LAS SOLICITUDES DE INTERVENCIÓN SOBRE BIENES Y SECTORES DE INTERÉS CULTURAL.</t>
  </si>
  <si>
    <t>PRESTAR SERVICIOS PROFESIONALES AL IDPC PARA APOYAR LAS ACCIONES REQUERIDAS EN LA SÍNTESIS DEL DIAGNÓSTICO Y ESTRUCTURACIÓN DE LA PROPUESTA INTEGRAL EN LOS ASPECTOS FÍSICO-TÉCNICOS DEL PLAN ESPECIAL DE MANEJO Y PROTECCIÓN -PEMP-DEL CENTRO HISTÓRICO DE BOGOTÁ D.C.</t>
  </si>
  <si>
    <t>PRESTAR SERVICIOS PROFESIONALES AL IDPC PARA LA FORMULACIÓN DE PLANES Y PROYECTOS URBANOS EN ÁMBITOS PATRIMONIALES QUE ADELANTE EL INSTITUTO Y EN LA CONSOLIDACIÓN DEL DIAGNÓSTICO Y FORMULACIÓN DE LA PROPUESTA INTEGRAL DEL PLAN ESPECIAL DE MANEJO Y PROTECCIÓN -PEMP- DEL CENTRO HISTÓRICO DE BOGOTÁ D.C., RELACIONADO CON EL COMPONENTE SOCIOECONÓMICO.</t>
  </si>
  <si>
    <t>PRESTAR SERVICIOS PROFESIONALES AL INSTITUTO DISTRITAL DE PATRIMONIO CULTURAL PARA ACOMPAÑAR LOS PROCESOS DE INVESTIGACIÓN REQUERIDOS EN EL MARCO DE LAS EXPOSICIONES DEL MUSEO DE BOGOTÁ</t>
  </si>
  <si>
    <t>PRESTAR SERVICIOS PROFESIONALES AL INSTITUTO DISTRITAL DE PATRIMONIO CULTURAL PARA ORIENTAR EL DESARROLLO DE LOS PROCESOS DE ACTIVACIÓN Y GESTIÓN DEL PATRIMONIO CULTURAL DEL DISTRITO CAPITAL.</t>
  </si>
  <si>
    <t>PRESTAR SERVICIOS PROFESIONALES PARA APOYAR JURÍDICAMENTE LA PROYECCIÓN Y TRÁMITES DE DOCUMENTOS PRECONTRACTUALES Y POST-CONTRACTUALES REQUERIDOS POR LA SUBDIRECCIÓN DE GESTIÓN CORPORATIVA DEL IDPC.</t>
  </si>
  <si>
    <t xml:space="preserve">PRESTAR SERVICIOS PROFESIONALES AL IDPC EN LA ESTRUCTURACIÓN TÉCNICA Y   ARTICULACIÓN DE LA INFORMACIÓN PARA LA CONSOLIDACIÓN DEL DIAGNÓSTICO Y  FORMULACIÓN DE LA PROPUESTA INTEGRAL DEL PLAN ESPECIAL DE MANEJO Y PROTECCIÓN -PEMP DEL CENTRO HISTÓRICO DE BOGOTÁ D.C, RELACIONADA CON LA ELABORACIÓN DEL INVENTARIO-VALORACIÓN DEL PATRIMONIO CULTURAL INMUEBLE. </t>
  </si>
  <si>
    <t>PRESTAR SERVICIOS PROFESIONALES PARA APOYAR EL ANÁLISIS, FORMULACIÓN  E IMPLEMENTACIÓN DE ESTRATEGIAS Y PRÁCTICAS DE GESTIÓN DEL SIG PARA SU SOSTENIBILIDAD Y APROPIACIÓN EN EL IDPC</t>
  </si>
  <si>
    <t>PRESTAR SERVICIOS AL INSTITUTO DISTRITAL DE PATRIMONIO CULTURAL PARA APOYAR A LA ASESORÍA JURÍDICA EN LA GESTIÓN DE ACTIVIDADES CONTRACTUALES DE LOS PROCESOS ADELANTADOS POR LA ENTIDAD.</t>
  </si>
  <si>
    <t>PRESTAR SERVICIOS PROFESIONALES APOYANDO LA GESTIÓN, CONTROL Y EJECUCIÓN DE LAS ACTIVIDADES DE TALENTO HUMANO DE LA SUBDIRECCIÓN DE GESTIÓN CORPORATIVA DEL INSTITUTO DISTRITAL DE PATRIMONIO CULTURAL</t>
  </si>
  <si>
    <t>PRESTAR SERVICIOS PROFESIONALES AL INSTITUTO PROFESIONAL DE PATRIMONIO CULTURAL  PARA LLEVAR A ACABO EN AULA EL DESARROLLO METODOLOGICO DE LA CATEDRA DE PATRIMONIO - CIVINAUTAS, DIRIGIDO A ESTUDIANTES DE COLEGIOS DISTRITALES.</t>
  </si>
  <si>
    <t>PRESTAR SERVICIOS PROFESIONALES AL INSTITUTO DISTRITAL DE PATRIMONIO CULTURAL APOYANDO LAS ACTIVIDADES DE ESTRUCTURACIÓN DEL PRESUPUESTO DE LOS PROCESOS PARA LAS ACCIONES DE GESTIÓN E INTERVENCIÓN DEL PATRIMONIO CULTURAL DEL DISTRITO CAPITAL.</t>
  </si>
  <si>
    <t>PRESTACIÓN DE SERVICIOS PARA EL DESARROLLO DE ACTIVIDADES DE MANTENIMIENTO PREVENTIVO Y CORRECTIVO SOBRE AQUELLOS BIENES MUEBLES E INMUEBLES PROPIEDAD DEL INSTITUTO DISTRITAL DE PATRIMONIO CULTURAL</t>
  </si>
  <si>
    <t>PRESTAR SERVICIOS PROFESIONALES AL IDPC PARA ORIENTAR LOS PROCESOS MUSEOLOGICOS REQUERIDOS PARA LA OPERACIÓN DEL MUSEO DE BOGOTA EN SU PROYECTO DE RENOVACION</t>
  </si>
  <si>
    <t xml:space="preserve">PRESTAR SERVICIOS PROFESIONALES PARA ORIENTAR EL SEGUIMIENTO A LA IMPLEMENTACIÓN, SOSTENIBILIDAD Y MEJORA DEL SISTEMA INTEGRADO DE GESTIÓN DEL INSTITUTO DISTRITAL DE PATRIMONIO CULTURAL. </t>
  </si>
  <si>
    <t>PRESTAR SERVICIOS PROFESIONALES AL INSTITUTO DISTRITAL DE PATRIMONIO CULTURAL APOYANDO LA GESTIÓN ADMINISTRATIVA DEL MUSEO DE BOGOTÁ.</t>
  </si>
  <si>
    <t>PRESTAR SERVICIOS PROFESIONALES AL INSTITUTO DISTRITAL DE PATRIMONIO CULTURAL PARA ORIENTAR LA PLANEACIÓN Y DESARROLLO DE LA ESTRATEGIA EDUCATIVA Y DE PÚBLICOS EN LA OPERACIÓN DEL MUSEO DE BOGOTÁ.</t>
  </si>
  <si>
    <t>PRESTAR SERVICIOS PROFESIONALES AL INSTITUTO DISTRITAL DE PATRIMONIO CULTURAL PARA LLEVAR A CABO EN AULA EL DESARROLLO METODOLÓGICO DE LA CÁTEDRA DE PATRIMONIO - CIVINAUTAS, DIRIGIDO A ESTUDIANTES DE COLEGIOS DISTRITALES.</t>
  </si>
  <si>
    <t>PRESTAR SERVICIOS PROFESIONALES PARA APOYAR LA IMPLEMENTACIÓN DE ESTRATEGIAS Y EL MANTENIMIENTO DE LAS PRÁCTICAS DE GESTIÓN DEL SIG, CONTRIBUYENDO A SU SOSTENIBILIDAD Y APROPIACIÓN EN EL IDPC</t>
  </si>
  <si>
    <t>PRESTAR LOS SERVICIOS AL INSTITUTO DISTRITAL DE PATRIMONIO CULTURAL PARA EL ARREGLO Y MANTENIMIENTO DE LOS JARDINES Y ZONAS VERDES DE LOS DIFERENTES INMUEBLES DE PROPIEDAD DEL INSTITUTO, ACTIVIDAD QUE DEBE INCLUIR EL SUMINISTRO DE INSUMOS, ABONOS, FUNGICIDAS, FERTILIZANTES Y SEMILLAS QUE SE REQUIERAN.</t>
  </si>
  <si>
    <t>PRESTAR LOS SERVICIOS PARA APOYAR LAS ACTIVIDADES QUE SE REQUIERAN EN EL PROCESO DE OPERACIÓN DEL SUBSISTEMA INTERNO DE GESTIÓN DOCUMENTAL Y ARCHIVOS (SIGA) DEL INSTITUTO DISTRITAL DE PATRIMONIO CULTURAL</t>
  </si>
  <si>
    <t>PRESTAR SERVICIOS PROFESIONALES ESPECIALIZADOS PARA APOYAR AL INSTITUTO DISTRITAL DE PATRIMONIO CULTURAL EN LOS TEMAS RELACIONADOS CON LA DIRECCIÓN DE CONSTRUCCIÓN Y EJECUCIÓN DE OBRAS EN PROYECTOS CONSERVACIÓN Y RESTAURACIÓN EN BIENES INMUEBLES DE INTERÉS CULTURAL.</t>
  </si>
  <si>
    <t>PRESTAR SERVICIOS PROFESIONALES AL INSTITUTO DISTRITAL DE PATRIMONIO CULTURAL, ACOMPAÑANDO LOS TEMAS JURÍDICOS Y ADMINISTRATIVOS RELACIONADOS CON LOS PROCESOS DE APOYO DE LA ENTIDAD.</t>
  </si>
  <si>
    <t>PRESTAR SERVICIOS PROFESIONALES ESPECIALIZADOS AL INSTITUTO DISTRITAL DE PATRIMONIO CULTURAL PARA APOYAR A LA ASESORÍA JURÍDICA EN LAS ACTIVIDADES PROPIAS DE SUS FUNCIONES, ESPECIALMENTE LAS RELACIONADAS CON LA GESTIÓN PRE CONTRACTUAL, CONTRACTUAL Y POST CONTRACTUAL</t>
  </si>
  <si>
    <t>PRESTAR SERVICIOS DE APOYO EN LA GESTIÓN PARA REALIZAR LAS ACTIVIDADES DE RADICACIÓN Y DEBIDA FORMA DE LAS SOLICITUDES DE TRÁMITES DE EVALUACIÓN DE PROYECTOS DE INTERVENCIÓN Y ATENCIÓN AL PÚBLICO.</t>
  </si>
  <si>
    <t>PRESTAR SERVICIO PROFESIONALES AL INSTITUTO DE PATRIMONIO CULTURAL APOYANDO EL SEGUIMIENTO DESDE LA DISCIPLINA DE CONSERVACIÓN - RESTAURACIÓN A LAS ACTIVIDADES DE MANTENIMIENTO, ADMINISTRACIÓN Y CONSERVACIÓN DE LOS BIENES MUEBLES - INMUEBLES EN EL ESPACIO PUBLICO DE BOGOTÁ D.</t>
  </si>
  <si>
    <t>PRESTAR SERVICIOS PROFESIONALES AL INSTITUTO DISTRITAL DE PATRIMONIO CULTURAL PARA LLEVAR A CABO LA ELABORACIÓN DEL GUION CURATORIAL DE LA EXPOSICIÓN TEMPORAL "BOURGAREL" DEL MUSEO DE BOGOTÁ.</t>
  </si>
  <si>
    <t>PRESTAR SERVICIOS PROFESIONALES AL INSTITUTO DISTRITAL CULTURAL COMO APOYO JURÍDICO EN LOS PROCESOS DE SELECCIÓN QUE REQUIERA EL INSTITUTO SIN LÍMITE DE CUANTÍA EN LAS ETAPAS PRECONTRACTUAL, CONTRACTUAL Y POST-CONTRACTUAL.</t>
  </si>
  <si>
    <t>PRESTAR SERVICIOS PROFESIONALES AL INSTITUTO DISTRITAL DE PATRIMONIO CULTURAL APOYANDO LA APLICACIÓN DE LOS LINEAMIENTOS ENMARCADOS EN LA LEY DE TRANSPARENCIA, ASÍ COMO LAS ACCIONES ENCAMINADAS A LA PARTICIPACIÓN CIUDADANA Y EL CONTROL SOCIAL.</t>
  </si>
  <si>
    <t>PRESTAR SERVICIOS PROFESIONALES APOYANDO EL DESARROLLO DE LAS ACTIVIDADES REQUERIDAS PARA LA FORMULACIÓN DE PLANES Y PROYECTOS URBANOS EN ÁMBITOS PATRIMONIALES QUE ADELANTE EL INSTITUTO DISTRITAL DE PATRIMONIO CULTURAL Y EN PARTICULAR EL DESARROLLO DEL PLAN ESPECIAL DE MANEJO Y PROTECCIÓN -PEMP DEL CENTRO HISTÓRICO DE BOGOTÁ D.C.</t>
  </si>
  <si>
    <t>PRESTAR SERVICIOS PROFESIONALES AL IDPC APOYANDO EL DESARROLLO OPERATIVO - TÉCNICO DE LA SÍNTESIS DEL DIAGNÓSTICO Y ESTRUCTURACIÓN DE LA PROPUESTA INTEGRAL DEL PLAN ESPECIAL DE MANEJO Y PROTECCIÓN -PEMP- DEL CENTRO HISTÓRICO DE BOGOTÁ D.C</t>
  </si>
  <si>
    <t>PRESTAR SERVICIOS PROFESIONALES EN EL DESARROLLO DE LAS ACTIVIDADES REQUERIDAS PARA LA FORMULACION DE PLANES  Y PROYECTOS URBANOS EN AMBITOS PATRIMONIALES QUE ADELANTE EL INSTITUTO DISTRITAL DE PATRIMONIO CULTURAL Y EN PARTICULAR EL DESARROLLO DEL PLAN ESPECIAL DE MANEJO Y PROTECCION - PEMP DEL CENTRO HISTORICO DE BOGOTA D.C</t>
  </si>
  <si>
    <t>PRESTAR SERVICIOS DE APOYO EN ACTIVIDADES ASISTENCIALES RELACIONADAS CON LA DOCUMENTACIÓN DE LA SUBDIRECCIÓN DE INTERVENCIÓN DEL IDPC.</t>
  </si>
  <si>
    <t>PESTAR SERVICIOS PROFESIONALES PARA ORIENTAR LA ESTRATEGIA DE COMUNICACIÓNES DE LOS PROYECTOS DE ACTIVACION DEL PATRIMONIO CULTURAL DEL DISTRITO CAPITAL</t>
  </si>
  <si>
    <t>PRESTAR SERVICIOS PROFESIONALES AL IDPC EN LA ESTRUCTURACIÓN TÉCNICA Y ARTICULACIÓN DE LA INFORMACIÓN PARA LA CONSOLIDACIÓN DEL DIAGNÓSTICO Y FORMULACIÓN DE LA PROPUESTA INTEGRAL DEL PLAN ESPECIAL DE MANEJO Y PROTECCIÓN - PEMP DEL CENTRO HISTÓRICO DE BOGOTA D.C, RELACIONADA CON LA ELABORACION DEL INBVENTARIO - VALORACION DEL PATRIMONIO CULTURAL INMUEBLE</t>
  </si>
  <si>
    <t>ADQUIRIR LA RENOVACION DE LAS LICENCIAS, SOPORTE Y CAPACITACION DEL EQUIPO DE SEGURIDAD PERIMETRAL FORTIGATE 100D DE PROPIEDAD DEL IDPC</t>
  </si>
  <si>
    <t>PRESTAR SERVICIOS PROFESIONALES AL IDPC EN EL DESARROLLO DE LAS ACTIVIDADES REQUERIDAS PARA LA FORMULACIÓN DE INSTRUMENTOS DE GESTIÓN, FINANCIACIÓN E INCENTIVOS PARA LA RECUPERACIÓN Y SOSTENIBILIDAD DEL PATRIMONIO CULTURAL Y EN PARTICULAR EN EL DESARROLLO DEL PLAN ESPECIAL DE MANEJO Y PROTECCIÓN -PEMP.</t>
  </si>
  <si>
    <t xml:space="preserve">PRESTAR SERVICIOS PROFESIONALES AL INSTITUTO DISTRITAL DEL PATRIMONIO CULTURAL APOYANDO EL FOMENTO Y GESTIÓN LOGÍSTICA DE LAS ACCIONES DE INTERVENCIÓN DEL PATRIMONIO CULTURAL DEL DISTRITO CAPITAL </t>
  </si>
  <si>
    <t>PRESTAR SERVICIOS PROFESIONALES AL IDPC PARA APOYAR LAS ACCIONES REQUERIDAS EN LA SÍNTESIS DEL DIAGNÓSTICO Y ESTRUCTURACIÓN DE LA PROPUESTA NORMATIVA URBANA EN EL MARCO DEL COMPONENTE FÍSICO-TÉCNICO DEL PLAN ESPECIAL DE MANEJO Y PROTECCIÓN -PEMP-DEL CENTRO HISTÓRICO DE BOGOTÁ D.C.</t>
  </si>
  <si>
    <t>PRESTAR SERVICIOS PROFESIONALES AL INSTITUTO DISTRITAL DE PATRIMONIO CULTURAL PARA ACOMPAÑAR LOS PROCESOS DE PROMOCIÓN Y DIVULGACIÓN REQUERIDA PARA LA ACTIVACIÓN DEL PATRIMONIO NATURAL DE BOGOTÁ D.C, REPRESENTADO POR LOS CERROS ORIENTALES.</t>
  </si>
  <si>
    <t>PRESTAR SERVICIOS PROFESIONALES AL INSTITUTO DISTRITAL DE PATRIMONIO CULTURAL PARA APOYAR LA PROPUESTA GRÁFICA Y VISUAL QUE REFLEJE EL PATRIMONIO NATURAL DEL DISTRITO CAPITAL EN UNA DE LAS SALAS DE EXPOSICIÓN DEL MUSEO DE BOGOTÁ.</t>
  </si>
  <si>
    <t>PRESTAR SERVICIOS PROFESIONALES APOYANDO ADMINISTRATIVA Y OPERATIVAMENTE LOS PROCESOS LIDERADOS POR LA SUBDIRECCIÓN GENERAL DEL INSTITUTO DISTRITAL DE PATRIMONIO CULTURAL.</t>
  </si>
  <si>
    <t>PRESTAR SUS SERVICIOS PROFESIONALES AL INSTITUTO DISTRITAL DE PATRIMONIO CULTURAL PARA REALIZAR EL ACOMPAÑAMIENTO DE LOS CONTRATOS DE OBRA, INTERVENTORÍA Y PRESTACIÓN DE SERVICIOS Y LA ARTICULACIÓN INTERINSTITUCIONAL DE TODAS LAS ACTIVIDADES NECESARIAS PARA APOYAR LA EJECUCIÓN DE LA INTERVENCIÓN DE LA PRIMERA ETAPA DE LA RESTAURACIÓN INTEGRAL DE LA IGLESIA DEL VOTO NACIONAL</t>
  </si>
  <si>
    <t>PRESTAR SERVICIOS PROFESIONALES AL INSTITUTO DISTRITAL DE PATRIMONIO CULTURAL PARA APOYAR  EL DESARROLLO DE LAS ESTRATEGIAS: ÁLBUM FAMILIAR Y PATRIMONIO INMATERIAL DE LOS PROYECTOS DE ACTIVACIÓN DEL PATRIMONIO DEL DISTRITO CAPITAL.</t>
  </si>
  <si>
    <t xml:space="preserve">PRESTAR SERVICIOS PROFESIONALES AL IDPC PARA EL DESARROLLO E IMPLEMENTACIÓN DE ACCIONES Y MECANISMOS DE INFORMACIÓN Y PARTICIPACIÓN CIUDADANA, REQUERIDOS DURANTE LA FASE DE SÍNTESIS DEL DIAGNÓSTICO Y ESTRUCTURACIÓN DE LA PROPUESTA INTEGRAL DEL PLAN ESPECIAL DE MANEJO Y PROTECCIÓN -PEMP- DEL CENTRO HISTÓRICO DE BOGOTÁ D.C. </t>
  </si>
  <si>
    <t xml:space="preserve">PRESTAR SERVICIOS PROFESIONALES APOYANDO EL FORTALECIMIENTO E IMPLEMENTACIÓN DEL SISTEMA DE INFORMACIÓN GEOGRÁFICO DEL PATRIMONIO CULTURAL -SIGPC EN EL MARCO DE LAS COMPETENCIAS DEL  INSTITUTO DISTRITAL DE PATRIMONIO CULTURAL Y EN PARTICULAR EL DESARROLLO DEL  PLAN ESPECIAL DE MANEJO Y PROTECCIÓN -PEMP DEL CENTRO HISTÓRICO DE BOGOTÁ D.C.  </t>
  </si>
  <si>
    <t xml:space="preserve">PRESTAR SERVICIOS PROFESIONALES AL IDPC APOYANDO EL DESARROLLO DE LAS ACTIVIDADES REQUERIDAS PARA LA FORMULACIÓN DE INSTRUMENTOS DE GESTIÓN, FINANCIACIÓN E INCENTIVOS PARA LA RECUPERACIÓN Y SOSTENIBILIDAD  DEL PATRIMONIO CULTURAL Y EN PARTICULAR EN EL DESARROLLO DEL PLAN ESPECIAL DE MANEJO Y PROTECCIÓN -PEMP.  </t>
  </si>
  <si>
    <t>PRESTAR SERVICIOS PROFESIONALES, APOYANDO A LA SUBDIRECCIÓN DE GESTIÓN CORPORATIVA, EN LAS ACCIONES TENDIENTES A GARANTIZAR LA ADMINISTRACIÓN Y PROTECCIÓN DE LOS BIENES MUEBLES E INMUEBLES DE PROPIEDAD DEL IDPC.</t>
  </si>
  <si>
    <t>PRESTAR SERVICIOS PROFESIONALES AL INSTITUTO DISTRITAL DE PATRIMONIO CULTURAL APOYANDO LAS ACTIVIDADES DE SOPORTE TÉCNICO, REVISIÓN, EVALUACIÓN, VERIFICACIÓN Y ANÁLISIS DE LAS SOLICITUDES DE REPARACIONES LOCATIVAS QUE SE PRESENTAN SOBRE LOS BIENES DE INTERÉS CULTURAL DEL DISTRITO CAPITAL.</t>
  </si>
  <si>
    <t>PRESTAR SERVICIOS PROFESOINALES PARA APOYAR LAS ACTIVIDADES DE LA SECRETARIA TECNICA DEL CONSEJO DISTRITAL DE PATRIMONIO, ASI COMO LOS ESPACIOS DE PARTICIPACOIN CIUDADANA PARA LA ACTIVACION DEL PATRIMONIO CUULTURAL DE LA CIUDAD DE BOGOTA.</t>
  </si>
  <si>
    <t>PRESTAR SERVICIOS PROFESIONALES AL INSTITUTO DISTRITAL DE PATRIMONIO CULTURAL REALIZANDO EL ACOMPAÑAMIENTO TÉCNICO Y VERIFICACIÓN DE LOS PROYECTOS DE PLANES ESPECIALES DE MANEJO Y PROTECCIÓN Y SOLICITUDES DE INTERVENCIÓN SOBRE BIC DEL DISTRITO CAPITAL.</t>
  </si>
  <si>
    <t>PRESTAR SERVICIOS PROFESIONALES AL INSTITUTO DISTRITAL DE PATRIMONIO CULTURAL PARA EL ACOMPAÑAMIENTO DE LAS ACTIVIDADES DE ASESORÍA TÉCNICA A TERCEROS, REVISIÓN, EVALUACIÓN, VERIFICACIÓN Y ANÁLISIS DE LAS SOLICITUDES DE INTERVENCIÓN DE LOS BIENES DE INTERÉS CULTURAL (BIC) DEL DISTRITO CAPITAL.</t>
  </si>
  <si>
    <t>PRESTAR SERVICIOS PROFESIONALES AL IDPC EN LA SÍNTESIS DEL DIAGNÓSTICO Y ESTRUCTURACIÓN DE LA PROPUESTA INTEGRAL EN EL COMPONENTE VALORACIÓN DEL PATRIMONIO INMATERIAL DEL PLAN ESPECIAL DE MANEJO Y PROTECCIÓN -PEMP- DEL CENTRO HISTÓRICO DE BOGOTÁ</t>
  </si>
  <si>
    <t>PRESTAR SERVICIOS PROFESIONALES AL INSTITUTO DISTRITAL DE PATRIMONIO CULTURAL REALIZANDO LAS ACTIVIDADES DE SOPORTE TECNICO Y EVALUACION DE LAS SOLICITUDES DE EQUIPARACION A ESTRATO 1 Y DE CONTROL URBANO DE LAS INTERVENCIONES EN BIC</t>
  </si>
  <si>
    <t>PRESTAR SERVICIOS PROFESIONALES AL IDPC EN LA SÍNTESIS DEL DIAGNÓSTICO Y ESTRUCTURACIÓN DE LA PROPUESTA INTEGRAL EN EL COMPONENTE VALORACIÓN DEL PATRIMONIO MUEBLE DEL PLAN ESPECIAL DE MANEJO Y PROTECCIÓN -PEMP- DEL CENTRO HISTÓRICO DE BOGOTÁ D.C.</t>
  </si>
  <si>
    <t>PRESTAR SERVICIOS PROFESIONALES AL INSTITUTO DISTRITAL DE PATRIMONIO CULTURAL PARA ORIENTAR EL DESARROLLO DE LOS PROCESOS CURATORIALES Y DE INVESTIGACIÓN REQUERIDOS EN EL MARCO DE LAS EXPOSICIONES TEMPORALES DEL MUSEO DE BOGOTÁ.</t>
  </si>
  <si>
    <t>PRESTAR SERVICIOS PROFESOINALES AL INSTITUTO DISTRITAL DE PATRIMONIO CULTURAL PARA ACOMPAÑAR EL PROCESO DE INVESTIGACION, ESTRUCTURACION Y REDACCION DE GUINES CIENTIFICOS - MUSEOLOGICOS REQUERIDOS PARA LA OPERACIÓN DEL MUSEO DE BOGOTA</t>
  </si>
  <si>
    <t>PRESTAR SERVICIOS PROFESIONALES PARA APOYAR TEMAS PRESUPUESTALES, FINANCIEROS Y CONTABLES DEL INSTITUTO DISTRITAL DE PATRIMONIO CULTURAL DE CONFORMIDAD CON LA NORMATIVIDAD VIGENTE.</t>
  </si>
  <si>
    <t>PRESTAR SERVICIOS PROFESIONALES AL INSTITUTO DISTRITAL DE PATRIMONIO CULTURAL PARA APOYAR LA TRANSCRIPCIÓN, REDACCIÓN Y EDICIÓN DE TEXTOS SOBRE LAS MEMORIAS DEL SEMINARIO INTERNACIONAL DE RECICLAJE DE EDIFICACIONES EN CONTEXTOS PATRIMONIALES REALIZADO EN SEPTIEMBRE DE 2016 QUE HARÁ PARTE DEL PLAN DE PUBLICACIONES 2017.</t>
  </si>
  <si>
    <t>PRESTAR SERVICIOS PROFESIONALES AL INSTITUTO DISTRITAL DE PATRIMONIO CULTURAL PARA ACOMPAÑAR LOS PROCESOS DE FORTALECIMIENTO, ACTUALIZACIÓN, EVALUACIÓN Y SEGUIMIENTO DE LA CÁTEDRA DE PATRIMONIO EN COLEGIOS DEL DISTRITO CAPITAL.</t>
  </si>
  <si>
    <t>PRESTAR SERVICIOS PROFESIONALES AL INSTITUTO DISTRITAL DE PATRIMONIO CULTURAL EN EL MONITOREO ARQUEOLÓGICO DE LA FASE 1 DE INTERVENCIÓN DE LA IGLESIA DEL VOTO NACIONAL</t>
  </si>
  <si>
    <t>PRESTAR SERVICIOS PROFESIONALES AL INSTITUTO DISTRITAL DE PATRIMONIO CULTURAL EN LA IMPLEMENTACIÓN Y MONITOREO ARQUEOLÓGICO DE LA FASE 1 DE INTERVENCIÓN DE LA IGLESIA DEL VOTO NACIONAL.</t>
  </si>
  <si>
    <t>PRESTAR SERVICIOS PROFESIONALES AL INSTITUTO DISTRITAL DE PATRIMONIO CULTURAL REALIZANDO LAS ACTIVIDADES DE SOPORTE TÉCNICO Y EVALUACIÓN DE LAS SOLICITUDES DE INTERVENCIÓN EN ESPACIO PÚBLICO, EQUIPARACIÓN A ESTRATO 1 Y/O CONTROL URBANO EN BIENES DE INTERÉS CULTURAL.</t>
  </si>
  <si>
    <t>PRESTAR SERVICIOS PROFESIONALES EN EL APOYO DE LAS ACTIVIDADES ADMINISTRATIVAS, SEGUIMIENTO A ACCIONES DE EVALUACIÓN, ADELANTADAS POR EL INSTITUTO DISTRITAL DE PATRIMONIO CULTURAL.</t>
  </si>
  <si>
    <t>PRESTAR SERVICIOS PROFESIONALES AL INSTITUTO DISTRITAL DE PATRIMONIO CULTURAL PARA ACOMPAÑAR EL DISEÑO GRÁFICO DE LAS EXPOSICIONES TEMPORALES DEL MUSEO DE BOGOTÁ - SEDE CASA SÁMANO Y OTROS ESPACIOS DE LA CIUDAD</t>
  </si>
  <si>
    <t>PRESTAR SERVICIOS DE APOYO A LA GESTIÓN A LA SUBDIRECCIÓN DE INTERVENCIÓN EN LA ASISTENCIA Y APOYO EN LAS ACTIVIDADES LOGÍSTICAS DIRIGIDAS HACIA EL SEGUIMIENTO DE LAS ACTIVIDADES DE INTERVENCIÓN QUE DESARROLLE EL INSTITUTO DISTRITAL DE PATRIMONIO CULTURAL.</t>
  </si>
  <si>
    <t xml:space="preserve">PRESTAR SERVICIOS PROFESIONALES AL INSTITUTO DISTRITAL DE PATRIMONIO CULTURAL PARA ACOMPAÑAR LA ORIENTACIÓN DEL DISEÑO Y CONCEPTUALIZACIÓN VISUAL PARA LA PRODUCCIÓN DE LOS CONTENIDOS DE LA EXPOSICIÓN ¿BOGOTÁ EN BORDEAUX". </t>
  </si>
  <si>
    <t xml:space="preserve">PRESTAR SERVICIOS PROFESIONALES AL INSTITUTO DISTRITAL DE PATRIMONIO CULTURAL PARA APOYAR EL DESARROLLO DE LAS ACTIVIDADES RELACIONADAS CON LA DOCUMENTACIÓN HISTÓRICA Y PATRIMONIAL NECESARIA PARA LA EXPOSICIÓN TEMPORAL "BOGOTÁ EN BORDEAUX" DEL MUSEO DE BOGOTÁ. </t>
  </si>
  <si>
    <t>PRESTAR SERVICIOS PROFESIONALES EN EL FORTALECIMIENTO E IMPLEMENTACIÓN DEL SISTEMA DE INFORMACIÓN GEOGRÁFICO DEL PATRIMONIO CULTURAL -SIGPC EN EL MARCO DE LAS COMPETENCIAS DEL INSTITUTO DISTRITAL DE PATRIMONIO CULTURAL.</t>
  </si>
  <si>
    <t>PRESTAR SERVICIOS PROFESIONALES AL INSTITUTO DISTRITAL DE PATRIMONIO CULTURAL, PARA EL DESARROLLO, SEGUIMIENTO Y APROBACIÓN DEL PLAN DE MANEJO ARQUEOLÓGICO DE LOS PROYECTOS DE INTERVENCIÓN EN LOS QUE EL INSTITUTO SE VEA INVOLUCRADO.</t>
  </si>
  <si>
    <t>PRESTAR SERVICIOS PROFESIONALES AL INSTITUTO DISTRITAL DE PATRIMONIO CULTURAL REALIZANDO LAS ACTIVIDADES DE SOPORTE TÉCNICO Y EVALUACIÓN DE LAS SOLICITUDES DE EQUIPARACIÓN A ESTRATO 1 Y DE CONTROL URBANO DE INTERVENCIONES EN BIC.</t>
  </si>
  <si>
    <t>PRESTAR SERVICIOS PROFESIONALES AL INSTITUTO DISTRITAL DE PATRIMONIO CULTURAL PARA LLEVAR A CABO LAS ACTIVIDADES PERIODÍSTICAS Y DE PRENSA REQUERIDAS EN EL MARCO DE LOS PROYECTOS DE ACTIVACIÓN DEL PATRIMONIO CULTURAL DEL DISTRITO CAPITAL.</t>
  </si>
  <si>
    <t>PRESTAR SERVICIOS PROFESIONALES PARA ACOMPAÑAR LA OPERACIÓN Y SOSTENIBILIDAD DEL SUBSISTEMA INTERNO DE GESTIÓN DOCUMENTAL Y ARCHIVOS SIGA DEL INSTITUTO DISTRITAL DE PATRIMONIO CULTURAL</t>
  </si>
  <si>
    <t>PRESTAR SERVICIOS PROFESIONALES AL IDPC EN LA ORIENTACIÓN PARA LA EVALUACIÓN Y SÍNTESIS DEL DIAGNÓSTICO Y ESTRUCTURACIÓN DE LA PROPUESTA INTEGRAL DEL PLAN ESPECIAL DE MANEJO Y PROTECCIÓN -PEMP DEL CENTRO HISTÓRICO DE BOGOTÁ D.C, RELACIONADA CON LA ELABORACIÓN DEL INVENTARIO-VALORACIÓN DEL PATRIMONIO CULTURAL INMUEBLE.</t>
  </si>
  <si>
    <t>PRESTAR SERVICIOS AL INSTITUTO DISTRITAL DE PATRIMONIO CULTURAL BRINDANDO LA ATENCIÓN AL PÚBLICO Y EN EL MANEJO DE LA BASE DE DATOS SOBRE LOS TRÁMITES DE SOLICITUDES DE EVALUACIÓN SOBRE BIENES DE INTERÉS CULTURAL QUE SE PRESENTEN ANTE LA ENTIDAD.</t>
  </si>
  <si>
    <t>PRESTAR SERVICIOS REQUERIDOS POR EL INSTITUTO DISTRITAL DE PATRIMONIO CULTURAL PARA ACOMPAÑAR EL DISEÑO MUSEOGRÁFICO DE LA EXPOSICIÓN PERMANENTE DE LA CASA DE LA INDEPENDENCIA DEL MUSEO DE BOGOTÁ</t>
  </si>
  <si>
    <t>PRESTAR SERVICIOS REQUERIDOS POR EL INSTITUTO DISTRITAL DE PATRIMONIO CULTURAL PARA APOYAR LA REVISIÓN DOCUMENTAL Y LA BÚSQUEDA DE MATERIAL EXPOSITIVO REQUERIDOS PARA LOS PROCESOS CURATORIALES DE LA EXPOSICIÓN "BOGOTÁ EN BORDEAUX".</t>
  </si>
  <si>
    <t>PRESTAR SERVICIOS DE APOYO A LA GESTIÓN DE LA SUBDIRECCIÓN DE INTERVENCIÓN PARA LA RECEPCIÓN, REGISTRO DE DOCUMENTOS Y EXPEDIENTES EN EL MARCO DE LOS PROCESOS ADELANTADOS POR EL INSTITUTO DISTRITAL DE PATRIMONIO CULTURAL</t>
  </si>
  <si>
    <t>ADQUIRIR LA RENOVACIÓN Y ACTUALIZACIÓN DE LICENCIAS DE SOFTWARE ANTIVIRUS.</t>
  </si>
  <si>
    <t>PRESTAR SERVICIOS PROFESIONALES AL INSTITUTO DISTRITAL DE PATRIMONIO CULTURAL, PARA APOYAR LA PLANIFICACIÓN Y SEGUIMIENTO A LAS ACCIONES DE ADMINISTRACIÓN, MANTENIMIENTO, CONSERVACIÓN Y RESTAURACIÓN DE LOS BIENES MUEBLES - INMUEBLES EN EL ESPACIO PÚBLICO DE LA CIUDAD DE BOGOTÁ. D.C.,  Y COLECCIONES PÚBLICAS.</t>
  </si>
  <si>
    <t>PRESTAR SERVICIOS PROFESIONALES AL INSTITUTO DISTRITAL DE PATRIMONIO CULTURAL APOYANDO EL SEGUIMIENTO EN OBRA DE LAS ACCIONES DE INTERVENCIÓN EN CURSO SOBRE BIENES DE INTERÉS CULTURAL Y ESPACIO PÚBLICO Y FACHADAS.</t>
  </si>
  <si>
    <t>PRESTAR SERVICIOS PROFESIONALES AL INSTITUTO DISTRITAL DE PATRIMONIO CULTURAL PARA ADELANTAR LOS PROCESOS DE INVENTARIO Y ORGANIZACIÓN DE LOS FONDOS DOCUMENTALES DEL CENTRO DE DOCUMENTACIÓN, PARA LA ACTIVACIÓN DEL PATRIMONIO CARTOGRÁFICO DEL IDPC.</t>
  </si>
  <si>
    <t>PRESTAR SERVICIOS REQUERIDOS POR EL INSTITUTO DISTRITAL DE PATRIMONIO CULTURAL (IDPC) PARA LLEVAR A CABO LA ELABORACIÓN DEL GUION CURATORIAL Y EL ACOMPAÑAMIENTO AL DESARROLLO DE EXPOSICIÓN TEMPORAL ¿BOGOTÁ EN BORDEAUX¿, QUE SE REALIZARÁ EN LA BIENAL DE ARQUITECTURA Y URBANISMO AGORA 2017 Y EN EL MUSEO DE BOGOTÁ.</t>
  </si>
  <si>
    <t>PRESTAR SERVICIOS PROFESIONALES AL INSTITUTO DISTRITAL DE PATRIMONIO CULTURAL, PARA APOYAR LA IMPLEMENTACIÓN DE LAS ACCIONES DEL PROGRAMA DE ENLUCIMIENTO DE FACHADAS.</t>
  </si>
  <si>
    <t>PRESTAR SERVICIOS PROFESIONALES AL INSTITUTO DISTRITAL DE PATRIMONIO CULTURAL EN LAS ACTIVIDADES ADMINISTRATIVAS Y DE APOYO A LA EJECUCIÓN DE LOS PROYECTOS DE INVERSIÓN DE LA SUBDIRECCIÓN DE INTERVENCIÓN.</t>
  </si>
  <si>
    <t>PRESTAR SERVICIOS PROFESIONALES AL INSTITUTO DISTRITAL DE PATRIMONIO CULTURAL APOYANDO LA SÍNTESIS DEL DIAGNÓSTICO Y ESTRUCTURACIÓN DE LA PROPUESTA INTEGRAL DE LA VALORACIÓN DEL PATRIMONIO INMATERIAL.</t>
  </si>
  <si>
    <t>PRESTAR SERVICIOS PROFESIONALES APOYANDO LAS ACTIVIDADES LOGÍSTICAS Y TÉCNICAS PARA LA SENSIBILIZACIÓN Y APROPIACIÓN DE LA CULTURA CIUDADANA EN EL MARCO DEL INSTRUMENTO DE GESTIÓN SOCIAL DE LAS JORNADAS DE INTERVENCIÓN EN FACHADAS.</t>
  </si>
  <si>
    <t>PRESTAR SERVICIOS PROFESIONALES ESPECIALIZADOS AL INSTITUTO DISTRITAL DE PATRIMONIO CULTURAL, COMO APOYO JURÍDICO A LA EVALUACIÓN DE LAS SOLICITUDES DE INTERVENCIÓN SOBRE BIENES Y SECTORES DE INTERÉS CULTURAL.</t>
  </si>
  <si>
    <t>PRESTAR SERVICIOS DE APOYO ARCHIVÍSTICO PARA EL PROCESO DE ORDENACIÓN Y ACTUALIZACIÓN DE EXPEDIENTES DEL ARCHIVO TÉCNICO DE BIENES DE INTERÉS CULTURAL DEL INSTITUTO DISTRITAL DE PATRIMONIO CULTURAL.</t>
  </si>
  <si>
    <t>PRESTAR SERVICIOS DE APOYO A LA SUBDIRECCIÓN DE INTERVENCIÓN PARA ATENCIÓN AL USUARIO Y PRÉSTAMO DE EXPEDIENTES DEL ARCHIVO TÉCNICO DE BIENES DE INTERÉS CULTURAL.</t>
  </si>
  <si>
    <t>PRESTAR SERVICIOS DE APOYO AL ARCHIVO TÉCNICO DEL INSTITUTO DISTRITAL DE PATRIMONIO CULTURAL, EN LA ORGANIZACIÓN DE DOCUMENTOS DE BIENES DE INTERÉS CULTURAL.</t>
  </si>
  <si>
    <t>PRESTAR SERVICIOS PROFESIONALES AL INSTITUTO DISTRITAL DE PATRIMONIO CULTURAL PARA ACOMPAÑAR EL DISEÑO MUSEOGRÁFICO DE LAS EXPOSICIONES TEMPORALES DEL MUSEO DE BOGOTÁ - SEDE CASA SÁMANO Y OTROS ESPACIOS DE LA CIUDAD</t>
  </si>
  <si>
    <t>PRESTAR SERVICIOS PROFESIONALES AL INSTITUTO DISTRITAL DE PATRIMONIO CULTURAL APOYANDO LA SÍNTESIS DEL DIAGNÓSTICO Y ESTRUCTURACIÓN DE LA PROPUESTA INTEGRAL DE LA VALORACIÓN DEL PATRIMONIO MUEBLE</t>
  </si>
  <si>
    <t xml:space="preserve"> PRESTAR SERVICIOS PROFESIONALES APOYANDO LA PLANIFICACIÓN Y CONTROL DE LA EJECUCIÓN FINANCIERA DEL PROYECTO DE INVERSIÓN DE LA SUBDIRECCIÓN DE INTERVENCIÓN DEL INSTITUTO DISTRITAL DE PATRIMONIO CULTURAL.</t>
  </si>
  <si>
    <t>PRESTAR SERVICIOS PROFESIONALES AL INSTITUTO DISTRITAL DE PATRIMONIO CULTURAL APOYANDO EL SOPORTE TÉCNICO EN LA EVALUACIÓN DE SOLICITUDES DE INTERVENCIÓN DE BIENES DE INTERÉS CULTURAL UBICADOS EN EL ESPACIO PÚBLICO</t>
  </si>
  <si>
    <t>PRESTAR SERVICIOS PROFESIONALES AL INSTITUTO DISTRITAL DE PATRIMONIO CULTURAL PARA REALIZAR EL ACOMPAÑAMIENTO DE LOS PROYECTOS DE INTERVENCIÓN DE OBRA E INTERVENTORÍA.</t>
  </si>
  <si>
    <t>PRESTAR SERVICIOS PROFESIONALES AL INSTITUTO DISTRITAL DE PATRIMONIO CULTURAL APOYANDO LAS ACTIVIDADES DE ELABORACIÓN Y REDACCIÓN DE CONCEPTOS TÉCNICOS RESPECTO A LAS NORMAS APLICABLES PARA INTERVENCIONES SOBRE LOS INMUEBLES DE INTERÉS CULTURAL DEL DISTRITO CAPITAL</t>
  </si>
  <si>
    <t>PRESTAR SERVICIOS PROFESIONALES A LA SUBDIRECCIÓN DE GESTIÓN CORPORATIVA EN TEMAS RELACIONADOS CON LA GESTIÓN DEL TALENTO HUMANO</t>
  </si>
  <si>
    <t>PRESTAR SERVICIOS PROFESIONALES AL INSTITUTO DISTRITAL DE PATRIMONIO CULTURAL ORIENTANDO LA IMPLEMENTACIÓN DE LA LEY DE TRANSPARENCIA Y DEL DERECHO DE ACCESO A LA INFORMACIÓN PÚBLICA, EN ARTICULACIÓN CON LA POLÍTICA PÚBLICA DISTRITAL DE SERVICIO A LA CIUDADANÍA, Y EL PLAN ANTICORRUPCIÓN, LAS ESTRATEGIAS DE PARTICIPACIÓN CIUDADANA, Y LAS POLÍTICAS DE DIVULGACIÓN DE LA INFORMACIÓN Y DE RENDICIÓN DE CUENTAS DE LA ENTIDAD.</t>
  </si>
  <si>
    <t>CONTRATAR EL MANTENIMIENTO Y SOPORTE DEL SOFTWARE SIIGO DE LA ENTIDAD</t>
  </si>
  <si>
    <t>PRESTAR SERVICIOS PROFESIONALES AL INSTITUTO DISTRITAL DE PATRIMONIO CULTURAL PARA APOYAR LA CONCEPCIÓN MUSEOLÓGICA DE LA EXPOSICIÓN TEMPORAL ¿BURGAREL¿ DEL MUSEO DE BOGOTÁ</t>
  </si>
  <si>
    <t>PRESTAR SERVICIOS PROFESIONALES AL IDPC EN LA ORIENTACIÓN PARA LA SÍNTESIS DEL DIAGNÓSTICO Y ESTRUCTURACIÓN DE LA PROPUESTA INTEGRAL EN EL COMPONENTE VALORACIÓN DEL PATRIMONIO ARQUEOLÓGICO DEL PLAN ESPECIAL DE MANEJO Y PROTECCIÓN -PEMP- DEL CENTRO HISTÓRICO DE BOGOTÁ D.C.</t>
  </si>
  <si>
    <t>PRESTAR SERVICIOS PROFESIONALES AL INSTITUTO DISTRITAL DE PATRIMONIO CULTURAL PARA ACOMPAÑAR LA ACTUALIZACIÓN DE TEXTOS E IMÁGENES QUE HARÁN PARTE DE LA REEDICIÓN DE LA PUBLICACIÓN ¿EN BUSCA DE THOMAS REED¿</t>
  </si>
  <si>
    <t>PRESTAR SERVICIOS PROFESIONALES AL INSTITUTO DISTRITAL DE PATRIMONIO CULTURAL PARA ACOMPAÑAR EL DESARROLLO DE  LAS ACTIVIDADES REQUERIDAS EN LA FORMULACIÓN DE PLANES Y PROYECTOS URBANOS Y ARQUITECTÓNICOS EN ÁMBITOS PATRIMONIALES QUE SE ADELANTEN DENTRO DEL COMPONENTE FÍSICO-TÉCNICO DEL PLAN ESPECIAL DE MANEJO Y PROTECCIÓN -PEMP DEL CENTRO HISTÓRICO DE BOGOTÁ D.C.</t>
  </si>
  <si>
    <t>PRESTAR SERVICIOS AL INSTITUTO DISTRITAL DE PATRIMONIO CULTURAL PARA APOYAR LOS TEMAS RELACIONADOS CON LA PUBLICACIÓN Y SEGUIMIENTO DE LA ACTIVIDAD CONTRACTUAL EN LOS PORTALES DE CONTRATACIÓN.</t>
  </si>
  <si>
    <t>PRESTAR SERVICIOS PROFESIONALES AL INSTITUTO DISTRITAL DE PATRIMONIO CULTURAL PARA ACOMPAÑAR EL DISEÑO GRÁFICO DE LA EXPOSICIÓN PERMANENTE DE LA CASA DE LA INDEPENDENCIA DEL MUSEO DE BOGOTÁ.</t>
  </si>
  <si>
    <t>PRESTAR SERVICIOS PROFESIONALES A LA SUBDIRECCIÓN DE GESTIÓN CORPORATIVA PARA APOYAR EL CORRECTO PROCESO DE ADECUACION DE LOS ESPACIOS PARA LOS SERVIDORES PUBLICOS DEL IDPC EN LAS SEDES QUE SE REQUIERAN</t>
  </si>
  <si>
    <t>PRESTAR SERVICIOS PROFESIONALES APOYANDO LA ESTRUCTURACIÓN E IMPLEMENTACIÓN DE ESTRATEGIAS DE GESTIÓN SOCIAL Y PARTICIPACIÓN CIUDADANA PARA EL RECONOCIMIENTO Y VALORACIÓN DEL PATRIMONIO EN EL MARCO DE LOS PLANES, PROGRAMAS Y PROYECTOS DE PRESERVACIÓN DEL PATRIMONIO CULTURAL DEL DISTRITO CAPITAL QUE ADELANTE INSTITUTO DISTRITAL DE PATRIMONIO CULTURAL.</t>
  </si>
  <si>
    <t>PRESTAR SERVICIOS PROFESIONALES AL INSTITUTO DISTRITAL DE PATRIMONIO CULTURAL, REALIZANDO EL ACOMPAÑAMIENTO Y REVISIÓN DE LOS ESTUDIOS Y CONCEPTOS DE LAS OBRAS DE INTERVENCIÓN QUE DESARROLLE LA ENTIDAD.</t>
  </si>
  <si>
    <t>PRESTAR SERVICIOS PROFESIONALES A LA SUBDIRECCIÓN DE GESTIÓN CORPORATIVA PARA APOYAR EN EL SEGUIMIENTO Y TRÁMITE DE LAS ACTUACIONES DISCIPLINARIAS DE COMPETENCIA DEL INSTITUTO</t>
  </si>
  <si>
    <t xml:space="preserve">APOYAR A FOTOMUSEO MUSEO NACIONAL DE LA FOTOGRAFÍA DE COLOMBIA, PARA EL DESARROLLO DEL PROYECTO: "VII ENCUENTRO INTERNACIONAL DE FOTOGRAFÍA ¿ FOTOGRÁFICA BOGOTÁ 2017¿, CON BASE EN LO CONCERTADO SEGÚN LOS TÉRMINOS DE LA CONVOCATORIA DEL PROGRAMA DE APOYOS CONCERTADOS DE CONFORMIDAD CON LO DEFINIDO EN EL PLAN DE DESARROLLO ¿BOGOTÁ MEJOR PARA TODOS¿ </t>
  </si>
  <si>
    <t>PRESTAR SERVICIOS PROFESIONALES AL INSTITUTO DISTRITAL DE PATRIMONIO CULTURAL PARA ORIENTAR LOS PROCESOS RELACIONADOS CON LA OPERACIÓN Y FUNCIONAMIENTO DEL MUSEO DE BOGOTÁ, CON EL TRABAJO EN TERRITORIO Y CON LAS COMUNIDADES.</t>
  </si>
  <si>
    <t>PRESTAR SUS SERVICIOS PROFESIONALES AL INSTITUTO DISTRITAL DE PATRIMONIO CULTURAL PARA APOYAR LOS PROCESOS DE FORMACIÓN EN PATRIMONIO CULTURAL ADELANTADOS EN EL MARCO DEL PROYECTO DE INVERSIÓN 1024 FORMACIÓN EN PATRIMONIO CULTURAL.</t>
  </si>
  <si>
    <t>PROGRAMA DE SEGUROS QUE AMPARE LOS BIENES E INTERESES PATRIMONIALES DEL INSTITUTO DISTRITAL DE PATRIMONIO CULTURAL Y AQUELLOS POR LOS CUALES SEA O LLEGARE A SER RESPONSABLE, EN CUMPLIMIENTO DE LA GESTIÓN DEL IDPC.</t>
  </si>
  <si>
    <t>PRESTAR SERVICIOS PROFESIONALES AL INSTITUTO DISTRITAL DE PATRIMONIO CULTURAL PARA ACOMPAÑAR EL DISEÑO MUSEOGRÁFICO DE LA EXPOSICIÓN PERMANENTE DE LA CASA DE LA INDEPENDENCIA DEL MUSEO DE BOGOTÁ.</t>
  </si>
  <si>
    <t>ENTREGA A TÍTULO DE ARRENDAMIENTO LOS LOTES UBICADOS EN LA CARRERA 2 NO. 13 – 85 INTERIOR 1 Y CALLE 14 NO. 2 – 33, DE LA CIUDAD DE BOGOTÁ,     D. C. PROPIEDAD DEL INSTITUTO DISTRITAL DE PATRIMONIO CULTURAL QUE SE DESTINARÁ PARA EL FUNCIONAMIENTO DE LA FUNDACIÓN  TEATRO LIBRE.</t>
  </si>
  <si>
    <t>PRESTAR LOS SERVICIOS REQUERIDOS POR EL INSTITUTO DISTRITAL DE PATRIMONIO CULTURAL PARA APOYAR LAS ACTIVIDADES DE ACTIVACIÓN, DIVULGACIÓN Y FORMACIÓN EN PATRIMONIO CULTURAL.”</t>
  </si>
  <si>
    <t>PRESTAR SERVICIOS PROFESIONALES AL IDPC PARA APOYAR LA CONSOLIDACIÓN DEL DOCUMENTO TÉCNICO DE SOPORTE EN EL TEMA DE REDES DE SERVICIOS PÚBLICOS DE ENERGÍA, COMUNICACIONES Y GAS, REQUERIDO EN EL COMPONENTE FISICO-TÉCNICO DEL PLAN ESPECIAL DE MANEJO Y PROTECCIÓN -PEMP- DEL CENTRO HISTÓRICO DE BOGOTÁ D.C.</t>
  </si>
  <si>
    <t xml:space="preserve">ENTREGAR A TITULO DE COMODATO EL INMUEBLE DENOMINADO CASA SANZ DE SANTA MARÍA UBICADO EN LA CARRERA 5 NO.9-14, PARA EL DESARROLLO DE ACTIVIDADES ÁRTICAS Y CULTURALES ADELANTADAS POR LA FUNDACIÓN CAMARÍN DEL CARMEN. </t>
  </si>
  <si>
    <t>PUBLICACIÓN DE LA EJECUCIÓN DE CONTRATOS VIGENCIA 2017-
 CORTE 30 DE JUNIO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</si>
</sst>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0_-;\-&quot;$&quot;* #,##0_-;_-&quot;$&quot;* &quot;-&quot;_-;_-@_-"/>
    <numFmt numFmtId="164" formatCode="_(&quot;$&quot;\ * #,##0.00_);_(&quot;$&quot;\ * \(#,##0.00\);_(&quot;$&quot;\ * &quot;-&quot;??_);_(@_)"/>
    <numFmt numFmtId="165" formatCode="_(* #,##0.00_);_(* \(#,##0.00\);_(* &quot;-&quot;??_);_(@_)"/>
    <numFmt numFmtId="166" formatCode="_(&quot;$&quot;\ * #,##0_);_(&quot;$&quot;\ * \(#,##0\);_(&quot;$&quot;\ * &quot;-&quot;??_);_(@_)"/>
    <numFmt numFmtId="167" formatCode="_ * #,##0.00_ ;_ * \-#,##0.00_ ;_ * &quot;-&quot;??_ ;_ @_ "/>
    <numFmt numFmtId="168" formatCode="[$-240A]d&quot; de &quot;mmmm&quot; de &quot;yyyy;@"/>
    <numFmt numFmtId="169" formatCode="_ * #,##0_ ;_ * \-#,##0_ ;_ * &quot;-&quot;??_ ;_ @_ "/>
    <numFmt numFmtId="170" formatCode="_(* #,##0_);_(* \(#,##0\);_(* &quot;-&quot;??_);_(@_)"/>
    <numFmt numFmtId="171" formatCode="dd/mm/yy;@"/>
  </numFmts>
  <fonts count="20" x14ac:knownFonts="1">
    <font>
      <sz val="11"/>
      <color theme="1"/>
      <name val="Calibri"/>
      <family val="2"/>
      <scheme val="minor"/>
    </font>
    <font>
      <sz val="11"/>
      <color theme="1"/>
      <name val="Calibri"/>
      <family val="2"/>
      <scheme val="minor"/>
    </font>
    <font>
      <sz val="10"/>
      <name val="Calibri"/>
      <family val="2"/>
      <scheme val="minor"/>
    </font>
    <font>
      <sz val="10"/>
      <name val="Arial"/>
      <family val="2"/>
    </font>
    <font>
      <sz val="10"/>
      <color theme="0"/>
      <name val="Calibri"/>
      <family val="2"/>
      <scheme val="minor"/>
    </font>
    <font>
      <b/>
      <sz val="10"/>
      <color theme="0"/>
      <name val="Calibri"/>
      <family val="2"/>
      <scheme val="minor"/>
    </font>
    <font>
      <b/>
      <sz val="10"/>
      <name val="Calibri"/>
      <family val="2"/>
      <scheme val="minor"/>
    </font>
    <font>
      <u/>
      <sz val="10"/>
      <color theme="10"/>
      <name val="Arial"/>
      <family val="2"/>
    </font>
    <font>
      <sz val="10"/>
      <name val="Calibri"/>
      <family val="2"/>
    </font>
    <font>
      <b/>
      <sz val="10"/>
      <name val="Arial"/>
      <family val="2"/>
    </font>
    <font>
      <b/>
      <sz val="9"/>
      <color theme="0"/>
      <name val="Calibri Light"/>
      <family val="1"/>
      <scheme val="major"/>
    </font>
    <font>
      <b/>
      <sz val="10"/>
      <color theme="0"/>
      <name val="Arial"/>
      <family val="2"/>
    </font>
    <font>
      <sz val="8"/>
      <color indexed="8"/>
      <name val="Arial"/>
      <family val="2"/>
    </font>
    <font>
      <sz val="9"/>
      <color indexed="8"/>
      <name val="Arial"/>
      <family val="2"/>
    </font>
    <font>
      <sz val="11"/>
      <color theme="1"/>
      <name val="Arial"/>
      <family val="2"/>
    </font>
    <font>
      <sz val="9"/>
      <name val="Arial"/>
      <family val="2"/>
    </font>
    <font>
      <sz val="8"/>
      <name val="Arial"/>
      <family val="2"/>
    </font>
    <font>
      <sz val="10"/>
      <color theme="1"/>
      <name val="Calibri"/>
      <family val="2"/>
      <scheme val="minor"/>
    </font>
    <font>
      <u/>
      <sz val="10"/>
      <name val="Arial"/>
      <family val="2"/>
    </font>
    <font>
      <sz val="10"/>
      <name val="Arial Narrow"/>
      <family val="2"/>
    </font>
  </fonts>
  <fills count="15">
    <fill>
      <patternFill patternType="none"/>
    </fill>
    <fill>
      <patternFill patternType="gray125"/>
    </fill>
    <fill>
      <patternFill patternType="solid">
        <fgColor theme="7" tint="0.59999389629810485"/>
        <bgColor indexed="64"/>
      </patternFill>
    </fill>
    <fill>
      <patternFill patternType="solid">
        <fgColor theme="8"/>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rgb="FF8CA448"/>
        <bgColor indexed="64"/>
      </patternFill>
    </fill>
    <fill>
      <patternFill patternType="solid">
        <fgColor theme="5"/>
        <bgColor indexed="64"/>
      </patternFill>
    </fill>
    <fill>
      <patternFill patternType="solid">
        <fgColor theme="9"/>
        <bgColor indexed="64"/>
      </patternFill>
    </fill>
    <fill>
      <patternFill patternType="solid">
        <fgColor theme="3"/>
        <bgColor indexed="64"/>
      </patternFill>
    </fill>
    <fill>
      <patternFill patternType="solid">
        <fgColor rgb="FFFFFF00"/>
        <bgColor indexed="64"/>
      </patternFill>
    </fill>
    <fill>
      <patternFill patternType="solid">
        <fgColor rgb="FF0070C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8">
    <xf numFmtId="0" fontId="0" fillId="0" borderId="0"/>
    <xf numFmtId="165" fontId="1" fillId="0" borderId="0" applyFont="0" applyFill="0" applyBorder="0" applyAlignment="0" applyProtection="0"/>
    <xf numFmtId="164" fontId="1" fillId="0" borderId="0" applyFont="0" applyFill="0" applyBorder="0" applyAlignment="0" applyProtection="0"/>
    <xf numFmtId="0" fontId="7" fillId="0" borderId="0" applyNumberFormat="0" applyFill="0" applyBorder="0" applyAlignment="0" applyProtection="0"/>
    <xf numFmtId="0" fontId="3" fillId="0" borderId="0"/>
    <xf numFmtId="0" fontId="14" fillId="0" borderId="0"/>
    <xf numFmtId="0" fontId="3" fillId="0" borderId="0"/>
    <xf numFmtId="42" fontId="1" fillId="0" borderId="0" applyFont="0" applyFill="0" applyBorder="0" applyAlignment="0" applyProtection="0"/>
  </cellStyleXfs>
  <cellXfs count="143">
    <xf numFmtId="0" fontId="0" fillId="0" borderId="0" xfId="0"/>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1" fontId="2" fillId="0" borderId="0" xfId="0" applyNumberFormat="1" applyFont="1" applyFill="1" applyBorder="1" applyAlignment="1">
      <alignment horizontal="center" vertical="center"/>
    </xf>
    <xf numFmtId="166" fontId="2" fillId="0" borderId="0" xfId="2" applyNumberFormat="1" applyFont="1" applyFill="1" applyBorder="1" applyAlignment="1">
      <alignment horizontal="center" vertical="center"/>
    </xf>
    <xf numFmtId="49" fontId="2" fillId="0" borderId="0" xfId="1" applyNumberFormat="1" applyFont="1" applyFill="1" applyBorder="1" applyAlignment="1">
      <alignment horizontal="center" vertical="center"/>
    </xf>
    <xf numFmtId="168" fontId="2" fillId="0" borderId="0"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5" fontId="2" fillId="0" borderId="0" xfId="0" applyNumberFormat="1" applyFont="1" applyFill="1" applyBorder="1" applyAlignment="1">
      <alignment horizontal="center" vertical="center" wrapText="1"/>
    </xf>
    <xf numFmtId="0" fontId="2" fillId="0" borderId="0" xfId="0" applyFont="1" applyFill="1" applyBorder="1" applyAlignment="1" applyProtection="1">
      <alignment horizontal="center" vertical="center" wrapText="1"/>
      <protection locked="0"/>
    </xf>
    <xf numFmtId="165" fontId="2" fillId="0" borderId="0" xfId="1" applyFont="1" applyFill="1" applyBorder="1" applyAlignment="1" applyProtection="1">
      <alignment horizontal="center" vertical="center" wrapText="1"/>
      <protection locked="0"/>
    </xf>
    <xf numFmtId="1" fontId="2" fillId="0" borderId="0" xfId="1" applyNumberFormat="1" applyFont="1" applyFill="1" applyBorder="1" applyAlignment="1" applyProtection="1">
      <alignment horizontal="center" vertical="center" wrapText="1"/>
      <protection locked="0"/>
    </xf>
    <xf numFmtId="165" fontId="2" fillId="0" borderId="0" xfId="1" applyFont="1" applyBorder="1" applyAlignment="1" applyProtection="1">
      <alignment horizontal="center" vertical="center" wrapText="1"/>
      <protection locked="0"/>
    </xf>
    <xf numFmtId="1" fontId="2" fillId="0" borderId="0" xfId="1" applyNumberFormat="1" applyFont="1" applyBorder="1" applyAlignment="1" applyProtection="1">
      <alignment horizontal="center" vertical="center" wrapText="1"/>
      <protection locked="0"/>
    </xf>
    <xf numFmtId="169" fontId="2" fillId="0" borderId="0" xfId="1" applyNumberFormat="1" applyFont="1" applyBorder="1" applyAlignment="1" applyProtection="1">
      <alignment horizontal="center" vertical="center" wrapText="1"/>
      <protection locked="0"/>
    </xf>
    <xf numFmtId="165" fontId="2" fillId="0" borderId="1" xfId="1" applyFont="1" applyBorder="1" applyAlignment="1" applyProtection="1">
      <alignment horizontal="center" vertical="center" wrapText="1"/>
      <protection locked="0"/>
    </xf>
    <xf numFmtId="165" fontId="6" fillId="2" borderId="3" xfId="1"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168" fontId="2"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1" fontId="2" fillId="0" borderId="1" xfId="0" applyNumberFormat="1" applyFont="1" applyFill="1" applyBorder="1" applyAlignment="1">
      <alignment horizontal="center" vertical="center"/>
    </xf>
    <xf numFmtId="166" fontId="2" fillId="0" borderId="1" xfId="2" applyNumberFormat="1" applyFont="1" applyFill="1" applyBorder="1" applyAlignment="1" applyProtection="1">
      <alignment horizontal="center" vertical="center"/>
      <protection locked="0"/>
    </xf>
    <xf numFmtId="49" fontId="2" fillId="0" borderId="1" xfId="1" applyNumberFormat="1" applyFont="1" applyFill="1" applyBorder="1" applyAlignment="1" applyProtection="1">
      <alignment horizontal="center" vertical="center"/>
      <protection locked="0"/>
    </xf>
    <xf numFmtId="165" fontId="2" fillId="4" borderId="1" xfId="1" applyFont="1" applyFill="1" applyBorder="1" applyAlignment="1" applyProtection="1">
      <alignment horizontal="center" vertical="center" wrapText="1"/>
      <protection locked="0"/>
    </xf>
    <xf numFmtId="165" fontId="2" fillId="0" borderId="1" xfId="1" applyFont="1" applyFill="1" applyBorder="1" applyAlignment="1" applyProtection="1">
      <alignment horizontal="center" vertical="center" wrapText="1"/>
      <protection locked="0"/>
    </xf>
    <xf numFmtId="4" fontId="2" fillId="0" borderId="1" xfId="0" applyNumberFormat="1" applyFont="1" applyFill="1" applyBorder="1" applyAlignment="1">
      <alignment horizontal="right" vertical="center" wrapText="1"/>
    </xf>
    <xf numFmtId="15" fontId="2" fillId="0" borderId="1" xfId="0" applyNumberFormat="1" applyFont="1" applyFill="1" applyBorder="1" applyAlignment="1">
      <alignment horizontal="center" vertical="center" wrapText="1"/>
    </xf>
    <xf numFmtId="165" fontId="2" fillId="4" borderId="1" xfId="1" applyFont="1" applyFill="1" applyBorder="1" applyAlignment="1" applyProtection="1">
      <alignment horizontal="center" vertical="center" wrapText="1"/>
    </xf>
    <xf numFmtId="3" fontId="2" fillId="0" borderId="1" xfId="1" applyNumberFormat="1" applyFont="1" applyFill="1" applyBorder="1" applyAlignment="1" applyProtection="1">
      <alignment horizontal="center" vertical="center" wrapText="1"/>
    </xf>
    <xf numFmtId="3" fontId="2" fillId="0" borderId="1" xfId="0" applyNumberFormat="1" applyFont="1" applyFill="1" applyBorder="1" applyAlignment="1">
      <alignment horizontal="center" vertical="center" wrapText="1"/>
    </xf>
    <xf numFmtId="4"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1" fontId="2" fillId="0" borderId="1" xfId="1" applyNumberFormat="1" applyFont="1" applyFill="1" applyBorder="1" applyAlignment="1" applyProtection="1">
      <alignment horizontal="center" vertical="center" wrapText="1"/>
      <protection locked="0"/>
    </xf>
    <xf numFmtId="1" fontId="2" fillId="4" borderId="1" xfId="0" applyNumberFormat="1" applyFont="1" applyFill="1" applyBorder="1" applyAlignment="1">
      <alignment horizontal="center" vertical="center" wrapText="1"/>
    </xf>
    <xf numFmtId="169" fontId="2" fillId="0" borderId="1" xfId="1" applyNumberFormat="1" applyFont="1" applyFill="1" applyBorder="1" applyAlignment="1" applyProtection="1">
      <alignment horizontal="center" vertical="center" wrapText="1"/>
      <protection locked="0"/>
    </xf>
    <xf numFmtId="49" fontId="2" fillId="0" borderId="1" xfId="1" applyNumberFormat="1" applyFont="1" applyFill="1" applyBorder="1" applyAlignment="1" applyProtection="1">
      <alignment horizontal="center" vertical="center" wrapText="1"/>
      <protection locked="0"/>
    </xf>
    <xf numFmtId="0" fontId="2" fillId="0" borderId="1" xfId="0" quotePrefix="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 fontId="2" fillId="0" borderId="1" xfId="0" applyNumberFormat="1" applyFont="1" applyFill="1" applyBorder="1" applyAlignment="1" applyProtection="1">
      <alignment horizontal="center" vertical="center" wrapText="1"/>
    </xf>
    <xf numFmtId="1" fontId="2" fillId="0" borderId="1" xfId="1" applyNumberFormat="1" applyFont="1" applyFill="1" applyBorder="1" applyAlignment="1" applyProtection="1">
      <alignment horizontal="center" vertical="center" wrapText="1"/>
    </xf>
    <xf numFmtId="1" fontId="8" fillId="0" borderId="1" xfId="3" applyNumberFormat="1"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wrapText="1"/>
    </xf>
    <xf numFmtId="0" fontId="2" fillId="0" borderId="1" xfId="1" applyNumberFormat="1" applyFont="1" applyFill="1" applyBorder="1" applyAlignment="1" applyProtection="1">
      <alignment horizontal="center" vertical="center" wrapText="1"/>
    </xf>
    <xf numFmtId="0" fontId="8" fillId="0" borderId="1" xfId="3" applyNumberFormat="1" applyFont="1" applyFill="1" applyBorder="1" applyAlignment="1" applyProtection="1">
      <alignment horizontal="center" vertical="center" wrapText="1"/>
    </xf>
    <xf numFmtId="165" fontId="6" fillId="5" borderId="1" xfId="1" applyFont="1" applyFill="1" applyBorder="1" applyAlignment="1" applyProtection="1">
      <alignment horizontal="center" vertical="center" wrapText="1"/>
      <protection locked="0"/>
    </xf>
    <xf numFmtId="0" fontId="0" fillId="6" borderId="0" xfId="0" applyFill="1" applyAlignment="1">
      <alignment horizontal="center" vertical="top"/>
    </xf>
    <xf numFmtId="0" fontId="9" fillId="3" borderId="1" xfId="0" applyFont="1" applyFill="1" applyBorder="1" applyAlignment="1">
      <alignment horizontal="center" vertical="center"/>
    </xf>
    <xf numFmtId="0" fontId="0" fillId="6" borderId="0" xfId="0" applyFill="1" applyAlignment="1">
      <alignment horizontal="center" vertical="center"/>
    </xf>
    <xf numFmtId="165" fontId="6" fillId="7" borderId="3" xfId="1" applyFont="1" applyFill="1" applyBorder="1" applyAlignment="1" applyProtection="1">
      <alignment horizontal="center" vertical="center" wrapText="1"/>
      <protection locked="0"/>
    </xf>
    <xf numFmtId="0" fontId="9" fillId="8" borderId="1" xfId="0" applyFont="1" applyFill="1" applyBorder="1" applyAlignment="1">
      <alignment horizontal="center" vertical="center"/>
    </xf>
    <xf numFmtId="0" fontId="10" fillId="9" borderId="1" xfId="4" applyFont="1" applyFill="1" applyBorder="1" applyAlignment="1" applyProtection="1">
      <alignment horizontal="center" vertical="center" wrapText="1"/>
    </xf>
    <xf numFmtId="0" fontId="11" fillId="10" borderId="1" xfId="0" applyFont="1" applyFill="1" applyBorder="1" applyAlignment="1">
      <alignment horizontal="center" vertical="center"/>
    </xf>
    <xf numFmtId="0" fontId="9" fillId="11" borderId="1" xfId="0" applyFont="1" applyFill="1" applyBorder="1" applyAlignment="1">
      <alignment horizontal="center" vertical="center"/>
    </xf>
    <xf numFmtId="0" fontId="11" fillId="12" borderId="1" xfId="0" applyFont="1" applyFill="1" applyBorder="1" applyAlignment="1">
      <alignment horizontal="center" vertical="center"/>
    </xf>
    <xf numFmtId="165" fontId="6" fillId="2" borderId="1" xfId="1" applyFont="1" applyFill="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0" fillId="6" borderId="0" xfId="0" applyFill="1"/>
    <xf numFmtId="0" fontId="3" fillId="6" borderId="1" xfId="0" applyFont="1" applyFill="1" applyBorder="1"/>
    <xf numFmtId="0" fontId="3" fillId="0" borderId="1" xfId="0" applyFont="1" applyFill="1" applyBorder="1" applyAlignment="1">
      <alignment wrapText="1"/>
    </xf>
    <xf numFmtId="0" fontId="13" fillId="0" borderId="1" xfId="4" applyFont="1" applyBorder="1" applyAlignment="1">
      <alignment horizontal="center" vertical="center"/>
    </xf>
    <xf numFmtId="0" fontId="15" fillId="0" borderId="1" xfId="5" quotePrefix="1" applyFont="1" applyBorder="1" applyAlignment="1">
      <alignment vertical="center" wrapText="1"/>
    </xf>
    <xf numFmtId="0" fontId="16" fillId="6" borderId="1" xfId="0" applyFont="1" applyFill="1" applyBorder="1" applyAlignment="1">
      <alignment vertical="center" wrapText="1"/>
    </xf>
    <xf numFmtId="0" fontId="12" fillId="0" borderId="1" xfId="0" applyFont="1" applyBorder="1" applyAlignment="1" applyProtection="1">
      <alignment horizontal="center" vertical="center" wrapText="1" readingOrder="1"/>
      <protection locked="0"/>
    </xf>
    <xf numFmtId="0" fontId="3" fillId="6" borderId="1" xfId="0" applyFont="1" applyFill="1" applyBorder="1" applyAlignment="1">
      <alignment wrapText="1"/>
    </xf>
    <xf numFmtId="0" fontId="3" fillId="6" borderId="1" xfId="0" applyFont="1" applyFill="1" applyBorder="1" applyAlignment="1">
      <alignment vertical="center"/>
    </xf>
    <xf numFmtId="0" fontId="13" fillId="0" borderId="1" xfId="4" quotePrefix="1" applyFont="1" applyBorder="1" applyAlignment="1">
      <alignment horizontal="center" vertical="center"/>
    </xf>
    <xf numFmtId="0" fontId="16" fillId="6" borderId="1" xfId="0" applyFont="1" applyFill="1" applyBorder="1" applyAlignment="1">
      <alignment vertical="center"/>
    </xf>
    <xf numFmtId="0" fontId="16" fillId="6" borderId="1" xfId="0" applyFont="1" applyFill="1" applyBorder="1"/>
    <xf numFmtId="0" fontId="3" fillId="0" borderId="1" xfId="0" applyFont="1" applyFill="1" applyBorder="1"/>
    <xf numFmtId="0" fontId="3" fillId="13" borderId="1" xfId="0" applyFont="1" applyFill="1" applyBorder="1"/>
    <xf numFmtId="0" fontId="3" fillId="0" borderId="1" xfId="0" applyFont="1" applyFill="1" applyBorder="1" applyAlignment="1">
      <alignment horizontal="left" vertical="top" wrapText="1"/>
    </xf>
    <xf numFmtId="168" fontId="2" fillId="0" borderId="0" xfId="1" applyNumberFormat="1" applyFont="1" applyFill="1" applyBorder="1" applyAlignment="1" applyProtection="1">
      <alignment horizontal="center" vertical="center" wrapText="1"/>
      <protection locked="0"/>
    </xf>
    <xf numFmtId="0" fontId="2" fillId="0" borderId="5" xfId="0" applyFont="1" applyFill="1" applyBorder="1" applyAlignment="1">
      <alignment horizontal="center" vertical="center" wrapText="1"/>
    </xf>
    <xf numFmtId="16" fontId="2" fillId="0" borderId="1" xfId="0" applyNumberFormat="1" applyFont="1" applyFill="1" applyBorder="1" applyAlignment="1">
      <alignment horizontal="center" vertical="center" wrapText="1"/>
    </xf>
    <xf numFmtId="170" fontId="2" fillId="0" borderId="1" xfId="1" applyNumberFormat="1" applyFont="1" applyFill="1" applyBorder="1" applyAlignment="1" applyProtection="1">
      <alignment horizontal="center" vertical="center" wrapText="1"/>
      <protection locked="0"/>
    </xf>
    <xf numFmtId="14" fontId="2" fillId="0" borderId="0"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xf>
    <xf numFmtId="14" fontId="2" fillId="0" borderId="0" xfId="0" applyNumberFormat="1" applyFont="1" applyFill="1" applyBorder="1" applyAlignment="1">
      <alignment horizontal="center" vertical="center" wrapText="1"/>
    </xf>
    <xf numFmtId="14" fontId="2" fillId="0" borderId="1" xfId="1" applyNumberFormat="1" applyFont="1" applyFill="1" applyBorder="1" applyAlignment="1" applyProtection="1">
      <alignment horizontal="center" vertical="center" wrapText="1"/>
      <protection locked="0"/>
    </xf>
    <xf numFmtId="12" fontId="2" fillId="0" borderId="1" xfId="1" applyNumberFormat="1" applyFont="1" applyFill="1" applyBorder="1" applyAlignment="1" applyProtection="1">
      <alignment horizontal="center" vertical="center" wrapText="1"/>
      <protection locked="0"/>
    </xf>
    <xf numFmtId="14" fontId="2" fillId="0" borderId="0" xfId="1" applyNumberFormat="1" applyFont="1" applyFill="1" applyBorder="1" applyAlignment="1" applyProtection="1">
      <alignment horizontal="center" vertical="center" wrapText="1"/>
      <protection locked="0"/>
    </xf>
    <xf numFmtId="14" fontId="2" fillId="0" borderId="1" xfId="1" applyNumberFormat="1" applyFont="1" applyFill="1" applyBorder="1" applyAlignment="1" applyProtection="1">
      <alignment horizontal="center" vertical="center" wrapText="1"/>
    </xf>
    <xf numFmtId="14" fontId="2" fillId="0" borderId="0" xfId="1" applyNumberFormat="1" applyFont="1" applyBorder="1" applyAlignment="1" applyProtection="1">
      <alignment horizontal="center" vertical="center" wrapText="1"/>
      <protection locked="0"/>
    </xf>
    <xf numFmtId="0" fontId="15" fillId="0" borderId="5" xfId="5" applyFont="1" applyFill="1" applyBorder="1" applyAlignment="1">
      <alignment vertical="center" wrapText="1"/>
    </xf>
    <xf numFmtId="3" fontId="2" fillId="0" borderId="1" xfId="1" quotePrefix="1" applyNumberFormat="1" applyFont="1" applyFill="1" applyBorder="1" applyAlignment="1" applyProtection="1">
      <alignment horizontal="center" vertical="center" wrapText="1"/>
    </xf>
    <xf numFmtId="4" fontId="2" fillId="0" borderId="1" xfId="0" applyNumberFormat="1" applyFont="1" applyFill="1" applyBorder="1" applyAlignment="1">
      <alignment horizontal="center" vertical="center" wrapText="1"/>
    </xf>
    <xf numFmtId="14" fontId="2" fillId="0" borderId="1" xfId="0" quotePrefix="1" applyNumberFormat="1" applyFont="1" applyFill="1" applyBorder="1" applyAlignment="1">
      <alignment horizontal="center" vertical="center" wrapText="1"/>
    </xf>
    <xf numFmtId="165" fontId="2" fillId="0" borderId="1" xfId="1" quotePrefix="1" applyFont="1" applyFill="1" applyBorder="1" applyAlignment="1" applyProtection="1">
      <alignment horizontal="center" vertical="center" wrapText="1"/>
      <protection locked="0"/>
    </xf>
    <xf numFmtId="0" fontId="17" fillId="0" borderId="0" xfId="0" applyFont="1"/>
    <xf numFmtId="167" fontId="7" fillId="0" borderId="1" xfId="3" applyNumberFormat="1" applyFont="1" applyFill="1" applyBorder="1" applyAlignment="1" applyProtection="1">
      <alignment horizontal="center" vertical="center" wrapText="1"/>
      <protection locked="0"/>
    </xf>
    <xf numFmtId="1"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68" fontId="17" fillId="0" borderId="0" xfId="0" applyNumberFormat="1" applyFont="1"/>
    <xf numFmtId="14" fontId="17" fillId="0" borderId="0" xfId="0" applyNumberFormat="1" applyFont="1"/>
    <xf numFmtId="171" fontId="2" fillId="0" borderId="0" xfId="0" applyNumberFormat="1" applyFont="1" applyFill="1" applyBorder="1" applyAlignment="1">
      <alignment horizontal="center" vertical="center"/>
    </xf>
    <xf numFmtId="171" fontId="2" fillId="0" borderId="1" xfId="0" applyNumberFormat="1" applyFont="1" applyFill="1" applyBorder="1" applyAlignment="1">
      <alignment horizontal="center" vertical="center" wrapText="1"/>
    </xf>
    <xf numFmtId="171" fontId="17" fillId="0" borderId="0" xfId="0" applyNumberFormat="1" applyFont="1"/>
    <xf numFmtId="165" fontId="2" fillId="0" borderId="1" xfId="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protection locked="0"/>
    </xf>
    <xf numFmtId="0" fontId="2" fillId="0" borderId="0" xfId="0" applyFont="1" applyFill="1"/>
    <xf numFmtId="42" fontId="2" fillId="0" borderId="1" xfId="7" applyFont="1" applyFill="1" applyBorder="1" applyAlignment="1">
      <alignment horizontal="center" vertical="center" wrapText="1"/>
    </xf>
    <xf numFmtId="167" fontId="18" fillId="0" borderId="1" xfId="3" applyNumberFormat="1" applyFont="1" applyFill="1" applyBorder="1" applyAlignment="1" applyProtection="1">
      <alignment horizontal="center" vertical="center" wrapText="1"/>
      <protection locked="0"/>
    </xf>
    <xf numFmtId="166" fontId="2" fillId="0" borderId="0" xfId="0" applyNumberFormat="1" applyFont="1" applyFill="1" applyBorder="1" applyAlignment="1" applyProtection="1">
      <protection locked="0"/>
    </xf>
    <xf numFmtId="0" fontId="3" fillId="0" borderId="0" xfId="0" applyFont="1" applyFill="1" applyBorder="1" applyAlignment="1">
      <alignment vertical="center" wrapText="1"/>
    </xf>
    <xf numFmtId="0" fontId="18" fillId="0" borderId="1" xfId="3" applyFont="1" applyFill="1" applyBorder="1" applyAlignment="1">
      <alignment horizontal="center" vertical="center" wrapText="1"/>
    </xf>
    <xf numFmtId="171" fontId="2" fillId="0" borderId="0" xfId="0" applyNumberFormat="1" applyFont="1" applyFill="1" applyBorder="1"/>
    <xf numFmtId="0" fontId="2" fillId="0" borderId="0" xfId="0" applyFont="1" applyFill="1" applyBorder="1"/>
    <xf numFmtId="0" fontId="19" fillId="0" borderId="0" xfId="0" applyFont="1" applyFill="1" applyBorder="1" applyAlignment="1">
      <alignment wrapText="1"/>
    </xf>
    <xf numFmtId="167" fontId="18" fillId="0" borderId="1" xfId="3" quotePrefix="1" applyNumberFormat="1" applyFont="1" applyFill="1" applyBorder="1" applyAlignment="1" applyProtection="1">
      <alignment horizontal="center" vertical="center" wrapText="1"/>
      <protection locked="0"/>
    </xf>
    <xf numFmtId="168" fontId="18" fillId="0" borderId="1" xfId="3" applyNumberFormat="1" applyFont="1" applyFill="1" applyBorder="1" applyAlignment="1">
      <alignment horizontal="center" vertical="center" wrapText="1"/>
    </xf>
    <xf numFmtId="14" fontId="2" fillId="0" borderId="1" xfId="2" applyNumberFormat="1" applyFont="1" applyFill="1" applyBorder="1" applyAlignment="1" applyProtection="1">
      <alignment horizontal="center" vertical="center"/>
      <protection locked="0"/>
    </xf>
    <xf numFmtId="1" fontId="5" fillId="0" borderId="3" xfId="1" applyNumberFormat="1" applyFont="1" applyFill="1" applyBorder="1" applyAlignment="1" applyProtection="1">
      <alignment horizontal="center" vertical="center" wrapText="1"/>
      <protection locked="0"/>
    </xf>
    <xf numFmtId="14" fontId="5" fillId="0" borderId="3" xfId="1" applyNumberFormat="1" applyFont="1" applyFill="1" applyBorder="1" applyAlignment="1" applyProtection="1">
      <alignment horizontal="center" vertical="center" wrapText="1"/>
      <protection locked="0"/>
    </xf>
    <xf numFmtId="165" fontId="5" fillId="0" borderId="3" xfId="1" applyFont="1" applyFill="1" applyBorder="1" applyAlignment="1" applyProtection="1">
      <alignment horizontal="center" vertical="center" wrapText="1"/>
      <protection locked="0"/>
    </xf>
    <xf numFmtId="169" fontId="5" fillId="0" borderId="3" xfId="1" applyNumberFormat="1" applyFont="1" applyFill="1" applyBorder="1" applyAlignment="1" applyProtection="1">
      <alignment horizontal="center" vertical="center" wrapText="1"/>
      <protection locked="0"/>
    </xf>
    <xf numFmtId="165" fontId="5" fillId="0" borderId="4" xfId="1" applyFont="1" applyFill="1" applyBorder="1" applyAlignment="1" applyProtection="1">
      <alignment horizontal="center" vertical="center" wrapText="1"/>
      <protection locked="0"/>
    </xf>
    <xf numFmtId="165" fontId="5" fillId="0" borderId="1" xfId="1" applyFont="1" applyFill="1" applyBorder="1" applyAlignment="1" applyProtection="1">
      <alignment horizontal="center" vertical="center" wrapText="1"/>
      <protection locked="0"/>
    </xf>
    <xf numFmtId="0" fontId="4" fillId="0" borderId="0" xfId="0" applyFont="1" applyFill="1"/>
    <xf numFmtId="171" fontId="5" fillId="14" borderId="3" xfId="0" applyNumberFormat="1" applyFont="1" applyFill="1" applyBorder="1" applyAlignment="1">
      <alignment horizontal="center" vertical="center" wrapText="1"/>
    </xf>
    <xf numFmtId="0" fontId="5" fillId="14" borderId="3" xfId="0" applyFont="1" applyFill="1" applyBorder="1" applyAlignment="1">
      <alignment horizontal="center" vertical="center" wrapText="1"/>
    </xf>
    <xf numFmtId="165" fontId="5" fillId="14" borderId="3" xfId="1" applyFont="1" applyFill="1" applyBorder="1" applyAlignment="1">
      <alignment horizontal="center" vertical="center" wrapText="1"/>
    </xf>
    <xf numFmtId="0" fontId="5" fillId="14" borderId="3" xfId="0" applyFont="1" applyFill="1" applyBorder="1" applyAlignment="1">
      <alignment horizontal="center" vertical="center"/>
    </xf>
    <xf numFmtId="14" fontId="5" fillId="14" borderId="3" xfId="0" applyNumberFormat="1" applyFont="1" applyFill="1" applyBorder="1" applyAlignment="1">
      <alignment horizontal="center" vertical="center"/>
    </xf>
    <xf numFmtId="166" fontId="5" fillId="14" borderId="3" xfId="2" applyNumberFormat="1" applyFont="1" applyFill="1" applyBorder="1" applyAlignment="1">
      <alignment horizontal="center" vertical="center" wrapText="1"/>
    </xf>
    <xf numFmtId="49" fontId="5" fillId="14" borderId="3" xfId="0" applyNumberFormat="1" applyFont="1" applyFill="1" applyBorder="1" applyAlignment="1">
      <alignment horizontal="center" vertical="center" wrapText="1"/>
    </xf>
    <xf numFmtId="168" fontId="5" fillId="14" borderId="3" xfId="0" applyNumberFormat="1" applyFont="1" applyFill="1" applyBorder="1" applyAlignment="1">
      <alignment horizontal="center" vertical="center" wrapText="1"/>
    </xf>
    <xf numFmtId="1" fontId="5" fillId="14" borderId="3" xfId="0" applyNumberFormat="1" applyFont="1" applyFill="1" applyBorder="1" applyAlignment="1">
      <alignment horizontal="center" vertical="center" wrapText="1"/>
    </xf>
    <xf numFmtId="14" fontId="5" fillId="14" borderId="3" xfId="0" applyNumberFormat="1" applyFont="1" applyFill="1" applyBorder="1" applyAlignment="1">
      <alignment horizontal="center" vertical="center" wrapText="1"/>
    </xf>
    <xf numFmtId="1" fontId="5" fillId="14" borderId="3" xfId="1" applyNumberFormat="1" applyFont="1" applyFill="1" applyBorder="1" applyAlignment="1" applyProtection="1">
      <alignment horizontal="center" vertical="center" wrapText="1"/>
      <protection locked="0"/>
    </xf>
    <xf numFmtId="14" fontId="5" fillId="14" borderId="3" xfId="1" applyNumberFormat="1" applyFont="1" applyFill="1" applyBorder="1" applyAlignment="1" applyProtection="1">
      <alignment horizontal="center" vertical="center" wrapText="1"/>
      <protection locked="0"/>
    </xf>
    <xf numFmtId="165" fontId="5" fillId="14" borderId="3" xfId="1" applyFont="1" applyFill="1" applyBorder="1" applyAlignment="1" applyProtection="1">
      <alignment horizontal="center" vertical="center" wrapText="1"/>
      <protection locked="0"/>
    </xf>
    <xf numFmtId="0" fontId="5" fillId="14" borderId="3" xfId="1" applyNumberFormat="1" applyFont="1" applyFill="1" applyBorder="1" applyAlignment="1" applyProtection="1">
      <alignment horizontal="center" vertical="center" wrapText="1"/>
      <protection locked="0"/>
    </xf>
    <xf numFmtId="168" fontId="5" fillId="14" borderId="3" xfId="1" applyNumberFormat="1" applyFont="1" applyFill="1" applyBorder="1" applyAlignment="1" applyProtection="1">
      <alignment horizontal="center" vertical="center" wrapText="1"/>
      <protection locked="0"/>
    </xf>
    <xf numFmtId="1" fontId="2" fillId="0" borderId="1" xfId="0" applyNumberFormat="1" applyFont="1" applyFill="1" applyBorder="1" applyAlignment="1">
      <alignment horizontal="right" vertical="center" wrapText="1"/>
    </xf>
    <xf numFmtId="0" fontId="2" fillId="0" borderId="1" xfId="0" applyFont="1" applyFill="1" applyBorder="1" applyAlignment="1">
      <alignment horizontal="center" wrapText="1"/>
    </xf>
    <xf numFmtId="168" fontId="2" fillId="0" borderId="0" xfId="0" applyNumberFormat="1" applyFont="1" applyFill="1" applyBorder="1" applyAlignment="1">
      <alignment horizontal="right" vertical="center" wrapText="1"/>
    </xf>
    <xf numFmtId="0" fontId="5" fillId="14" borderId="3" xfId="0" applyFont="1" applyFill="1" applyBorder="1" applyAlignment="1">
      <alignment horizontal="right" vertical="center" wrapText="1"/>
    </xf>
    <xf numFmtId="166" fontId="2" fillId="0" borderId="1" xfId="2" applyNumberFormat="1" applyFont="1" applyFill="1" applyBorder="1" applyAlignment="1" applyProtection="1">
      <alignment horizontal="right" vertical="center"/>
      <protection locked="0"/>
    </xf>
    <xf numFmtId="42" fontId="2" fillId="0" borderId="1" xfId="7" applyFont="1" applyFill="1" applyBorder="1" applyAlignment="1">
      <alignment horizontal="right" vertical="center" wrapText="1"/>
    </xf>
    <xf numFmtId="0" fontId="17" fillId="0" borderId="0" xfId="0" applyFont="1" applyAlignment="1">
      <alignment horizontal="right"/>
    </xf>
    <xf numFmtId="0" fontId="5" fillId="14" borderId="2" xfId="0" applyFont="1" applyFill="1" applyBorder="1" applyAlignment="1">
      <alignment horizontal="center" vertical="center" wrapText="1"/>
    </xf>
  </cellXfs>
  <cellStyles count="8">
    <cellStyle name="Hipervínculo" xfId="3" builtinId="8"/>
    <cellStyle name="Millares" xfId="1" builtinId="3"/>
    <cellStyle name="Moneda" xfId="2" builtinId="4"/>
    <cellStyle name="Moneda [0]" xfId="7" builtinId="7"/>
    <cellStyle name="Normal" xfId="0" builtinId="0"/>
    <cellStyle name="Normal 10" xfId="4"/>
    <cellStyle name="Normal 2 4 2" xfId="5"/>
    <cellStyle name="Normal 3 2 3" xfId="6"/>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Informes%20RR\Base%20de%20datos%20Jur&#237;dica%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Contratos y Convenios"/>
      <sheetName val="Hoja2"/>
      <sheetName val="Consulta "/>
      <sheetName val="Novedades"/>
      <sheetName val="Procesos anulados"/>
      <sheetName val="Base - Clientes"/>
      <sheetName val="FALLIDOS"/>
      <sheetName val="Hoja1"/>
    </sheetNames>
    <sheetDataSet>
      <sheetData sheetId="0">
        <row r="1">
          <cell r="C1" t="str">
            <v>Modalidad de Selecciòn</v>
          </cell>
        </row>
        <row r="2">
          <cell r="C2" t="str">
            <v>LP - Licitacion Publica</v>
          </cell>
          <cell r="G2" t="str">
            <v>Arrendamiento</v>
          </cell>
          <cell r="L2" t="str">
            <v>Diego Valencia</v>
          </cell>
        </row>
        <row r="3">
          <cell r="C3" t="str">
            <v>CM - Concurso de Meritos</v>
          </cell>
          <cell r="G3" t="str">
            <v>Compraventa</v>
          </cell>
          <cell r="L3" t="str">
            <v>Fabio Gracia</v>
          </cell>
        </row>
        <row r="4">
          <cell r="C4" t="str">
            <v>SA - Seleccion Abreviada de Menor Cuantia</v>
          </cell>
          <cell r="G4" t="str">
            <v>Consultoría</v>
          </cell>
          <cell r="L4" t="str">
            <v>Christian Ardila</v>
          </cell>
        </row>
        <row r="5">
          <cell r="C5" t="str">
            <v>Contratacion Directa</v>
          </cell>
          <cell r="G5" t="str">
            <v>Interventoría</v>
          </cell>
          <cell r="L5" t="str">
            <v>Carmenza Durán</v>
          </cell>
        </row>
        <row r="6">
          <cell r="C6" t="str">
            <v>MC - Mínima Cuantía</v>
          </cell>
          <cell r="G6" t="str">
            <v>Obra</v>
          </cell>
          <cell r="L6" t="str">
            <v>Giovanna Morales</v>
          </cell>
        </row>
        <row r="7">
          <cell r="C7" t="str">
            <v>Comodato</v>
          </cell>
          <cell r="G7" t="str">
            <v>Prestación de Servicios</v>
          </cell>
          <cell r="L7" t="str">
            <v>Alfonso Covaleda</v>
          </cell>
        </row>
        <row r="8">
          <cell r="C8" t="str">
            <v>SA - Subasta Inversa Presencial</v>
          </cell>
          <cell r="G8" t="str">
            <v>Suministro</v>
          </cell>
          <cell r="L8" t="str">
            <v>Nydia Moreno</v>
          </cell>
        </row>
        <row r="9">
          <cell r="C9" t="str">
            <v>Anulado</v>
          </cell>
          <cell r="G9" t="str">
            <v>Comodato</v>
          </cell>
        </row>
        <row r="10">
          <cell r="C10" t="str">
            <v xml:space="preserve">SA - Seleccion Abreviada por Acuerdo Marco de Precios </v>
          </cell>
        </row>
        <row r="11">
          <cell r="C11" t="str">
            <v>Mínima Cuantía en Grandes Superficies</v>
          </cell>
        </row>
        <row r="12">
          <cell r="C12" t="str">
            <v>Régimen Esp - Conv de Asociación</v>
          </cell>
        </row>
        <row r="13">
          <cell r="C13" t="str">
            <v>Régimen Esp - Conv de Pasantías (Ley 115/94)</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L_MARCELA_26@HOTMAIL.COM" TargetMode="External"/><Relationship Id="rId21" Type="http://schemas.openxmlformats.org/officeDocument/2006/relationships/hyperlink" Target="mailto:santyvega09@hotmail.com" TargetMode="External"/><Relationship Id="rId42" Type="http://schemas.openxmlformats.org/officeDocument/2006/relationships/hyperlink" Target="mailto:francorodriguezarq@gmail.com" TargetMode="External"/><Relationship Id="rId63" Type="http://schemas.openxmlformats.org/officeDocument/2006/relationships/hyperlink" Target="mailto:ruthmery.corredor@gmail.com" TargetMode="External"/><Relationship Id="rId84" Type="http://schemas.openxmlformats.org/officeDocument/2006/relationships/hyperlink" Target="mailto:juancarlossarm@gmail.com" TargetMode="External"/><Relationship Id="rId138" Type="http://schemas.openxmlformats.org/officeDocument/2006/relationships/hyperlink" Target="mailto:YOLANDAB1954@GMAIL.COM" TargetMode="External"/><Relationship Id="rId159" Type="http://schemas.openxmlformats.org/officeDocument/2006/relationships/hyperlink" Target="mailto:MONIKA.THERRIEN@YAHOO.COM" TargetMode="External"/><Relationship Id="rId170" Type="http://schemas.openxmlformats.org/officeDocument/2006/relationships/hyperlink" Target="mailto:ERIKAQP.ARQ@HOTMAIL.COM" TargetMode="External"/><Relationship Id="rId191" Type="http://schemas.openxmlformats.org/officeDocument/2006/relationships/hyperlink" Target="mailto:TEFA_GENTILE@HOTMAIL.COM" TargetMode="External"/><Relationship Id="rId205" Type="http://schemas.openxmlformats.org/officeDocument/2006/relationships/hyperlink" Target="mailto:JENNIFFERAYALAS@GMAIL.COM" TargetMode="External"/><Relationship Id="rId107" Type="http://schemas.openxmlformats.org/officeDocument/2006/relationships/hyperlink" Target="mailto:deariassilva@gmail.com" TargetMode="External"/><Relationship Id="rId11" Type="http://schemas.openxmlformats.org/officeDocument/2006/relationships/hyperlink" Target="mailto:felipe.gutierrez@idpc.gov.co" TargetMode="External"/><Relationship Id="rId32" Type="http://schemas.openxmlformats.org/officeDocument/2006/relationships/hyperlink" Target="mailto:robayodiego@gmail.com" TargetMode="External"/><Relationship Id="rId53" Type="http://schemas.openxmlformats.org/officeDocument/2006/relationships/hyperlink" Target="mailto:ginamilena.mayorga@gmail.com" TargetMode="External"/><Relationship Id="rId74" Type="http://schemas.openxmlformats.org/officeDocument/2006/relationships/hyperlink" Target="mailto:javier.sandoval26@hotmail.com" TargetMode="External"/><Relationship Id="rId128" Type="http://schemas.openxmlformats.org/officeDocument/2006/relationships/hyperlink" Target="mailto:OLGALUCIAOLAYA@GMAIL.COM" TargetMode="External"/><Relationship Id="rId149" Type="http://schemas.openxmlformats.org/officeDocument/2006/relationships/hyperlink" Target="mailto:ANDREALTA438@GMAIL.COM" TargetMode="External"/><Relationship Id="rId5" Type="http://schemas.openxmlformats.org/officeDocument/2006/relationships/hyperlink" Target="mailto:giovannamoralesaguirre@hotmail.com" TargetMode="External"/><Relationship Id="rId95" Type="http://schemas.openxmlformats.org/officeDocument/2006/relationships/hyperlink" Target="mailto:andres.lopez@hotmail.com" TargetMode="External"/><Relationship Id="rId160" Type="http://schemas.openxmlformats.org/officeDocument/2006/relationships/hyperlink" Target="mailto:MAYNARUX@HOTMAIL.COM" TargetMode="External"/><Relationship Id="rId181" Type="http://schemas.openxmlformats.org/officeDocument/2006/relationships/hyperlink" Target="mailto:REVISTAHITO@GMAIL.COM" TargetMode="External"/><Relationship Id="rId216" Type="http://schemas.openxmlformats.org/officeDocument/2006/relationships/hyperlink" Target="mailto:LEGAL@CORBETA.COM.CO" TargetMode="External"/><Relationship Id="rId22" Type="http://schemas.openxmlformats.org/officeDocument/2006/relationships/hyperlink" Target="mailto:ar.ferdylamprea@gmail.com" TargetMode="External"/><Relationship Id="rId43" Type="http://schemas.openxmlformats.org/officeDocument/2006/relationships/hyperlink" Target="mailto:zetalian@gmail.com" TargetMode="External"/><Relationship Id="rId64" Type="http://schemas.openxmlformats.org/officeDocument/2006/relationships/hyperlink" Target="mailto:elena50035@gamil.com" TargetMode="External"/><Relationship Id="rId118" Type="http://schemas.openxmlformats.org/officeDocument/2006/relationships/hyperlink" Target="mailto:NLOZANOG@GMAIL.COM" TargetMode="External"/><Relationship Id="rId139" Type="http://schemas.openxmlformats.org/officeDocument/2006/relationships/hyperlink" Target="mailto:LEONORGOMEZ.HERNANDEZ@GMAIL.COM" TargetMode="External"/><Relationship Id="rId85" Type="http://schemas.openxmlformats.org/officeDocument/2006/relationships/hyperlink" Target="mailto:mtristanchom@gmail.com" TargetMode="External"/><Relationship Id="rId150" Type="http://schemas.openxmlformats.org/officeDocument/2006/relationships/hyperlink" Target="mailto:DR.BRACOD@GMAIL.COM" TargetMode="External"/><Relationship Id="rId171" Type="http://schemas.openxmlformats.org/officeDocument/2006/relationships/hyperlink" Target="mailto:LUFRODRIGUEZB@GMAIL.COM" TargetMode="External"/><Relationship Id="rId192" Type="http://schemas.openxmlformats.org/officeDocument/2006/relationships/hyperlink" Target="mailto:WILLIAM.GOMEZ@COMPUTELSYSTEM.COM" TargetMode="External"/><Relationship Id="rId206" Type="http://schemas.openxmlformats.org/officeDocument/2006/relationships/hyperlink" Target="mailto:INFO@TEATROLIBRE.COM" TargetMode="External"/><Relationship Id="rId12" Type="http://schemas.openxmlformats.org/officeDocument/2006/relationships/hyperlink" Target="mailto:sandrammr@yahoo.com" TargetMode="External"/><Relationship Id="rId33" Type="http://schemas.openxmlformats.org/officeDocument/2006/relationships/hyperlink" Target="mailto:yanethmorah@gmail.com" TargetMode="External"/><Relationship Id="rId108" Type="http://schemas.openxmlformats.org/officeDocument/2006/relationships/hyperlink" Target="mailto:claumor2004@hotmail.com" TargetMode="External"/><Relationship Id="rId129" Type="http://schemas.openxmlformats.org/officeDocument/2006/relationships/hyperlink" Target="mailto:RICAQUILLO@GMAIL.COM" TargetMode="External"/><Relationship Id="rId54" Type="http://schemas.openxmlformats.org/officeDocument/2006/relationships/hyperlink" Target="mailto:nachiardio@unal.edu.co" TargetMode="External"/><Relationship Id="rId75" Type="http://schemas.openxmlformats.org/officeDocument/2006/relationships/hyperlink" Target="mailto:80nzamora@gmail.com" TargetMode="External"/><Relationship Id="rId96" Type="http://schemas.openxmlformats.org/officeDocument/2006/relationships/hyperlink" Target="mailto:carlosesv@gmail.com" TargetMode="External"/><Relationship Id="rId140" Type="http://schemas.openxmlformats.org/officeDocument/2006/relationships/hyperlink" Target="mailto:DRANGELGIL@GMAIL.COM" TargetMode="External"/><Relationship Id="rId161" Type="http://schemas.openxmlformats.org/officeDocument/2006/relationships/hyperlink" Target="mailto:EARTURORUIZM@GMAIL.COM" TargetMode="External"/><Relationship Id="rId182" Type="http://schemas.openxmlformats.org/officeDocument/2006/relationships/hyperlink" Target="mailto:DIANA_PED@HOTMAIL.COM" TargetMode="External"/><Relationship Id="rId217" Type="http://schemas.openxmlformats.org/officeDocument/2006/relationships/hyperlink" Target="mailto:ADMINISTRADOR@GRUPOYESTRATEGIA.COM" TargetMode="External"/><Relationship Id="rId6" Type="http://schemas.openxmlformats.org/officeDocument/2006/relationships/hyperlink" Target="mailto:dmarcadia@gmail.com" TargetMode="External"/><Relationship Id="rId23" Type="http://schemas.openxmlformats.org/officeDocument/2006/relationships/hyperlink" Target="mailto:diegoa12051@hotmail.com" TargetMode="External"/><Relationship Id="rId119" Type="http://schemas.openxmlformats.org/officeDocument/2006/relationships/hyperlink" Target="mailto:NORMAGALVEZ@GMAIL.COM" TargetMode="External"/><Relationship Id="rId44" Type="http://schemas.openxmlformats.org/officeDocument/2006/relationships/hyperlink" Target="mailto:aacovaledasalas@ghotmail.com" TargetMode="External"/><Relationship Id="rId65" Type="http://schemas.openxmlformats.org/officeDocument/2006/relationships/hyperlink" Target="mailto:menesesfigueroa@gmail.com" TargetMode="External"/><Relationship Id="rId86" Type="http://schemas.openxmlformats.org/officeDocument/2006/relationships/hyperlink" Target="mailto:jaumer21@gmail.com" TargetMode="External"/><Relationship Id="rId130" Type="http://schemas.openxmlformats.org/officeDocument/2006/relationships/hyperlink" Target="mailto:ANDERCA_258@HOTMAIL.COM" TargetMode="External"/><Relationship Id="rId151" Type="http://schemas.openxmlformats.org/officeDocument/2006/relationships/hyperlink" Target="mailto:COMERCIAL@GAMMAINGENIEROS.COM" TargetMode="External"/><Relationship Id="rId172" Type="http://schemas.openxmlformats.org/officeDocument/2006/relationships/hyperlink" Target="mailto:SEBASTIAN85@GMAIL.COM" TargetMode="External"/><Relationship Id="rId193" Type="http://schemas.openxmlformats.org/officeDocument/2006/relationships/hyperlink" Target="mailto:CLEMIBA@GMAIL.COM" TargetMode="External"/><Relationship Id="rId207" Type="http://schemas.openxmlformats.org/officeDocument/2006/relationships/hyperlink" Target="mailto:MORARAMIREZ@OPERADECOLOMBIA.COM" TargetMode="External"/><Relationship Id="rId13" Type="http://schemas.openxmlformats.org/officeDocument/2006/relationships/hyperlink" Target="mailto:nataroin@gmail.com" TargetMode="External"/><Relationship Id="rId109" Type="http://schemas.openxmlformats.org/officeDocument/2006/relationships/hyperlink" Target="mailto:claumor2004@hotmail.com" TargetMode="External"/><Relationship Id="rId34" Type="http://schemas.openxmlformats.org/officeDocument/2006/relationships/hyperlink" Target="mailto:giovasegovia@gmail.com" TargetMode="External"/><Relationship Id="rId55" Type="http://schemas.openxmlformats.org/officeDocument/2006/relationships/hyperlink" Target="mailto:jorgecam1289@gmail.com" TargetMode="External"/><Relationship Id="rId76" Type="http://schemas.openxmlformats.org/officeDocument/2006/relationships/hyperlink" Target="mailto:arch.paulamendezr@gmail.com" TargetMode="External"/><Relationship Id="rId97" Type="http://schemas.openxmlformats.org/officeDocument/2006/relationships/hyperlink" Target="mailto:sirojasb@gmail.com" TargetMode="External"/><Relationship Id="rId120" Type="http://schemas.openxmlformats.org/officeDocument/2006/relationships/hyperlink" Target="mailto:DEBORATHGASCON@GMAIL.COM" TargetMode="External"/><Relationship Id="rId141" Type="http://schemas.openxmlformats.org/officeDocument/2006/relationships/hyperlink" Target="mailto:HELENA_FERNANDEZ05@HOTMAIL.COM" TargetMode="External"/><Relationship Id="rId7" Type="http://schemas.openxmlformats.org/officeDocument/2006/relationships/hyperlink" Target="mailto:gatalia87@gmail.com" TargetMode="External"/><Relationship Id="rId162" Type="http://schemas.openxmlformats.org/officeDocument/2006/relationships/hyperlink" Target="mailto:ANDRESFVILLAMIL@GMAIL.COM" TargetMode="External"/><Relationship Id="rId183" Type="http://schemas.openxmlformats.org/officeDocument/2006/relationships/hyperlink" Target="mailto:GERENCIA@TRANSPORTESSCSC.COM" TargetMode="External"/><Relationship Id="rId218" Type="http://schemas.openxmlformats.org/officeDocument/2006/relationships/printerSettings" Target="../printerSettings/printerSettings1.bin"/><Relationship Id="rId24" Type="http://schemas.openxmlformats.org/officeDocument/2006/relationships/hyperlink" Target="mailto:mpawgt@gmail.com" TargetMode="External"/><Relationship Id="rId45" Type="http://schemas.openxmlformats.org/officeDocument/2006/relationships/hyperlink" Target="mailto:acastrocepeda@gmail.com" TargetMode="External"/><Relationship Id="rId66" Type="http://schemas.openxmlformats.org/officeDocument/2006/relationships/hyperlink" Target="mailto:angelicaech@gmail.com" TargetMode="External"/><Relationship Id="rId87" Type="http://schemas.openxmlformats.org/officeDocument/2006/relationships/hyperlink" Target="mailto:nanamova2000@gmail.com" TargetMode="External"/><Relationship Id="rId110" Type="http://schemas.openxmlformats.org/officeDocument/2006/relationships/hyperlink" Target="mailto:g.arquitecturayestructuracion@gmail.com" TargetMode="External"/><Relationship Id="rId131" Type="http://schemas.openxmlformats.org/officeDocument/2006/relationships/hyperlink" Target="mailto:andrea201923@hotmail.com" TargetMode="External"/><Relationship Id="rId152" Type="http://schemas.openxmlformats.org/officeDocument/2006/relationships/hyperlink" Target="mailto:VENTAS@ASENFUMIGACIONES.COM" TargetMode="External"/><Relationship Id="rId173" Type="http://schemas.openxmlformats.org/officeDocument/2006/relationships/hyperlink" Target="mailto:GANADOR.E@HOTMAIL.COM" TargetMode="External"/><Relationship Id="rId194" Type="http://schemas.openxmlformats.org/officeDocument/2006/relationships/hyperlink" Target="mailto:ANTONIOJOSEFUERTES@YAHOO.COM" TargetMode="External"/><Relationship Id="rId208" Type="http://schemas.openxmlformats.org/officeDocument/2006/relationships/hyperlink" Target="mailto:IBICRA@YAHOO.ES" TargetMode="External"/><Relationship Id="rId14" Type="http://schemas.openxmlformats.org/officeDocument/2006/relationships/hyperlink" Target="mailto:naujaur@gmail.com" TargetMode="External"/><Relationship Id="rId30" Type="http://schemas.openxmlformats.org/officeDocument/2006/relationships/hyperlink" Target="mailto:joserollez@gmail.com" TargetMode="External"/><Relationship Id="rId35" Type="http://schemas.openxmlformats.org/officeDocument/2006/relationships/hyperlink" Target="mailto:anagrabielapinilla12@gmail.com" TargetMode="External"/><Relationship Id="rId56" Type="http://schemas.openxmlformats.org/officeDocument/2006/relationships/hyperlink" Target="mailto:dmparadab@unal.edu.co" TargetMode="External"/><Relationship Id="rId77" Type="http://schemas.openxmlformats.org/officeDocument/2006/relationships/hyperlink" Target="mailto:lpquintanillap@gmail.com" TargetMode="External"/><Relationship Id="rId100" Type="http://schemas.openxmlformats.org/officeDocument/2006/relationships/hyperlink" Target="mailto:mpzambranog@gmail.com" TargetMode="External"/><Relationship Id="rId105" Type="http://schemas.openxmlformats.org/officeDocument/2006/relationships/hyperlink" Target="mailto:diegof.lopezo@gmail.com" TargetMode="External"/><Relationship Id="rId126" Type="http://schemas.openxmlformats.org/officeDocument/2006/relationships/hyperlink" Target="mailto:clau0709@hotmail.com" TargetMode="External"/><Relationship Id="rId147" Type="http://schemas.openxmlformats.org/officeDocument/2006/relationships/hyperlink" Target="mailto:connyhola@hotmail.com" TargetMode="External"/><Relationship Id="rId168" Type="http://schemas.openxmlformats.org/officeDocument/2006/relationships/hyperlink" Target="mailto:ARTURODGULES@YAHOO.ES" TargetMode="External"/><Relationship Id="rId8" Type="http://schemas.openxmlformats.org/officeDocument/2006/relationships/hyperlink" Target="mailto:paolaguerre@gmail.com" TargetMode="External"/><Relationship Id="rId51" Type="http://schemas.openxmlformats.org/officeDocument/2006/relationships/hyperlink" Target="mailto:krenforero77@gmail.com" TargetMode="External"/><Relationship Id="rId72" Type="http://schemas.openxmlformats.org/officeDocument/2006/relationships/hyperlink" Target="mailto:juanpa1710@hotmail.com" TargetMode="External"/><Relationship Id="rId93" Type="http://schemas.openxmlformats.org/officeDocument/2006/relationships/hyperlink" Target="mailto:stamly87@hotmail.com" TargetMode="External"/><Relationship Id="rId98" Type="http://schemas.openxmlformats.org/officeDocument/2006/relationships/hyperlink" Target="mailto:karlarodriguezdvivero@gmail.com" TargetMode="External"/><Relationship Id="rId121" Type="http://schemas.openxmlformats.org/officeDocument/2006/relationships/hyperlink" Target="mailto:mauriciohoyos@yahoo.com" TargetMode="External"/><Relationship Id="rId142" Type="http://schemas.openxmlformats.org/officeDocument/2006/relationships/hyperlink" Target="mailto:PAOTATO19@HOTMAIL.COM" TargetMode="External"/><Relationship Id="rId163" Type="http://schemas.openxmlformats.org/officeDocument/2006/relationships/hyperlink" Target="mailto:PALALAEAL@HOTMAIL.COM" TargetMode="External"/><Relationship Id="rId184" Type="http://schemas.openxmlformats.org/officeDocument/2006/relationships/hyperlink" Target="mailto:MCSERJE@GMAIL.COM" TargetMode="External"/><Relationship Id="rId189" Type="http://schemas.openxmlformats.org/officeDocument/2006/relationships/hyperlink" Target="mailto:MFROJASR@UNAL.EDU.CO" TargetMode="External"/><Relationship Id="rId3" Type="http://schemas.openxmlformats.org/officeDocument/2006/relationships/hyperlink" Target="mailto:alejitaquintero85@gmail.com" TargetMode="External"/><Relationship Id="rId214" Type="http://schemas.openxmlformats.org/officeDocument/2006/relationships/hyperlink" Target="mailto:NOCUAFERNANDO@GMAIL.COM" TargetMode="External"/><Relationship Id="rId25" Type="http://schemas.openxmlformats.org/officeDocument/2006/relationships/hyperlink" Target="mailto:karem.cespedes@idpc.gov.co" TargetMode="External"/><Relationship Id="rId46" Type="http://schemas.openxmlformats.org/officeDocument/2006/relationships/hyperlink" Target="mailto:catalinacavelier@gmail.com" TargetMode="External"/><Relationship Id="rId67" Type="http://schemas.openxmlformats.org/officeDocument/2006/relationships/hyperlink" Target="mailto:viejo_sam33@hotmail.com" TargetMode="External"/><Relationship Id="rId116" Type="http://schemas.openxmlformats.org/officeDocument/2006/relationships/hyperlink" Target="mailto:pablo.enao@gmail.com" TargetMode="External"/><Relationship Id="rId137" Type="http://schemas.openxmlformats.org/officeDocument/2006/relationships/hyperlink" Target="mailto:JESUS.ARAQUE24@GMAIL.COM" TargetMode="External"/><Relationship Id="rId158" Type="http://schemas.openxmlformats.org/officeDocument/2006/relationships/hyperlink" Target="mailto:SEIYAX28G@GMAIL.COM" TargetMode="External"/><Relationship Id="rId20" Type="http://schemas.openxmlformats.org/officeDocument/2006/relationships/hyperlink" Target="mailto:anamariacarber@hotmail.com" TargetMode="External"/><Relationship Id="rId41" Type="http://schemas.openxmlformats.org/officeDocument/2006/relationships/hyperlink" Target="mailto:sara.acuna.g@gmail.com" TargetMode="External"/><Relationship Id="rId62" Type="http://schemas.openxmlformats.org/officeDocument/2006/relationships/hyperlink" Target="mailto:linarinconc@gmail.com" TargetMode="External"/><Relationship Id="rId83" Type="http://schemas.openxmlformats.org/officeDocument/2006/relationships/hyperlink" Target="mailto:juanbiermannlopez@gmail.com" TargetMode="External"/><Relationship Id="rId88" Type="http://schemas.openxmlformats.org/officeDocument/2006/relationships/hyperlink" Target="mailto:sandra.romo@icbf.gov.co" TargetMode="External"/><Relationship Id="rId111" Type="http://schemas.openxmlformats.org/officeDocument/2006/relationships/hyperlink" Target="mailto:natisorteg@gmail.com" TargetMode="External"/><Relationship Id="rId132" Type="http://schemas.openxmlformats.org/officeDocument/2006/relationships/hyperlink" Target="mailto:lolabarreto@gmail.com" TargetMode="External"/><Relationship Id="rId153" Type="http://schemas.openxmlformats.org/officeDocument/2006/relationships/hyperlink" Target="mailto:ana_logreira@yahoo.com" TargetMode="External"/><Relationship Id="rId174" Type="http://schemas.openxmlformats.org/officeDocument/2006/relationships/hyperlink" Target="mailto:ALEXANDER_080@HOTMAIL.COM" TargetMode="External"/><Relationship Id="rId179" Type="http://schemas.openxmlformats.org/officeDocument/2006/relationships/hyperlink" Target="mailto:DAVIDDELGADO@DAVIDDELGADOARQUITECTOS.COM" TargetMode="External"/><Relationship Id="rId195" Type="http://schemas.openxmlformats.org/officeDocument/2006/relationships/hyperlink" Target="mailto:JEMORALES6@GMAIL.COM" TargetMode="External"/><Relationship Id="rId209" Type="http://schemas.openxmlformats.org/officeDocument/2006/relationships/hyperlink" Target="mailto:REDPET@GMAIL.COM" TargetMode="External"/><Relationship Id="rId190" Type="http://schemas.openxmlformats.org/officeDocument/2006/relationships/hyperlink" Target="mailto:GINNACASTILLOM@GMAIL.COM" TargetMode="External"/><Relationship Id="rId204" Type="http://schemas.openxmlformats.org/officeDocument/2006/relationships/hyperlink" Target="mailto:JCRISLEO99@GMAIL.COM" TargetMode="External"/><Relationship Id="rId15" Type="http://schemas.openxmlformats.org/officeDocument/2006/relationships/hyperlink" Target="mailto:obecerra@fis.org.co" TargetMode="External"/><Relationship Id="rId36" Type="http://schemas.openxmlformats.org/officeDocument/2006/relationships/hyperlink" Target="mailto:isademarce@hotmail.com" TargetMode="External"/><Relationship Id="rId57" Type="http://schemas.openxmlformats.org/officeDocument/2006/relationships/hyperlink" Target="mailto:monica.coydem@gmail.com" TargetMode="External"/><Relationship Id="rId106" Type="http://schemas.openxmlformats.org/officeDocument/2006/relationships/hyperlink" Target="mailto:olgaluciavergarangc@yahoo.es" TargetMode="External"/><Relationship Id="rId127" Type="http://schemas.openxmlformats.org/officeDocument/2006/relationships/hyperlink" Target="mailto:PEDROMARIAMEJIA@GMAIL.COM" TargetMode="External"/><Relationship Id="rId10" Type="http://schemas.openxmlformats.org/officeDocument/2006/relationships/hyperlink" Target="mailto:ar.ar.cataortegon@gmail.com" TargetMode="External"/><Relationship Id="rId31" Type="http://schemas.openxmlformats.org/officeDocument/2006/relationships/hyperlink" Target="mailto:dyamar@gmail.com" TargetMode="External"/><Relationship Id="rId52" Type="http://schemas.openxmlformats.org/officeDocument/2006/relationships/hyperlink" Target="mailto:alexafer35sam@gmail.com" TargetMode="External"/><Relationship Id="rId73" Type="http://schemas.openxmlformats.org/officeDocument/2006/relationships/hyperlink" Target="mailto:k.vivigutierrez@gmail.com" TargetMode="External"/><Relationship Id="rId78" Type="http://schemas.openxmlformats.org/officeDocument/2006/relationships/hyperlink" Target="mailto:danielfelipegutierrez@gmail.com" TargetMode="External"/><Relationship Id="rId94" Type="http://schemas.openxmlformats.org/officeDocument/2006/relationships/hyperlink" Target="mailto:ivan.salazar87@hotmail.com" TargetMode="External"/><Relationship Id="rId99" Type="http://schemas.openxmlformats.org/officeDocument/2006/relationships/hyperlink" Target="mailto:monica.coydem@gmail.com" TargetMode="External"/><Relationship Id="rId101" Type="http://schemas.openxmlformats.org/officeDocument/2006/relationships/hyperlink" Target="mailto:angelac13@hotmail.com" TargetMode="External"/><Relationship Id="rId122" Type="http://schemas.openxmlformats.org/officeDocument/2006/relationships/hyperlink" Target="mailto:catalinaduartesz@gmail.com" TargetMode="External"/><Relationship Id="rId143" Type="http://schemas.openxmlformats.org/officeDocument/2006/relationships/hyperlink" Target="mailto:REDPET@GMAIL.COM" TargetMode="External"/><Relationship Id="rId148" Type="http://schemas.openxmlformats.org/officeDocument/2006/relationships/hyperlink" Target="mailto:COMERCIAL@GAMMAINGENIEROS.COM" TargetMode="External"/><Relationship Id="rId164" Type="http://schemas.openxmlformats.org/officeDocument/2006/relationships/hyperlink" Target="mailto:LOGALEANO@GMAIL.COM" TargetMode="External"/><Relationship Id="rId169" Type="http://schemas.openxmlformats.org/officeDocument/2006/relationships/hyperlink" Target="mailto:MATEO730@HOTMAIL.COM" TargetMode="External"/><Relationship Id="rId185" Type="http://schemas.openxmlformats.org/officeDocument/2006/relationships/hyperlink" Target="mailto:MARIACAMILA_LM@HOTMAIL.COM" TargetMode="External"/><Relationship Id="rId4" Type="http://schemas.openxmlformats.org/officeDocument/2006/relationships/hyperlink" Target="mailto:carmenza.duran@gmail.com" TargetMode="External"/><Relationship Id="rId9" Type="http://schemas.openxmlformats.org/officeDocument/2006/relationships/hyperlink" Target="mailto:natabaron@yahoo.com" TargetMode="External"/><Relationship Id="rId180" Type="http://schemas.openxmlformats.org/officeDocument/2006/relationships/hyperlink" Target="mailto:MALEJA122@HOTMAIL.COM" TargetMode="External"/><Relationship Id="rId210" Type="http://schemas.openxmlformats.org/officeDocument/2006/relationships/hyperlink" Target="mailto:RESTREPOMONICA111@GMAIL.COM" TargetMode="External"/><Relationship Id="rId215" Type="http://schemas.openxmlformats.org/officeDocument/2006/relationships/hyperlink" Target="mailto:RONALDGPSFK@GMAIL.COM" TargetMode="External"/><Relationship Id="rId26" Type="http://schemas.openxmlformats.org/officeDocument/2006/relationships/hyperlink" Target="mailto:arielfernandezb@gmail.com" TargetMode="External"/><Relationship Id="rId47" Type="http://schemas.openxmlformats.org/officeDocument/2006/relationships/hyperlink" Target="mailto:moniclaro@gmail.com" TargetMode="External"/><Relationship Id="rId68" Type="http://schemas.openxmlformats.org/officeDocument/2006/relationships/hyperlink" Target="mailto:claritabonita08@hotmail.com" TargetMode="External"/><Relationship Id="rId89" Type="http://schemas.openxmlformats.org/officeDocument/2006/relationships/hyperlink" Target="mailto:milena_995@hotmail.com" TargetMode="External"/><Relationship Id="rId112" Type="http://schemas.openxmlformats.org/officeDocument/2006/relationships/hyperlink" Target="mailto:julieth.rodriguez34@gmail.com" TargetMode="External"/><Relationship Id="rId133" Type="http://schemas.openxmlformats.org/officeDocument/2006/relationships/hyperlink" Target="mailto:loganxmx@gmail.com" TargetMode="External"/><Relationship Id="rId154" Type="http://schemas.openxmlformats.org/officeDocument/2006/relationships/hyperlink" Target="mailto:LAMETO@HOMAIL.COM" TargetMode="External"/><Relationship Id="rId175" Type="http://schemas.openxmlformats.org/officeDocument/2006/relationships/hyperlink" Target="mailto:LICITACIONES@ATEMPI.COM.CO" TargetMode="External"/><Relationship Id="rId196" Type="http://schemas.openxmlformats.org/officeDocument/2006/relationships/hyperlink" Target="mailto:CASALAMANCAROD@UNAL.EDU.CO" TargetMode="External"/><Relationship Id="rId200" Type="http://schemas.openxmlformats.org/officeDocument/2006/relationships/hyperlink" Target="mailto:M_ANTONIO.G@HOTMAIL.COM" TargetMode="External"/><Relationship Id="rId16" Type="http://schemas.openxmlformats.org/officeDocument/2006/relationships/hyperlink" Target="mailto:dariobarreto@hotmail.com" TargetMode="External"/><Relationship Id="rId37" Type="http://schemas.openxmlformats.org/officeDocument/2006/relationships/hyperlink" Target="mailto:giselleortizceballos548@gmail.com" TargetMode="External"/><Relationship Id="rId58" Type="http://schemas.openxmlformats.org/officeDocument/2006/relationships/hyperlink" Target="mailto:duartetolosa@gmail.com" TargetMode="External"/><Relationship Id="rId79" Type="http://schemas.openxmlformats.org/officeDocument/2006/relationships/hyperlink" Target="mailto:mariaja2013@gmail.com" TargetMode="External"/><Relationship Id="rId102" Type="http://schemas.openxmlformats.org/officeDocument/2006/relationships/hyperlink" Target="mailto:camilobeltranj@gmail.com" TargetMode="External"/><Relationship Id="rId123" Type="http://schemas.openxmlformats.org/officeDocument/2006/relationships/hyperlink" Target="mailto:paulayab@gmail.com" TargetMode="External"/><Relationship Id="rId144" Type="http://schemas.openxmlformats.org/officeDocument/2006/relationships/hyperlink" Target="mailto:anacollazos29@gmail.com" TargetMode="External"/><Relationship Id="rId90" Type="http://schemas.openxmlformats.org/officeDocument/2006/relationships/hyperlink" Target="mailto:caldaronsl@yahoo.es" TargetMode="External"/><Relationship Id="rId165" Type="http://schemas.openxmlformats.org/officeDocument/2006/relationships/hyperlink" Target="mailto:AEAGONZ@YAHOO.ES" TargetMode="External"/><Relationship Id="rId186" Type="http://schemas.openxmlformats.org/officeDocument/2006/relationships/hyperlink" Target="mailto:JUAN.F.ESPINOSA.M@GMAIL.COM" TargetMode="External"/><Relationship Id="rId211" Type="http://schemas.openxmlformats.org/officeDocument/2006/relationships/hyperlink" Target="mailto:CONTACTO@ESCUELATALLER.ORG" TargetMode="External"/><Relationship Id="rId27" Type="http://schemas.openxmlformats.org/officeDocument/2006/relationships/hyperlink" Target="mailto:arq.andresnarvaez@gmail.com" TargetMode="External"/><Relationship Id="rId48" Type="http://schemas.openxmlformats.org/officeDocument/2006/relationships/hyperlink" Target="mailto:lealbaron@hotmail.com" TargetMode="External"/><Relationship Id="rId69" Type="http://schemas.openxmlformats.org/officeDocument/2006/relationships/hyperlink" Target="mailto:amff5@yahoo.com" TargetMode="External"/><Relationship Id="rId113" Type="http://schemas.openxmlformats.org/officeDocument/2006/relationships/hyperlink" Target="mailto:yelita254@gmail.com" TargetMode="External"/><Relationship Id="rId134" Type="http://schemas.openxmlformats.org/officeDocument/2006/relationships/hyperlink" Target="mailto:anauin81@gmail.com" TargetMode="External"/><Relationship Id="rId80" Type="http://schemas.openxmlformats.org/officeDocument/2006/relationships/hyperlink" Target="mailto:ana_mariacifuentes@yahoo.com.co" TargetMode="External"/><Relationship Id="rId155" Type="http://schemas.openxmlformats.org/officeDocument/2006/relationships/hyperlink" Target="mailto:MAARTENGOOSSENS@GMAIL.COM" TargetMode="External"/><Relationship Id="rId176" Type="http://schemas.openxmlformats.org/officeDocument/2006/relationships/hyperlink" Target="mailto:ALEXPIN2006@YAHOO.ES" TargetMode="External"/><Relationship Id="rId197" Type="http://schemas.openxmlformats.org/officeDocument/2006/relationships/hyperlink" Target="mailto:JAPUOSO@HOTMAIL.COM" TargetMode="External"/><Relationship Id="rId201" Type="http://schemas.openxmlformats.org/officeDocument/2006/relationships/hyperlink" Target="mailto:FOTOMUSEOBOGOTA@FOTOMUSEO.ORG" TargetMode="External"/><Relationship Id="rId17" Type="http://schemas.openxmlformats.org/officeDocument/2006/relationships/hyperlink" Target="mailto:cyusti10@hotmail.com" TargetMode="External"/><Relationship Id="rId38" Type="http://schemas.openxmlformats.org/officeDocument/2006/relationships/hyperlink" Target="mailto:sebaspml309@gmail.ocm" TargetMode="External"/><Relationship Id="rId59" Type="http://schemas.openxmlformats.org/officeDocument/2006/relationships/hyperlink" Target="mailto:orlandoarias@gmail.com" TargetMode="External"/><Relationship Id="rId103" Type="http://schemas.openxmlformats.org/officeDocument/2006/relationships/hyperlink" Target="mailto:gabrielmuella@gmail.com" TargetMode="External"/><Relationship Id="rId124" Type="http://schemas.openxmlformats.org/officeDocument/2006/relationships/hyperlink" Target="mailto:m.salge@gmail.com" TargetMode="External"/><Relationship Id="rId70" Type="http://schemas.openxmlformats.org/officeDocument/2006/relationships/hyperlink" Target="mailto:juapo1177@gmail.com" TargetMode="External"/><Relationship Id="rId91" Type="http://schemas.openxmlformats.org/officeDocument/2006/relationships/hyperlink" Target="mailto:nydimore@gmail.com" TargetMode="External"/><Relationship Id="rId145" Type="http://schemas.openxmlformats.org/officeDocument/2006/relationships/hyperlink" Target="mailto:CMGONZALEZ19@GMAIL.COM" TargetMode="External"/><Relationship Id="rId166" Type="http://schemas.openxmlformats.org/officeDocument/2006/relationships/hyperlink" Target="mailto:CMMNAGY@YAHOO.COM" TargetMode="External"/><Relationship Id="rId187" Type="http://schemas.openxmlformats.org/officeDocument/2006/relationships/hyperlink" Target="mailto:ACLEVES@PANAMERICANA.COM.CO" TargetMode="External"/><Relationship Id="rId1" Type="http://schemas.openxmlformats.org/officeDocument/2006/relationships/hyperlink" Target="mailto:ruth.rodriguez@idpc.gov.co" TargetMode="External"/><Relationship Id="rId212" Type="http://schemas.openxmlformats.org/officeDocument/2006/relationships/hyperlink" Target="mailto:GERENCIA@IMPRENTA.GOV.CO" TargetMode="External"/><Relationship Id="rId28" Type="http://schemas.openxmlformats.org/officeDocument/2006/relationships/hyperlink" Target="mailto:santaletra@gmail.com" TargetMode="External"/><Relationship Id="rId49" Type="http://schemas.openxmlformats.org/officeDocument/2006/relationships/hyperlink" Target="mailto:sandracarolinams@gmail.com" TargetMode="External"/><Relationship Id="rId114" Type="http://schemas.openxmlformats.org/officeDocument/2006/relationships/hyperlink" Target="mailto:sahidy1003@hotmail.com" TargetMode="External"/><Relationship Id="rId60" Type="http://schemas.openxmlformats.org/officeDocument/2006/relationships/hyperlink" Target="mailto:hernandezcaludiap@hotmail.com" TargetMode="External"/><Relationship Id="rId81" Type="http://schemas.openxmlformats.org/officeDocument/2006/relationships/hyperlink" Target="mailto:oskarlondo@gmail.com" TargetMode="External"/><Relationship Id="rId135" Type="http://schemas.openxmlformats.org/officeDocument/2006/relationships/hyperlink" Target="mailto:kamejiale@gmail.com" TargetMode="External"/><Relationship Id="rId156" Type="http://schemas.openxmlformats.org/officeDocument/2006/relationships/hyperlink" Target="mailto:diegojavierparrac@gmail.com" TargetMode="External"/><Relationship Id="rId177" Type="http://schemas.openxmlformats.org/officeDocument/2006/relationships/hyperlink" Target="mailto:JHSALAZAR@INTEGRASOFTSAS.COM" TargetMode="External"/><Relationship Id="rId198" Type="http://schemas.openxmlformats.org/officeDocument/2006/relationships/hyperlink" Target="mailto:TRANSPORTESITCSE@HOTMAIL.COM" TargetMode="External"/><Relationship Id="rId202" Type="http://schemas.openxmlformats.org/officeDocument/2006/relationships/hyperlink" Target="mailto:EDI.NAEPFLIN@CO.SCHINDLER.COM" TargetMode="External"/><Relationship Id="rId18" Type="http://schemas.openxmlformats.org/officeDocument/2006/relationships/hyperlink" Target="mailto:deicyriveraperez@gmail.com" TargetMode="External"/><Relationship Id="rId39" Type="http://schemas.openxmlformats.org/officeDocument/2006/relationships/hyperlink" Target="mailto:mariacarolina.correal@gmail.com" TargetMode="External"/><Relationship Id="rId50" Type="http://schemas.openxmlformats.org/officeDocument/2006/relationships/hyperlink" Target="mailto:c.ortega.avila@gmail.com" TargetMode="External"/><Relationship Id="rId104" Type="http://schemas.openxmlformats.org/officeDocument/2006/relationships/hyperlink" Target="mailto:guillermo.a@vayagencia.com" TargetMode="External"/><Relationship Id="rId125" Type="http://schemas.openxmlformats.org/officeDocument/2006/relationships/hyperlink" Target="mailto:paulamatiz@yahoo.com" TargetMode="External"/><Relationship Id="rId146" Type="http://schemas.openxmlformats.org/officeDocument/2006/relationships/hyperlink" Target="mailto:CATARBOL@HOTMAIL.COM" TargetMode="External"/><Relationship Id="rId167" Type="http://schemas.openxmlformats.org/officeDocument/2006/relationships/hyperlink" Target="mailto:MISABELVANEGAS@GMAIL.COM" TargetMode="External"/><Relationship Id="rId188" Type="http://schemas.openxmlformats.org/officeDocument/2006/relationships/hyperlink" Target="mailto:INFO@EFORCERS.COM" TargetMode="External"/><Relationship Id="rId71" Type="http://schemas.openxmlformats.org/officeDocument/2006/relationships/hyperlink" Target="mailto:alvearmeji@gmail.com" TargetMode="External"/><Relationship Id="rId92" Type="http://schemas.openxmlformats.org/officeDocument/2006/relationships/hyperlink" Target="mailto:sariash@gmail.com" TargetMode="External"/><Relationship Id="rId213" Type="http://schemas.openxmlformats.org/officeDocument/2006/relationships/hyperlink" Target="mailto:NOCUAFERNANDO@GMAIL.COM" TargetMode="External"/><Relationship Id="rId2" Type="http://schemas.openxmlformats.org/officeDocument/2006/relationships/hyperlink" Target="mailto:nlozano@idpc.gov.co" TargetMode="External"/><Relationship Id="rId29" Type="http://schemas.openxmlformats.org/officeDocument/2006/relationships/hyperlink" Target="mailto:acristancho@rtvc.gov.co" TargetMode="External"/><Relationship Id="rId40" Type="http://schemas.openxmlformats.org/officeDocument/2006/relationships/hyperlink" Target="mailto:edicsonsanchez17@gmail.com" TargetMode="External"/><Relationship Id="rId115" Type="http://schemas.openxmlformats.org/officeDocument/2006/relationships/hyperlink" Target="mailto:gina.leon@gmail.com" TargetMode="External"/><Relationship Id="rId136" Type="http://schemas.openxmlformats.org/officeDocument/2006/relationships/hyperlink" Target="mailto:BURBANOARQUITECTO@GMAIL.COM" TargetMode="External"/><Relationship Id="rId157" Type="http://schemas.openxmlformats.org/officeDocument/2006/relationships/hyperlink" Target="mailto:PASTRANA.SERRA@GMAIL.COM" TargetMode="External"/><Relationship Id="rId178" Type="http://schemas.openxmlformats.org/officeDocument/2006/relationships/hyperlink" Target="mailto:DAVIDREYESCESPEDES@HOTMAIL.COM" TargetMode="External"/><Relationship Id="rId61" Type="http://schemas.openxmlformats.org/officeDocument/2006/relationships/hyperlink" Target="mailto:jenny.quevedo89@gmail.copm" TargetMode="External"/><Relationship Id="rId82" Type="http://schemas.openxmlformats.org/officeDocument/2006/relationships/hyperlink" Target="mailto:artegaura@hotmail.com" TargetMode="External"/><Relationship Id="rId199" Type="http://schemas.openxmlformats.org/officeDocument/2006/relationships/hyperlink" Target="mailto:DIANASILVATSOCIAL@GMAIL.COM" TargetMode="External"/><Relationship Id="rId203" Type="http://schemas.openxmlformats.org/officeDocument/2006/relationships/hyperlink" Target="mailto:KACT13@HOTMAIL.COM" TargetMode="External"/><Relationship Id="rId19" Type="http://schemas.openxmlformats.org/officeDocument/2006/relationships/hyperlink" Target="mailto:hasl414@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B259"/>
  <sheetViews>
    <sheetView tabSelected="1" zoomScale="70" zoomScaleNormal="70" workbookViewId="0">
      <pane xSplit="1" ySplit="3" topLeftCell="G4" activePane="bottomRight" state="frozen"/>
      <selection pane="topRight" activeCell="B1" sqref="B1"/>
      <selection pane="bottomLeft" activeCell="A4" sqref="A4"/>
      <selection pane="bottomRight" sqref="A1:XFD1048576"/>
    </sheetView>
  </sheetViews>
  <sheetFormatPr baseColWidth="10" defaultRowHeight="58.5" customHeight="1" x14ac:dyDescent="0.2"/>
  <cols>
    <col min="1" max="1" width="9.28515625" style="90" customWidth="1"/>
    <col min="2" max="2" width="17.28515625" style="98" hidden="1" customWidth="1"/>
    <col min="3" max="3" width="20.7109375" style="90" hidden="1" customWidth="1"/>
    <col min="4" max="4" width="16.140625" style="90" customWidth="1"/>
    <col min="5" max="5" width="14" style="90" customWidth="1"/>
    <col min="6" max="6" width="17.5703125" style="90" customWidth="1"/>
    <col min="7" max="7" width="76.5703125" style="90" customWidth="1"/>
    <col min="8" max="8" width="20.7109375" style="90" hidden="1" customWidth="1"/>
    <col min="9" max="9" width="17.85546875" style="95" hidden="1" customWidth="1"/>
    <col min="10" max="10" width="15.42578125" style="90" hidden="1" customWidth="1"/>
    <col min="11" max="11" width="30" style="90" bestFit="1" customWidth="1"/>
    <col min="12" max="12" width="15.5703125" style="90" hidden="1" customWidth="1"/>
    <col min="13" max="13" width="17.85546875" style="90" hidden="1" customWidth="1"/>
    <col min="14" max="14" width="16.5703125" style="90" hidden="1" customWidth="1"/>
    <col min="15" max="15" width="11.85546875" style="90" hidden="1" customWidth="1"/>
    <col min="16" max="16" width="7.28515625" style="90" hidden="1" customWidth="1"/>
    <col min="17" max="17" width="11.42578125" style="90" hidden="1" customWidth="1"/>
    <col min="18" max="18" width="11.85546875" style="90" hidden="1" customWidth="1"/>
    <col min="19" max="19" width="16.85546875" style="90" hidden="1" customWidth="1"/>
    <col min="20" max="20" width="18.42578125" style="90" hidden="1" customWidth="1"/>
    <col min="21" max="21" width="13.85546875" style="90" customWidth="1"/>
    <col min="22" max="22" width="10.85546875" style="90" bestFit="1" customWidth="1"/>
    <col min="23" max="23" width="20.5703125" style="94" customWidth="1"/>
    <col min="24" max="24" width="9.85546875" style="90" hidden="1" customWidth="1"/>
    <col min="25" max="25" width="20.42578125" style="94" hidden="1" customWidth="1"/>
    <col min="26" max="26" width="16.85546875" style="141" bestFit="1" customWidth="1"/>
    <col min="27" max="27" width="23" style="94" hidden="1" customWidth="1"/>
    <col min="28" max="28" width="27.140625" style="94" customWidth="1"/>
    <col min="29" max="29" width="19.7109375" style="90" hidden="1" customWidth="1"/>
    <col min="30" max="30" width="27.140625" style="90" customWidth="1"/>
    <col min="31" max="31" width="18.140625" style="90" customWidth="1"/>
    <col min="32" max="32" width="27.140625" style="90" hidden="1" customWidth="1"/>
    <col min="33" max="33" width="21.5703125" style="90" hidden="1" customWidth="1"/>
    <col min="34" max="34" width="27.140625" style="90" hidden="1" customWidth="1"/>
    <col min="35" max="35" width="19.28515625" style="90" hidden="1" customWidth="1"/>
    <col min="36" max="36" width="27.140625" style="90" hidden="1" customWidth="1"/>
    <col min="37" max="37" width="27.140625" style="95" hidden="1" customWidth="1"/>
    <col min="38" max="38" width="9.7109375" style="90" hidden="1" customWidth="1"/>
    <col min="39" max="39" width="15.28515625" style="90" hidden="1" customWidth="1"/>
    <col min="40" max="40" width="16.5703125" style="90" hidden="1" customWidth="1"/>
    <col min="41" max="41" width="15.7109375" style="95" hidden="1" customWidth="1"/>
    <col min="42" max="43" width="11" style="90" hidden="1" customWidth="1"/>
    <col min="44" max="44" width="11.140625" style="90" hidden="1" customWidth="1"/>
    <col min="45" max="45" width="18.28515625" style="90" hidden="1" customWidth="1"/>
    <col min="46" max="46" width="14.7109375" style="90" hidden="1" customWidth="1"/>
    <col min="47" max="47" width="17.140625" style="90" hidden="1" customWidth="1"/>
    <col min="48" max="48" width="18.140625" style="90" bestFit="1" customWidth="1"/>
    <col min="49" max="49" width="12.28515625" style="90" hidden="1" customWidth="1"/>
    <col min="50" max="50" width="12" style="90" hidden="1" customWidth="1"/>
    <col min="51" max="52" width="10" style="90" hidden="1" customWidth="1"/>
    <col min="53" max="53" width="23.85546875" style="94" customWidth="1"/>
    <col min="54" max="54" width="19.140625" style="90" hidden="1" customWidth="1"/>
    <col min="55" max="55" width="12.28515625" style="90" hidden="1" customWidth="1"/>
    <col min="56" max="56" width="7.42578125" style="90" hidden="1" customWidth="1"/>
    <col min="57" max="57" width="9.85546875" style="90" hidden="1" customWidth="1"/>
    <col min="58" max="58" width="19.140625" style="90" hidden="1" customWidth="1"/>
    <col min="59" max="59" width="21.42578125" style="90" hidden="1" customWidth="1"/>
    <col min="60" max="60" width="10.7109375" style="90" hidden="1" customWidth="1"/>
    <col min="61" max="61" width="10" style="90" hidden="1" customWidth="1"/>
    <col min="62" max="62" width="7.28515625" style="90" hidden="1" customWidth="1"/>
    <col min="63" max="63" width="9.7109375" style="90" hidden="1" customWidth="1"/>
    <col min="64" max="64" width="10.7109375" style="90" hidden="1" customWidth="1"/>
    <col min="65" max="65" width="9.85546875" style="90" hidden="1" customWidth="1"/>
    <col min="66" max="66" width="10.7109375" style="90" hidden="1" customWidth="1"/>
    <col min="67" max="67" width="8.28515625" style="90" hidden="1" customWidth="1"/>
    <col min="68" max="68" width="10" style="90" hidden="1" customWidth="1"/>
    <col min="69" max="69" width="12.140625" style="90" hidden="1" customWidth="1"/>
    <col min="70" max="70" width="10" style="90" hidden="1" customWidth="1"/>
    <col min="71" max="71" width="16.85546875" style="90" hidden="1" customWidth="1"/>
    <col min="72" max="73" width="10.7109375" style="90" hidden="1" customWidth="1"/>
    <col min="74" max="74" width="8.28515625" style="90" hidden="1" customWidth="1"/>
    <col min="75" max="75" width="10" style="90" hidden="1" customWidth="1"/>
    <col min="76" max="76" width="10.140625" style="90" hidden="1" customWidth="1"/>
    <col min="77" max="78" width="10" style="90" hidden="1" customWidth="1"/>
    <col min="79" max="79" width="10.7109375" style="90" hidden="1" customWidth="1"/>
    <col min="80" max="80" width="31.140625" style="90" hidden="1" customWidth="1"/>
    <col min="81" max="81" width="30.42578125" style="90" hidden="1" customWidth="1"/>
    <col min="82" max="82" width="31.28515625" style="90" hidden="1" customWidth="1"/>
    <col min="83" max="83" width="10.28515625" style="90" hidden="1" customWidth="1"/>
    <col min="84" max="84" width="23" style="95" hidden="1" customWidth="1"/>
    <col min="85" max="85" width="22.85546875" style="95" hidden="1" customWidth="1"/>
    <col min="86" max="88" width="10.7109375" style="90" hidden="1" customWidth="1"/>
    <col min="89" max="89" width="10.140625" style="90" hidden="1" customWidth="1"/>
    <col min="90" max="90" width="11.28515625" style="90" hidden="1" customWidth="1"/>
    <col min="91" max="92" width="19.5703125" style="90" hidden="1" customWidth="1"/>
    <col min="93" max="93" width="10.85546875" style="90" hidden="1" customWidth="1"/>
    <col min="94" max="94" width="9.140625" style="90" hidden="1" customWidth="1"/>
    <col min="95" max="95" width="11.140625" style="90" hidden="1" customWidth="1"/>
    <col min="96" max="96" width="11" style="95" hidden="1" customWidth="1"/>
    <col min="97" max="97" width="10.7109375" style="90" hidden="1" customWidth="1"/>
    <col min="98" max="98" width="10.5703125" style="90" hidden="1" customWidth="1"/>
    <col min="99" max="99" width="11" style="90" hidden="1" customWidth="1"/>
    <col min="100" max="100" width="10.5703125" style="90" hidden="1" customWidth="1"/>
    <col min="101" max="101" width="21.42578125" style="90" hidden="1" customWidth="1"/>
    <col min="102" max="102" width="18.42578125" style="90" hidden="1" customWidth="1"/>
    <col min="103" max="103" width="20.140625" style="90" hidden="1" customWidth="1"/>
    <col min="104" max="104" width="10.85546875" style="90" hidden="1" customWidth="1"/>
    <col min="105" max="105" width="20.5703125" style="90" hidden="1" customWidth="1"/>
    <col min="106" max="106" width="10.7109375" style="90" hidden="1" customWidth="1"/>
    <col min="107" max="138" width="0" style="90" hidden="1" customWidth="1"/>
    <col min="139" max="16384" width="11.42578125" style="90"/>
  </cols>
  <sheetData>
    <row r="1" spans="1:106" ht="21" hidden="1" customHeight="1" x14ac:dyDescent="0.2">
      <c r="A1" s="1"/>
      <c r="B1" s="96"/>
      <c r="C1" s="3"/>
      <c r="D1" s="2"/>
      <c r="E1" s="2"/>
      <c r="F1" s="2"/>
      <c r="G1" s="1"/>
      <c r="H1" s="3"/>
      <c r="I1" s="77"/>
      <c r="J1" s="4"/>
      <c r="K1" s="1"/>
      <c r="L1" s="5"/>
      <c r="M1" s="5"/>
      <c r="N1" s="4"/>
      <c r="O1" s="2"/>
      <c r="P1" s="3"/>
      <c r="Q1" s="4"/>
      <c r="R1" s="2"/>
      <c r="S1" s="4"/>
      <c r="T1" s="1"/>
      <c r="U1" s="1"/>
      <c r="V1" s="6"/>
      <c r="W1" s="6"/>
      <c r="X1" s="7"/>
      <c r="Y1" s="6"/>
      <c r="Z1" s="137"/>
      <c r="AA1" s="6"/>
      <c r="AB1" s="6"/>
      <c r="AC1" s="8"/>
      <c r="AD1" s="9"/>
      <c r="AE1" s="10"/>
      <c r="AF1" s="10"/>
      <c r="AG1" s="10"/>
      <c r="AH1" s="10"/>
      <c r="AI1" s="10"/>
      <c r="AJ1" s="10"/>
      <c r="AK1" s="82"/>
      <c r="AL1" s="10"/>
      <c r="AM1" s="11"/>
      <c r="AN1" s="11"/>
      <c r="AO1" s="82"/>
      <c r="AP1" s="11"/>
      <c r="AQ1" s="10"/>
      <c r="AR1" s="11"/>
      <c r="AS1" s="11"/>
      <c r="AT1" s="11"/>
      <c r="AU1" s="10"/>
      <c r="AV1" s="10"/>
      <c r="AW1" s="10"/>
      <c r="AX1" s="10"/>
      <c r="AY1" s="10"/>
      <c r="AZ1" s="10"/>
      <c r="BA1" s="73"/>
      <c r="BB1" s="12"/>
      <c r="BC1" s="12"/>
      <c r="BD1" s="13"/>
      <c r="BE1" s="13"/>
      <c r="BF1" s="12"/>
      <c r="BG1" s="12"/>
      <c r="BH1" s="12"/>
      <c r="BI1" s="12"/>
      <c r="BJ1" s="13"/>
      <c r="BK1" s="13"/>
      <c r="BL1" s="12"/>
      <c r="BM1" s="12"/>
      <c r="BN1" s="12"/>
      <c r="BO1" s="10"/>
      <c r="BP1" s="10"/>
      <c r="BQ1" s="10"/>
      <c r="BR1" s="10"/>
      <c r="BS1" s="10"/>
      <c r="BT1" s="12"/>
      <c r="BU1" s="12"/>
      <c r="BV1" s="10"/>
      <c r="BW1" s="10"/>
      <c r="BX1" s="10"/>
      <c r="BY1" s="10"/>
      <c r="BZ1" s="10"/>
      <c r="CA1" s="12"/>
      <c r="CB1" s="12"/>
      <c r="CC1" s="12"/>
      <c r="CD1" s="12"/>
      <c r="CE1" s="14"/>
      <c r="CF1" s="84"/>
      <c r="CG1" s="84"/>
      <c r="CH1" s="12"/>
      <c r="CI1" s="12"/>
      <c r="CJ1" s="12"/>
      <c r="CK1" s="12"/>
      <c r="CL1" s="12"/>
      <c r="CM1" s="12"/>
      <c r="CN1" s="12"/>
      <c r="CO1" s="12"/>
      <c r="CP1" s="12"/>
      <c r="CQ1" s="13"/>
      <c r="CR1" s="13"/>
      <c r="CS1" s="12"/>
      <c r="CT1" s="12"/>
      <c r="CU1" s="12"/>
      <c r="CV1" s="12"/>
      <c r="CW1" s="12"/>
      <c r="CX1" s="12"/>
      <c r="CY1" s="12"/>
      <c r="CZ1" s="12"/>
      <c r="DA1" s="12"/>
      <c r="DB1" s="15"/>
    </row>
    <row r="2" spans="1:106" ht="48.75" customHeight="1" x14ac:dyDescent="0.2">
      <c r="A2" s="142" t="s">
        <v>1794</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2"/>
      <c r="BC2" s="12"/>
      <c r="BD2" s="13"/>
      <c r="BE2" s="13"/>
      <c r="BF2" s="12"/>
      <c r="BG2" s="12"/>
      <c r="BH2" s="12"/>
      <c r="BI2" s="12"/>
      <c r="BJ2" s="13"/>
      <c r="BK2" s="13"/>
      <c r="BL2" s="12"/>
      <c r="BM2" s="12"/>
      <c r="BN2" s="12"/>
      <c r="BO2" s="10"/>
      <c r="BP2" s="10"/>
      <c r="BQ2" s="10"/>
      <c r="BR2" s="10"/>
      <c r="BS2" s="10"/>
      <c r="BT2" s="12"/>
      <c r="BU2" s="12"/>
      <c r="BV2" s="10"/>
      <c r="BW2" s="10"/>
      <c r="BX2" s="10"/>
      <c r="BY2" s="10"/>
      <c r="BZ2" s="10"/>
      <c r="CA2" s="12"/>
      <c r="CB2" s="12"/>
      <c r="CC2" s="12"/>
      <c r="CD2" s="12"/>
      <c r="CE2" s="14"/>
      <c r="CF2" s="84"/>
      <c r="CG2" s="84"/>
      <c r="CH2" s="12"/>
      <c r="CI2" s="12"/>
      <c r="CJ2" s="12"/>
      <c r="CK2" s="12"/>
      <c r="CL2" s="12"/>
      <c r="CM2" s="12"/>
      <c r="CN2" s="12"/>
      <c r="CO2" s="12"/>
      <c r="CP2" s="12"/>
      <c r="CQ2" s="13"/>
      <c r="CR2" s="13"/>
      <c r="CS2" s="12"/>
      <c r="CT2" s="12"/>
      <c r="CU2" s="12"/>
      <c r="CV2" s="12"/>
      <c r="CW2" s="12"/>
      <c r="CX2" s="12"/>
      <c r="CY2" s="12"/>
      <c r="CZ2" s="12"/>
      <c r="DA2" s="12"/>
      <c r="DB2" s="15"/>
    </row>
    <row r="3" spans="1:106" s="119" customFormat="1" ht="58.5" customHeight="1" x14ac:dyDescent="0.2">
      <c r="A3" s="121" t="s">
        <v>0</v>
      </c>
      <c r="B3" s="120" t="s">
        <v>1</v>
      </c>
      <c r="C3" s="121" t="s">
        <v>2</v>
      </c>
      <c r="D3" s="121" t="s">
        <v>3</v>
      </c>
      <c r="E3" s="121" t="s">
        <v>4</v>
      </c>
      <c r="F3" s="121" t="s">
        <v>5</v>
      </c>
      <c r="G3" s="122" t="s">
        <v>6</v>
      </c>
      <c r="H3" s="123" t="s">
        <v>7</v>
      </c>
      <c r="I3" s="124" t="s">
        <v>657</v>
      </c>
      <c r="J3" s="125" t="s">
        <v>8</v>
      </c>
      <c r="K3" s="121" t="s">
        <v>9</v>
      </c>
      <c r="L3" s="126" t="s">
        <v>7</v>
      </c>
      <c r="M3" s="126" t="s">
        <v>657</v>
      </c>
      <c r="N3" s="125" t="s">
        <v>8</v>
      </c>
      <c r="O3" s="123" t="s">
        <v>9</v>
      </c>
      <c r="P3" s="123" t="s">
        <v>7</v>
      </c>
      <c r="Q3" s="125" t="s">
        <v>8</v>
      </c>
      <c r="R3" s="123" t="s">
        <v>9</v>
      </c>
      <c r="S3" s="125" t="s">
        <v>10</v>
      </c>
      <c r="T3" s="121" t="s">
        <v>11</v>
      </c>
      <c r="U3" s="121" t="s">
        <v>12</v>
      </c>
      <c r="V3" s="121" t="s">
        <v>13</v>
      </c>
      <c r="W3" s="127" t="s">
        <v>14</v>
      </c>
      <c r="X3" s="128" t="s">
        <v>15</v>
      </c>
      <c r="Y3" s="127" t="s">
        <v>16</v>
      </c>
      <c r="Z3" s="138" t="s">
        <v>17</v>
      </c>
      <c r="AA3" s="127" t="s">
        <v>18</v>
      </c>
      <c r="AB3" s="127" t="s">
        <v>19</v>
      </c>
      <c r="AC3" s="121" t="s">
        <v>20</v>
      </c>
      <c r="AD3" s="121" t="s">
        <v>21</v>
      </c>
      <c r="AE3" s="121" t="s">
        <v>22</v>
      </c>
      <c r="AF3" s="121" t="s">
        <v>23</v>
      </c>
      <c r="AG3" s="121" t="s">
        <v>24</v>
      </c>
      <c r="AH3" s="121" t="s">
        <v>25</v>
      </c>
      <c r="AI3" s="121" t="s">
        <v>26</v>
      </c>
      <c r="AJ3" s="121" t="s">
        <v>27</v>
      </c>
      <c r="AK3" s="129" t="s">
        <v>659</v>
      </c>
      <c r="AL3" s="130" t="s">
        <v>28</v>
      </c>
      <c r="AM3" s="130" t="s">
        <v>29</v>
      </c>
      <c r="AN3" s="130" t="s">
        <v>30</v>
      </c>
      <c r="AO3" s="131" t="s">
        <v>946</v>
      </c>
      <c r="AP3" s="130" t="s">
        <v>31</v>
      </c>
      <c r="AQ3" s="130" t="s">
        <v>32</v>
      </c>
      <c r="AR3" s="130" t="s">
        <v>33</v>
      </c>
      <c r="AS3" s="132" t="s">
        <v>1000</v>
      </c>
      <c r="AT3" s="133" t="s">
        <v>34</v>
      </c>
      <c r="AU3" s="132" t="s">
        <v>35</v>
      </c>
      <c r="AV3" s="132" t="s">
        <v>36</v>
      </c>
      <c r="AW3" s="132" t="s">
        <v>37</v>
      </c>
      <c r="AX3" s="132" t="s">
        <v>38</v>
      </c>
      <c r="AY3" s="132" t="s">
        <v>39</v>
      </c>
      <c r="AZ3" s="132" t="s">
        <v>40</v>
      </c>
      <c r="BA3" s="134" t="s">
        <v>41</v>
      </c>
      <c r="BB3" s="115" t="s">
        <v>42</v>
      </c>
      <c r="BC3" s="115" t="s">
        <v>43</v>
      </c>
      <c r="BD3" s="113" t="s">
        <v>7</v>
      </c>
      <c r="BE3" s="113" t="s">
        <v>15</v>
      </c>
      <c r="BF3" s="115" t="s">
        <v>44</v>
      </c>
      <c r="BG3" s="115" t="s">
        <v>45</v>
      </c>
      <c r="BH3" s="115" t="s">
        <v>42</v>
      </c>
      <c r="BI3" s="115" t="s">
        <v>43</v>
      </c>
      <c r="BJ3" s="113" t="s">
        <v>7</v>
      </c>
      <c r="BK3" s="113" t="s">
        <v>15</v>
      </c>
      <c r="BL3" s="115" t="s">
        <v>44</v>
      </c>
      <c r="BM3" s="115" t="s">
        <v>45</v>
      </c>
      <c r="BN3" s="115" t="s">
        <v>46</v>
      </c>
      <c r="BO3" s="115" t="s">
        <v>36</v>
      </c>
      <c r="BP3" s="115" t="s">
        <v>37</v>
      </c>
      <c r="BQ3" s="115" t="s">
        <v>38</v>
      </c>
      <c r="BR3" s="115" t="s">
        <v>39</v>
      </c>
      <c r="BS3" s="115" t="s">
        <v>40</v>
      </c>
      <c r="BT3" s="115" t="s">
        <v>47</v>
      </c>
      <c r="BU3" s="115" t="s">
        <v>46</v>
      </c>
      <c r="BV3" s="115" t="s">
        <v>36</v>
      </c>
      <c r="BW3" s="115" t="s">
        <v>37</v>
      </c>
      <c r="BX3" s="115" t="s">
        <v>38</v>
      </c>
      <c r="BY3" s="115" t="s">
        <v>39</v>
      </c>
      <c r="BZ3" s="115" t="s">
        <v>40</v>
      </c>
      <c r="CA3" s="115" t="s">
        <v>47</v>
      </c>
      <c r="CB3" s="115" t="s">
        <v>48</v>
      </c>
      <c r="CC3" s="115" t="s">
        <v>49</v>
      </c>
      <c r="CD3" s="115" t="s">
        <v>50</v>
      </c>
      <c r="CE3" s="116" t="s">
        <v>51</v>
      </c>
      <c r="CF3" s="114" t="s">
        <v>52</v>
      </c>
      <c r="CG3" s="114" t="s">
        <v>951</v>
      </c>
      <c r="CH3" s="115" t="s">
        <v>48</v>
      </c>
      <c r="CI3" s="115" t="s">
        <v>49</v>
      </c>
      <c r="CJ3" s="115" t="s">
        <v>50</v>
      </c>
      <c r="CK3" s="116" t="s">
        <v>51</v>
      </c>
      <c r="CL3" s="115" t="s">
        <v>52</v>
      </c>
      <c r="CM3" s="115" t="s">
        <v>53</v>
      </c>
      <c r="CN3" s="115" t="s">
        <v>54</v>
      </c>
      <c r="CO3" s="115" t="s">
        <v>55</v>
      </c>
      <c r="CP3" s="115" t="s">
        <v>56</v>
      </c>
      <c r="CQ3" s="113" t="s">
        <v>57</v>
      </c>
      <c r="CR3" s="114" t="s">
        <v>948</v>
      </c>
      <c r="CS3" s="115" t="s">
        <v>58</v>
      </c>
      <c r="CT3" s="115" t="s">
        <v>59</v>
      </c>
      <c r="CU3" s="115" t="s">
        <v>60</v>
      </c>
      <c r="CV3" s="115" t="s">
        <v>59</v>
      </c>
      <c r="CW3" s="115" t="s">
        <v>61</v>
      </c>
      <c r="CX3" s="115" t="s">
        <v>62</v>
      </c>
      <c r="CY3" s="115" t="s">
        <v>948</v>
      </c>
      <c r="CZ3" s="115" t="s">
        <v>63</v>
      </c>
      <c r="DA3" s="117" t="s">
        <v>64</v>
      </c>
      <c r="DB3" s="118" t="s">
        <v>65</v>
      </c>
    </row>
    <row r="4" spans="1:106" s="101" customFormat="1" ht="58.5" customHeight="1" x14ac:dyDescent="0.2">
      <c r="A4" s="17">
        <v>1</v>
      </c>
      <c r="B4" s="97">
        <v>42747</v>
      </c>
      <c r="C4" s="19" t="s">
        <v>66</v>
      </c>
      <c r="D4" s="20" t="s">
        <v>67</v>
      </c>
      <c r="E4" s="20" t="s">
        <v>68</v>
      </c>
      <c r="F4" s="20" t="s">
        <v>69</v>
      </c>
      <c r="G4" s="21" t="s">
        <v>1602</v>
      </c>
      <c r="H4" s="22">
        <v>9</v>
      </c>
      <c r="I4" s="78"/>
      <c r="J4" s="23">
        <v>32232162</v>
      </c>
      <c r="K4" s="17" t="s">
        <v>70</v>
      </c>
      <c r="L4" s="24" t="s">
        <v>71</v>
      </c>
      <c r="M4" s="24"/>
      <c r="N4" s="23">
        <v>0</v>
      </c>
      <c r="O4" s="24" t="s">
        <v>71</v>
      </c>
      <c r="P4" s="24" t="s">
        <v>71</v>
      </c>
      <c r="Q4" s="23">
        <v>0</v>
      </c>
      <c r="R4" s="24" t="s">
        <v>71</v>
      </c>
      <c r="S4" s="26">
        <f t="shared" ref="S4:S67" si="0">J4+N4+Q4</f>
        <v>32232162</v>
      </c>
      <c r="T4" s="26" t="s">
        <v>1593</v>
      </c>
      <c r="U4" s="17" t="s">
        <v>73</v>
      </c>
      <c r="V4" s="18" t="s">
        <v>74</v>
      </c>
      <c r="W4" s="18">
        <v>42747</v>
      </c>
      <c r="X4" s="19">
        <v>18</v>
      </c>
      <c r="Y4" s="18">
        <v>42747</v>
      </c>
      <c r="Z4" s="27">
        <v>31339000</v>
      </c>
      <c r="AA4" s="18">
        <v>42747</v>
      </c>
      <c r="AB4" s="18">
        <v>42747</v>
      </c>
      <c r="AC4" s="28"/>
      <c r="AD4" s="21" t="s">
        <v>332</v>
      </c>
      <c r="AE4" s="26">
        <v>31339000</v>
      </c>
      <c r="AF4" s="99">
        <f t="shared" ref="AF4:AF67" si="1">-(S4-AE4)</f>
        <v>-893162</v>
      </c>
      <c r="AG4" s="30">
        <v>2849000</v>
      </c>
      <c r="AH4" s="17" t="s">
        <v>75</v>
      </c>
      <c r="AI4" s="17" t="s">
        <v>71</v>
      </c>
      <c r="AJ4" s="26" t="s">
        <v>76</v>
      </c>
      <c r="AK4" s="80">
        <v>42751</v>
      </c>
      <c r="AL4" s="17" t="s">
        <v>77</v>
      </c>
      <c r="AM4" s="31">
        <v>63344285</v>
      </c>
      <c r="AN4" s="31">
        <v>8</v>
      </c>
      <c r="AO4" s="39">
        <v>25229</v>
      </c>
      <c r="AP4" s="17" t="s">
        <v>71</v>
      </c>
      <c r="AQ4" s="17" t="s">
        <v>71</v>
      </c>
      <c r="AR4" s="17" t="s">
        <v>71</v>
      </c>
      <c r="AS4" s="17" t="s">
        <v>78</v>
      </c>
      <c r="AT4" s="19">
        <v>3002365165</v>
      </c>
      <c r="AU4" s="103" t="s">
        <v>1289</v>
      </c>
      <c r="AV4" s="17" t="s">
        <v>1232</v>
      </c>
      <c r="AW4" s="87">
        <f t="shared" ref="AW4:AW45" si="2">DAYS360(AB4,BA4,FALSE)+1</f>
        <v>330</v>
      </c>
      <c r="AX4" s="17">
        <f t="shared" ref="AX4:AX45" si="3">AW4/30</f>
        <v>11</v>
      </c>
      <c r="AY4" s="17">
        <f t="shared" ref="AY4:AY45" si="4">INT(AX4)</f>
        <v>11</v>
      </c>
      <c r="AZ4" s="17">
        <f t="shared" ref="AZ4:AZ45" si="5">(AX4-AY4)*30</f>
        <v>0</v>
      </c>
      <c r="BA4" s="18">
        <v>43080</v>
      </c>
      <c r="BB4" s="18"/>
      <c r="BC4" s="26"/>
      <c r="BD4" s="34"/>
      <c r="BE4" s="34"/>
      <c r="BF4" s="18"/>
      <c r="BG4" s="18"/>
      <c r="BH4" s="18"/>
      <c r="BI4" s="26"/>
      <c r="BJ4" s="34"/>
      <c r="BK4" s="34"/>
      <c r="BL4" s="18"/>
      <c r="BM4" s="18"/>
      <c r="BN4" s="18"/>
      <c r="BO4" s="17"/>
      <c r="BP4" s="19">
        <f t="shared" ref="BP4:BP67" si="6">DAYS360(BA4,BT4,FALSE)</f>
        <v>-42461</v>
      </c>
      <c r="BQ4" s="17">
        <f t="shared" ref="BQ4:BQ67" si="7">BP4/30</f>
        <v>-1415.3666666666666</v>
      </c>
      <c r="BR4" s="17">
        <f t="shared" ref="BR4:BR67" si="8">INT(BQ4)</f>
        <v>-1416</v>
      </c>
      <c r="BS4" s="17">
        <f t="shared" ref="BS4:BS67" si="9">(BQ4-BR4)*30</f>
        <v>19.000000000003183</v>
      </c>
      <c r="BT4" s="18"/>
      <c r="BU4" s="18"/>
      <c r="BV4" s="17"/>
      <c r="BW4" s="19">
        <f t="shared" ref="BW4:BW67" si="10">DAYS360(BT4,CA4,FALSE)</f>
        <v>0</v>
      </c>
      <c r="BX4" s="17">
        <f t="shared" ref="BX4:BX67" si="11">BW4/30</f>
        <v>0</v>
      </c>
      <c r="BY4" s="17">
        <f t="shared" ref="BY4:BY67" si="12">INT(BX4)</f>
        <v>0</v>
      </c>
      <c r="BZ4" s="17">
        <f t="shared" ref="BZ4:BZ67" si="13">(BX4-BY4)*30</f>
        <v>0</v>
      </c>
      <c r="CA4" s="18"/>
      <c r="CB4" s="18"/>
      <c r="CC4" s="18"/>
      <c r="CD4" s="18"/>
      <c r="CE4" s="36">
        <f t="shared" ref="CE4:CE67" si="14">_xlfn.DAYS(CD4,CC4)</f>
        <v>0</v>
      </c>
      <c r="CF4" s="39">
        <f t="shared" ref="CF4:CF67" si="15">BA4+CE4</f>
        <v>43080</v>
      </c>
      <c r="CG4" s="39"/>
      <c r="CH4" s="18"/>
      <c r="CI4" s="18"/>
      <c r="CJ4" s="18"/>
      <c r="CK4" s="26"/>
      <c r="CL4" s="18"/>
      <c r="CM4" s="18"/>
      <c r="CN4" s="18"/>
      <c r="CO4" s="26"/>
      <c r="CP4" s="26"/>
      <c r="CQ4" s="34"/>
      <c r="CR4" s="80"/>
      <c r="CS4" s="18"/>
      <c r="CT4" s="26"/>
      <c r="CU4" s="18"/>
      <c r="CV4" s="26"/>
      <c r="CW4" s="18"/>
      <c r="CX4" s="18"/>
      <c r="CY4" s="18"/>
      <c r="CZ4" s="26"/>
      <c r="DA4" s="18"/>
      <c r="DB4" s="18"/>
    </row>
    <row r="5" spans="1:106" s="101" customFormat="1" ht="58.5" customHeight="1" x14ac:dyDescent="0.2">
      <c r="A5" s="17">
        <v>2</v>
      </c>
      <c r="B5" s="97">
        <v>42747</v>
      </c>
      <c r="C5" s="19" t="s">
        <v>66</v>
      </c>
      <c r="D5" s="20" t="s">
        <v>67</v>
      </c>
      <c r="E5" s="20" t="s">
        <v>68</v>
      </c>
      <c r="F5" s="20" t="s">
        <v>69</v>
      </c>
      <c r="G5" s="21" t="s">
        <v>1603</v>
      </c>
      <c r="H5" s="22">
        <v>10</v>
      </c>
      <c r="I5" s="78"/>
      <c r="J5" s="23">
        <v>32718642</v>
      </c>
      <c r="K5" s="17" t="s">
        <v>70</v>
      </c>
      <c r="L5" s="24" t="s">
        <v>71</v>
      </c>
      <c r="M5" s="24"/>
      <c r="N5" s="23">
        <v>0</v>
      </c>
      <c r="O5" s="24" t="s">
        <v>71</v>
      </c>
      <c r="P5" s="24" t="s">
        <v>71</v>
      </c>
      <c r="Q5" s="23">
        <v>0</v>
      </c>
      <c r="R5" s="24" t="s">
        <v>71</v>
      </c>
      <c r="S5" s="26">
        <f t="shared" si="0"/>
        <v>32718642</v>
      </c>
      <c r="T5" s="17" t="s">
        <v>1593</v>
      </c>
      <c r="U5" s="17" t="s">
        <v>79</v>
      </c>
      <c r="V5" s="18" t="s">
        <v>74</v>
      </c>
      <c r="W5" s="18">
        <v>42747</v>
      </c>
      <c r="X5" s="19">
        <v>12</v>
      </c>
      <c r="Y5" s="18">
        <v>42747</v>
      </c>
      <c r="Z5" s="27">
        <v>31812000</v>
      </c>
      <c r="AA5" s="18">
        <v>42747</v>
      </c>
      <c r="AB5" s="18">
        <v>42747</v>
      </c>
      <c r="AC5" s="28"/>
      <c r="AD5" s="21" t="s">
        <v>80</v>
      </c>
      <c r="AE5" s="26">
        <v>31812000</v>
      </c>
      <c r="AF5" s="99">
        <f t="shared" si="1"/>
        <v>-906642</v>
      </c>
      <c r="AG5" s="30">
        <v>2892000</v>
      </c>
      <c r="AH5" s="17" t="s">
        <v>75</v>
      </c>
      <c r="AI5" s="17" t="s">
        <v>71</v>
      </c>
      <c r="AJ5" s="26" t="s">
        <v>81</v>
      </c>
      <c r="AK5" s="80">
        <v>42752</v>
      </c>
      <c r="AL5" s="17" t="s">
        <v>77</v>
      </c>
      <c r="AM5" s="31">
        <v>11221369</v>
      </c>
      <c r="AN5" s="31">
        <v>0</v>
      </c>
      <c r="AO5" s="39"/>
      <c r="AP5" s="17" t="s">
        <v>71</v>
      </c>
      <c r="AQ5" s="17" t="s">
        <v>71</v>
      </c>
      <c r="AR5" s="17" t="s">
        <v>71</v>
      </c>
      <c r="AS5" s="17" t="s">
        <v>82</v>
      </c>
      <c r="AT5" s="19">
        <v>4691912</v>
      </c>
      <c r="AU5" s="103" t="s">
        <v>1290</v>
      </c>
      <c r="AV5" s="17" t="s">
        <v>1232</v>
      </c>
      <c r="AW5" s="87">
        <f t="shared" si="2"/>
        <v>330</v>
      </c>
      <c r="AX5" s="17">
        <f t="shared" si="3"/>
        <v>11</v>
      </c>
      <c r="AY5" s="17">
        <f t="shared" si="4"/>
        <v>11</v>
      </c>
      <c r="AZ5" s="17">
        <f t="shared" si="5"/>
        <v>0</v>
      </c>
      <c r="BA5" s="18">
        <v>43080</v>
      </c>
      <c r="BB5" s="18"/>
      <c r="BC5" s="26"/>
      <c r="BD5" s="34"/>
      <c r="BE5" s="34"/>
      <c r="BF5" s="18"/>
      <c r="BG5" s="18"/>
      <c r="BH5" s="18"/>
      <c r="BI5" s="26"/>
      <c r="BJ5" s="34"/>
      <c r="BK5" s="34"/>
      <c r="BL5" s="18"/>
      <c r="BM5" s="18"/>
      <c r="BN5" s="18"/>
      <c r="BO5" s="17"/>
      <c r="BP5" s="19">
        <f t="shared" si="6"/>
        <v>-42461</v>
      </c>
      <c r="BQ5" s="17">
        <f t="shared" si="7"/>
        <v>-1415.3666666666666</v>
      </c>
      <c r="BR5" s="17">
        <f t="shared" si="8"/>
        <v>-1416</v>
      </c>
      <c r="BS5" s="17">
        <f t="shared" si="9"/>
        <v>19.000000000003183</v>
      </c>
      <c r="BT5" s="18"/>
      <c r="BU5" s="18"/>
      <c r="BV5" s="17"/>
      <c r="BW5" s="19">
        <f t="shared" si="10"/>
        <v>0</v>
      </c>
      <c r="BX5" s="17">
        <f t="shared" si="11"/>
        <v>0</v>
      </c>
      <c r="BY5" s="17">
        <f t="shared" si="12"/>
        <v>0</v>
      </c>
      <c r="BZ5" s="17">
        <f t="shared" si="13"/>
        <v>0</v>
      </c>
      <c r="CA5" s="18"/>
      <c r="CB5" s="18"/>
      <c r="CC5" s="18"/>
      <c r="CD5" s="18"/>
      <c r="CE5" s="36">
        <f t="shared" si="14"/>
        <v>0</v>
      </c>
      <c r="CF5" s="39">
        <f t="shared" si="15"/>
        <v>43080</v>
      </c>
      <c r="CG5" s="39"/>
      <c r="CH5" s="18"/>
      <c r="CI5" s="18"/>
      <c r="CJ5" s="18"/>
      <c r="CK5" s="26"/>
      <c r="CL5" s="18"/>
      <c r="CM5" s="18"/>
      <c r="CN5" s="18"/>
      <c r="CO5" s="26"/>
      <c r="CP5" s="26"/>
      <c r="CQ5" s="34"/>
      <c r="CR5" s="80"/>
      <c r="CS5" s="18"/>
      <c r="CT5" s="26"/>
      <c r="CU5" s="18"/>
      <c r="CV5" s="26"/>
      <c r="CW5" s="18"/>
      <c r="CX5" s="18"/>
      <c r="CY5" s="18"/>
      <c r="CZ5" s="26"/>
      <c r="DA5" s="18"/>
      <c r="DB5" s="18"/>
    </row>
    <row r="6" spans="1:106" s="101" customFormat="1" ht="84" customHeight="1" x14ac:dyDescent="0.2">
      <c r="A6" s="17">
        <v>3</v>
      </c>
      <c r="B6" s="97">
        <v>42747</v>
      </c>
      <c r="C6" s="19" t="s">
        <v>66</v>
      </c>
      <c r="D6" s="20" t="s">
        <v>67</v>
      </c>
      <c r="E6" s="20" t="s">
        <v>68</v>
      </c>
      <c r="F6" s="20" t="s">
        <v>69</v>
      </c>
      <c r="G6" s="21" t="s">
        <v>1604</v>
      </c>
      <c r="H6" s="22">
        <v>8</v>
      </c>
      <c r="I6" s="78"/>
      <c r="J6" s="23">
        <v>55933944</v>
      </c>
      <c r="K6" s="17" t="s">
        <v>70</v>
      </c>
      <c r="L6" s="24" t="s">
        <v>71</v>
      </c>
      <c r="M6" s="24"/>
      <c r="N6" s="23">
        <v>0</v>
      </c>
      <c r="O6" s="24" t="s">
        <v>71</v>
      </c>
      <c r="P6" s="24" t="s">
        <v>71</v>
      </c>
      <c r="Q6" s="23">
        <v>0</v>
      </c>
      <c r="R6" s="24" t="s">
        <v>71</v>
      </c>
      <c r="S6" s="26">
        <f t="shared" si="0"/>
        <v>55933944</v>
      </c>
      <c r="T6" s="17" t="s">
        <v>1593</v>
      </c>
      <c r="U6" s="17" t="s">
        <v>83</v>
      </c>
      <c r="V6" s="18" t="s">
        <v>74</v>
      </c>
      <c r="W6" s="18">
        <v>42747</v>
      </c>
      <c r="X6" s="19">
        <v>14</v>
      </c>
      <c r="Y6" s="18">
        <v>42747</v>
      </c>
      <c r="Z6" s="27">
        <v>54384000</v>
      </c>
      <c r="AA6" s="18">
        <v>42747</v>
      </c>
      <c r="AB6" s="18">
        <v>42747</v>
      </c>
      <c r="AC6" s="28"/>
      <c r="AD6" s="21" t="s">
        <v>336</v>
      </c>
      <c r="AE6" s="26">
        <v>54384000</v>
      </c>
      <c r="AF6" s="99">
        <f t="shared" si="1"/>
        <v>-1549944</v>
      </c>
      <c r="AG6" s="30">
        <v>4944000</v>
      </c>
      <c r="AH6" s="17" t="s">
        <v>75</v>
      </c>
      <c r="AI6" s="17" t="s">
        <v>71</v>
      </c>
      <c r="AJ6" s="26" t="s">
        <v>84</v>
      </c>
      <c r="AK6" s="80">
        <v>42752</v>
      </c>
      <c r="AL6" s="17" t="s">
        <v>77</v>
      </c>
      <c r="AM6" s="31">
        <v>1130607014</v>
      </c>
      <c r="AN6" s="31">
        <v>2</v>
      </c>
      <c r="AO6" s="39"/>
      <c r="AP6" s="17" t="s">
        <v>71</v>
      </c>
      <c r="AQ6" s="17" t="s">
        <v>71</v>
      </c>
      <c r="AR6" s="17" t="s">
        <v>71</v>
      </c>
      <c r="AS6" s="17" t="s">
        <v>85</v>
      </c>
      <c r="AT6" s="19">
        <v>3185779486</v>
      </c>
      <c r="AU6" s="103" t="s">
        <v>1291</v>
      </c>
      <c r="AV6" s="17" t="s">
        <v>1232</v>
      </c>
      <c r="AW6" s="87">
        <f t="shared" si="2"/>
        <v>330</v>
      </c>
      <c r="AX6" s="17">
        <f t="shared" si="3"/>
        <v>11</v>
      </c>
      <c r="AY6" s="17">
        <f t="shared" si="4"/>
        <v>11</v>
      </c>
      <c r="AZ6" s="17">
        <f t="shared" si="5"/>
        <v>0</v>
      </c>
      <c r="BA6" s="18">
        <v>43080</v>
      </c>
      <c r="BB6" s="18"/>
      <c r="BC6" s="26"/>
      <c r="BD6" s="34"/>
      <c r="BE6" s="34"/>
      <c r="BF6" s="18"/>
      <c r="BG6" s="18"/>
      <c r="BH6" s="18"/>
      <c r="BI6" s="26"/>
      <c r="BJ6" s="34"/>
      <c r="BK6" s="34"/>
      <c r="BL6" s="18"/>
      <c r="BM6" s="18"/>
      <c r="BN6" s="18"/>
      <c r="BO6" s="17"/>
      <c r="BP6" s="19">
        <f t="shared" si="6"/>
        <v>-42461</v>
      </c>
      <c r="BQ6" s="17">
        <f t="shared" si="7"/>
        <v>-1415.3666666666666</v>
      </c>
      <c r="BR6" s="17">
        <f t="shared" si="8"/>
        <v>-1416</v>
      </c>
      <c r="BS6" s="17">
        <f t="shared" si="9"/>
        <v>19.000000000003183</v>
      </c>
      <c r="BT6" s="18"/>
      <c r="BU6" s="18"/>
      <c r="BV6" s="17"/>
      <c r="BW6" s="19">
        <f t="shared" si="10"/>
        <v>0</v>
      </c>
      <c r="BX6" s="17">
        <f t="shared" si="11"/>
        <v>0</v>
      </c>
      <c r="BY6" s="17">
        <f t="shared" si="12"/>
        <v>0</v>
      </c>
      <c r="BZ6" s="17">
        <f t="shared" si="13"/>
        <v>0</v>
      </c>
      <c r="CA6" s="18"/>
      <c r="CB6" s="18"/>
      <c r="CC6" s="18"/>
      <c r="CD6" s="18"/>
      <c r="CE6" s="36">
        <f t="shared" si="14"/>
        <v>0</v>
      </c>
      <c r="CF6" s="39">
        <f t="shared" si="15"/>
        <v>43080</v>
      </c>
      <c r="CG6" s="39"/>
      <c r="CH6" s="18"/>
      <c r="CI6" s="18"/>
      <c r="CJ6" s="18"/>
      <c r="CK6" s="26"/>
      <c r="CL6" s="18"/>
      <c r="CM6" s="18"/>
      <c r="CN6" s="18"/>
      <c r="CO6" s="26"/>
      <c r="CP6" s="26"/>
      <c r="CQ6" s="34"/>
      <c r="CR6" s="80"/>
      <c r="CS6" s="18"/>
      <c r="CT6" s="26"/>
      <c r="CU6" s="18"/>
      <c r="CV6" s="26"/>
      <c r="CW6" s="18"/>
      <c r="CX6" s="18"/>
      <c r="CY6" s="18"/>
      <c r="CZ6" s="26"/>
      <c r="DA6" s="18"/>
      <c r="DB6" s="18"/>
    </row>
    <row r="7" spans="1:106" s="101" customFormat="1" ht="58.5" customHeight="1" x14ac:dyDescent="0.2">
      <c r="A7" s="17">
        <v>4</v>
      </c>
      <c r="B7" s="97">
        <v>42747</v>
      </c>
      <c r="C7" s="19" t="s">
        <v>66</v>
      </c>
      <c r="D7" s="20" t="s">
        <v>67</v>
      </c>
      <c r="E7" s="20" t="s">
        <v>68</v>
      </c>
      <c r="F7" s="20" t="s">
        <v>69</v>
      </c>
      <c r="G7" s="21" t="s">
        <v>1604</v>
      </c>
      <c r="H7" s="22">
        <v>11</v>
      </c>
      <c r="I7" s="78"/>
      <c r="J7" s="23">
        <v>55933944</v>
      </c>
      <c r="K7" s="17" t="s">
        <v>70</v>
      </c>
      <c r="L7" s="24" t="s">
        <v>71</v>
      </c>
      <c r="M7" s="24"/>
      <c r="N7" s="23">
        <v>0</v>
      </c>
      <c r="O7" s="24" t="s">
        <v>71</v>
      </c>
      <c r="P7" s="24" t="s">
        <v>71</v>
      </c>
      <c r="Q7" s="23">
        <v>0</v>
      </c>
      <c r="R7" s="24" t="s">
        <v>71</v>
      </c>
      <c r="S7" s="26">
        <f t="shared" si="0"/>
        <v>55933944</v>
      </c>
      <c r="T7" s="17" t="s">
        <v>1593</v>
      </c>
      <c r="U7" s="17" t="s">
        <v>86</v>
      </c>
      <c r="V7" s="18" t="s">
        <v>74</v>
      </c>
      <c r="W7" s="18">
        <v>42747</v>
      </c>
      <c r="X7" s="19">
        <v>16</v>
      </c>
      <c r="Y7" s="18">
        <v>42747</v>
      </c>
      <c r="Z7" s="27">
        <v>54384000</v>
      </c>
      <c r="AA7" s="18">
        <v>42747</v>
      </c>
      <c r="AB7" s="18">
        <v>42747</v>
      </c>
      <c r="AC7" s="28"/>
      <c r="AD7" s="21" t="s">
        <v>338</v>
      </c>
      <c r="AE7" s="26">
        <v>54384000</v>
      </c>
      <c r="AF7" s="99">
        <f t="shared" si="1"/>
        <v>-1549944</v>
      </c>
      <c r="AG7" s="30">
        <v>4944000</v>
      </c>
      <c r="AH7" s="17" t="s">
        <v>75</v>
      </c>
      <c r="AI7" s="17" t="s">
        <v>71</v>
      </c>
      <c r="AJ7" s="26" t="s">
        <v>87</v>
      </c>
      <c r="AK7" s="80">
        <v>42752</v>
      </c>
      <c r="AL7" s="17" t="s">
        <v>77</v>
      </c>
      <c r="AM7" s="31">
        <v>80257033</v>
      </c>
      <c r="AN7" s="31">
        <v>8</v>
      </c>
      <c r="AO7" s="39"/>
      <c r="AP7" s="17" t="s">
        <v>71</v>
      </c>
      <c r="AQ7" s="17" t="s">
        <v>71</v>
      </c>
      <c r="AR7" s="17" t="s">
        <v>71</v>
      </c>
      <c r="AS7" s="17" t="s">
        <v>88</v>
      </c>
      <c r="AT7" s="19" t="s">
        <v>89</v>
      </c>
      <c r="AU7" s="103" t="s">
        <v>1292</v>
      </c>
      <c r="AV7" s="17" t="s">
        <v>1232</v>
      </c>
      <c r="AW7" s="87">
        <f t="shared" si="2"/>
        <v>330</v>
      </c>
      <c r="AX7" s="17">
        <f t="shared" si="3"/>
        <v>11</v>
      </c>
      <c r="AY7" s="17">
        <f t="shared" si="4"/>
        <v>11</v>
      </c>
      <c r="AZ7" s="17">
        <f t="shared" si="5"/>
        <v>0</v>
      </c>
      <c r="BA7" s="18">
        <v>43080</v>
      </c>
      <c r="BB7" s="18"/>
      <c r="BC7" s="26"/>
      <c r="BD7" s="34"/>
      <c r="BE7" s="34"/>
      <c r="BF7" s="18"/>
      <c r="BG7" s="18"/>
      <c r="BH7" s="18"/>
      <c r="BI7" s="26"/>
      <c r="BJ7" s="34"/>
      <c r="BK7" s="34"/>
      <c r="BL7" s="18"/>
      <c r="BM7" s="18"/>
      <c r="BN7" s="18"/>
      <c r="BO7" s="17"/>
      <c r="BP7" s="19">
        <f t="shared" si="6"/>
        <v>-42461</v>
      </c>
      <c r="BQ7" s="17">
        <f t="shared" si="7"/>
        <v>-1415.3666666666666</v>
      </c>
      <c r="BR7" s="17">
        <f t="shared" si="8"/>
        <v>-1416</v>
      </c>
      <c r="BS7" s="17">
        <f t="shared" si="9"/>
        <v>19.000000000003183</v>
      </c>
      <c r="BT7" s="18"/>
      <c r="BU7" s="18"/>
      <c r="BV7" s="17"/>
      <c r="BW7" s="19">
        <f t="shared" si="10"/>
        <v>0</v>
      </c>
      <c r="BX7" s="17">
        <f t="shared" si="11"/>
        <v>0</v>
      </c>
      <c r="BY7" s="17">
        <f t="shared" si="12"/>
        <v>0</v>
      </c>
      <c r="BZ7" s="17">
        <f t="shared" si="13"/>
        <v>0</v>
      </c>
      <c r="CA7" s="18"/>
      <c r="CB7" s="18"/>
      <c r="CC7" s="18"/>
      <c r="CD7" s="18"/>
      <c r="CE7" s="36">
        <f t="shared" si="14"/>
        <v>0</v>
      </c>
      <c r="CF7" s="39">
        <f t="shared" si="15"/>
        <v>43080</v>
      </c>
      <c r="CG7" s="39"/>
      <c r="CH7" s="18"/>
      <c r="CI7" s="18"/>
      <c r="CJ7" s="18"/>
      <c r="CK7" s="26"/>
      <c r="CL7" s="18"/>
      <c r="CM7" s="18"/>
      <c r="CN7" s="18"/>
      <c r="CO7" s="26"/>
      <c r="CP7" s="26"/>
      <c r="CQ7" s="34"/>
      <c r="CR7" s="80"/>
      <c r="CS7" s="18"/>
      <c r="CT7" s="26"/>
      <c r="CU7" s="18"/>
      <c r="CV7" s="26"/>
      <c r="CW7" s="18"/>
      <c r="CX7" s="18"/>
      <c r="CY7" s="18"/>
      <c r="CZ7" s="26"/>
      <c r="DA7" s="18"/>
      <c r="DB7" s="18"/>
    </row>
    <row r="8" spans="1:106" s="101" customFormat="1" ht="58.5" customHeight="1" x14ac:dyDescent="0.2">
      <c r="A8" s="17">
        <v>5</v>
      </c>
      <c r="B8" s="97">
        <v>42748</v>
      </c>
      <c r="C8" s="19" t="s">
        <v>66</v>
      </c>
      <c r="D8" s="20" t="s">
        <v>67</v>
      </c>
      <c r="E8" s="20" t="s">
        <v>68</v>
      </c>
      <c r="F8" s="20" t="s">
        <v>69</v>
      </c>
      <c r="G8" s="21" t="s">
        <v>1605</v>
      </c>
      <c r="H8" s="22">
        <v>14</v>
      </c>
      <c r="I8" s="78"/>
      <c r="J8" s="23">
        <v>50697944</v>
      </c>
      <c r="K8" s="17" t="s">
        <v>70</v>
      </c>
      <c r="L8" s="24" t="s">
        <v>71</v>
      </c>
      <c r="M8" s="24"/>
      <c r="N8" s="23">
        <v>0</v>
      </c>
      <c r="O8" s="24" t="s">
        <v>71</v>
      </c>
      <c r="P8" s="24" t="s">
        <v>71</v>
      </c>
      <c r="Q8" s="23">
        <v>0</v>
      </c>
      <c r="R8" s="24" t="s">
        <v>71</v>
      </c>
      <c r="S8" s="26">
        <f t="shared" si="0"/>
        <v>50697944</v>
      </c>
      <c r="T8" s="17" t="s">
        <v>1594</v>
      </c>
      <c r="U8" s="17" t="s">
        <v>91</v>
      </c>
      <c r="V8" s="18" t="s">
        <v>74</v>
      </c>
      <c r="W8" s="18">
        <v>42748</v>
      </c>
      <c r="X8" s="19">
        <v>26</v>
      </c>
      <c r="Y8" s="18">
        <v>42748</v>
      </c>
      <c r="Z8" s="27">
        <v>49293091</v>
      </c>
      <c r="AA8" s="18">
        <v>42748</v>
      </c>
      <c r="AB8" s="18">
        <v>42748</v>
      </c>
      <c r="AC8" s="28"/>
      <c r="AD8" s="21" t="s">
        <v>92</v>
      </c>
      <c r="AE8" s="26">
        <v>49293091</v>
      </c>
      <c r="AF8" s="99">
        <f t="shared" si="1"/>
        <v>-1404853</v>
      </c>
      <c r="AG8" s="30">
        <v>4481190</v>
      </c>
      <c r="AH8" s="17" t="s">
        <v>93</v>
      </c>
      <c r="AI8" s="17" t="s">
        <v>71</v>
      </c>
      <c r="AJ8" s="26" t="s">
        <v>94</v>
      </c>
      <c r="AK8" s="80">
        <v>42765</v>
      </c>
      <c r="AL8" s="17" t="s">
        <v>77</v>
      </c>
      <c r="AM8" s="31">
        <v>80733024</v>
      </c>
      <c r="AN8" s="31">
        <v>3</v>
      </c>
      <c r="AO8" s="39"/>
      <c r="AP8" s="17" t="s">
        <v>71</v>
      </c>
      <c r="AQ8" s="17" t="s">
        <v>71</v>
      </c>
      <c r="AR8" s="17" t="s">
        <v>71</v>
      </c>
      <c r="AS8" s="17" t="s">
        <v>1447</v>
      </c>
      <c r="AT8" s="19">
        <v>3027926</v>
      </c>
      <c r="AU8" s="103" t="s">
        <v>1293</v>
      </c>
      <c r="AV8" s="17" t="s">
        <v>1232</v>
      </c>
      <c r="AW8" s="87">
        <f t="shared" si="2"/>
        <v>330</v>
      </c>
      <c r="AX8" s="17">
        <f t="shared" si="3"/>
        <v>11</v>
      </c>
      <c r="AY8" s="17">
        <f t="shared" si="4"/>
        <v>11</v>
      </c>
      <c r="AZ8" s="17">
        <f t="shared" si="5"/>
        <v>0</v>
      </c>
      <c r="BA8" s="18">
        <v>43081</v>
      </c>
      <c r="BB8" s="18"/>
      <c r="BC8" s="26"/>
      <c r="BD8" s="34"/>
      <c r="BE8" s="34"/>
      <c r="BF8" s="18"/>
      <c r="BG8" s="18"/>
      <c r="BH8" s="18"/>
      <c r="BI8" s="26"/>
      <c r="BJ8" s="34"/>
      <c r="BK8" s="34"/>
      <c r="BL8" s="18"/>
      <c r="BM8" s="18"/>
      <c r="BN8" s="18"/>
      <c r="BO8" s="17"/>
      <c r="BP8" s="19">
        <f t="shared" si="6"/>
        <v>-42462</v>
      </c>
      <c r="BQ8" s="17">
        <f t="shared" si="7"/>
        <v>-1415.4</v>
      </c>
      <c r="BR8" s="17">
        <f t="shared" si="8"/>
        <v>-1416</v>
      </c>
      <c r="BS8" s="17">
        <f t="shared" si="9"/>
        <v>17.999999999997272</v>
      </c>
      <c r="BT8" s="18"/>
      <c r="BU8" s="18"/>
      <c r="BV8" s="17"/>
      <c r="BW8" s="19">
        <f t="shared" si="10"/>
        <v>0</v>
      </c>
      <c r="BX8" s="17">
        <f t="shared" si="11"/>
        <v>0</v>
      </c>
      <c r="BY8" s="17">
        <f t="shared" si="12"/>
        <v>0</v>
      </c>
      <c r="BZ8" s="17">
        <f t="shared" si="13"/>
        <v>0</v>
      </c>
      <c r="CA8" s="18"/>
      <c r="CB8" s="18"/>
      <c r="CC8" s="18"/>
      <c r="CD8" s="18"/>
      <c r="CE8" s="36">
        <f t="shared" si="14"/>
        <v>0</v>
      </c>
      <c r="CF8" s="39">
        <f t="shared" si="15"/>
        <v>43081</v>
      </c>
      <c r="CG8" s="39"/>
      <c r="CH8" s="18"/>
      <c r="CI8" s="18"/>
      <c r="CJ8" s="18"/>
      <c r="CK8" s="26"/>
      <c r="CL8" s="18"/>
      <c r="CM8" s="18"/>
      <c r="CN8" s="18"/>
      <c r="CO8" s="26"/>
      <c r="CP8" s="26"/>
      <c r="CQ8" s="34"/>
      <c r="CR8" s="80"/>
      <c r="CS8" s="18"/>
      <c r="CT8" s="26"/>
      <c r="CU8" s="18"/>
      <c r="CV8" s="26"/>
      <c r="CW8" s="18"/>
      <c r="CX8" s="18"/>
      <c r="CY8" s="18"/>
      <c r="CZ8" s="26"/>
      <c r="DA8" s="18"/>
      <c r="DB8" s="18"/>
    </row>
    <row r="9" spans="1:106" s="101" customFormat="1" ht="58.5" customHeight="1" x14ac:dyDescent="0.2">
      <c r="A9" s="17">
        <v>6</v>
      </c>
      <c r="B9" s="97">
        <v>42748</v>
      </c>
      <c r="C9" s="19" t="s">
        <v>95</v>
      </c>
      <c r="D9" s="20" t="s">
        <v>67</v>
      </c>
      <c r="E9" s="20" t="s">
        <v>68</v>
      </c>
      <c r="F9" s="20" t="s">
        <v>69</v>
      </c>
      <c r="G9" s="21" t="s">
        <v>1606</v>
      </c>
      <c r="H9" s="22">
        <v>16</v>
      </c>
      <c r="I9" s="78"/>
      <c r="J9" s="23">
        <v>36347190</v>
      </c>
      <c r="K9" s="17" t="s">
        <v>96</v>
      </c>
      <c r="L9" s="24" t="s">
        <v>71</v>
      </c>
      <c r="M9" s="24"/>
      <c r="N9" s="23">
        <v>0</v>
      </c>
      <c r="O9" s="24" t="s">
        <v>71</v>
      </c>
      <c r="P9" s="24" t="s">
        <v>71</v>
      </c>
      <c r="Q9" s="23">
        <v>0</v>
      </c>
      <c r="R9" s="24" t="s">
        <v>71</v>
      </c>
      <c r="S9" s="26">
        <f t="shared" si="0"/>
        <v>36347190</v>
      </c>
      <c r="T9" s="17" t="s">
        <v>1593</v>
      </c>
      <c r="U9" s="17" t="s">
        <v>97</v>
      </c>
      <c r="V9" s="18" t="s">
        <v>74</v>
      </c>
      <c r="W9" s="18">
        <v>42751</v>
      </c>
      <c r="X9" s="19">
        <v>28</v>
      </c>
      <c r="Y9" s="18">
        <v>42751</v>
      </c>
      <c r="Z9" s="27">
        <v>35340000</v>
      </c>
      <c r="AA9" s="18">
        <v>42751</v>
      </c>
      <c r="AB9" s="18">
        <v>42751</v>
      </c>
      <c r="AC9" s="28"/>
      <c r="AD9" s="21" t="s">
        <v>340</v>
      </c>
      <c r="AE9" s="26">
        <v>35340000</v>
      </c>
      <c r="AF9" s="99">
        <f t="shared" si="1"/>
        <v>-1007190</v>
      </c>
      <c r="AG9" s="30">
        <v>6200000</v>
      </c>
      <c r="AH9" s="17" t="s">
        <v>98</v>
      </c>
      <c r="AI9" s="17" t="s">
        <v>71</v>
      </c>
      <c r="AJ9" s="26" t="s">
        <v>99</v>
      </c>
      <c r="AK9" s="80"/>
      <c r="AL9" s="17" t="s">
        <v>77</v>
      </c>
      <c r="AM9" s="31">
        <v>75090431</v>
      </c>
      <c r="AN9" s="31">
        <v>9</v>
      </c>
      <c r="AO9" s="39"/>
      <c r="AP9" s="17" t="s">
        <v>71</v>
      </c>
      <c r="AQ9" s="17" t="s">
        <v>71</v>
      </c>
      <c r="AR9" s="17" t="s">
        <v>71</v>
      </c>
      <c r="AS9" s="17" t="s">
        <v>100</v>
      </c>
      <c r="AT9" s="19">
        <v>3173381976</v>
      </c>
      <c r="AU9" s="103" t="s">
        <v>1294</v>
      </c>
      <c r="AV9" s="17" t="s">
        <v>1238</v>
      </c>
      <c r="AW9" s="87">
        <f t="shared" si="2"/>
        <v>171</v>
      </c>
      <c r="AX9" s="17">
        <f t="shared" si="3"/>
        <v>5.7</v>
      </c>
      <c r="AY9" s="17">
        <f t="shared" si="4"/>
        <v>5</v>
      </c>
      <c r="AZ9" s="17">
        <f t="shared" si="5"/>
        <v>21.000000000000007</v>
      </c>
      <c r="BA9" s="18">
        <v>42922</v>
      </c>
      <c r="BB9" s="18"/>
      <c r="BC9" s="26"/>
      <c r="BD9" s="34"/>
      <c r="BE9" s="34"/>
      <c r="BF9" s="18"/>
      <c r="BG9" s="18"/>
      <c r="BH9" s="18"/>
      <c r="BI9" s="26"/>
      <c r="BJ9" s="34"/>
      <c r="BK9" s="34"/>
      <c r="BL9" s="18"/>
      <c r="BM9" s="18"/>
      <c r="BN9" s="18"/>
      <c r="BO9" s="17"/>
      <c r="BP9" s="19">
        <f t="shared" si="6"/>
        <v>-42306</v>
      </c>
      <c r="BQ9" s="17">
        <f t="shared" si="7"/>
        <v>-1410.2</v>
      </c>
      <c r="BR9" s="17">
        <f t="shared" si="8"/>
        <v>-1411</v>
      </c>
      <c r="BS9" s="17">
        <f t="shared" si="9"/>
        <v>23.999999999998636</v>
      </c>
      <c r="BT9" s="18"/>
      <c r="BU9" s="18"/>
      <c r="BV9" s="17"/>
      <c r="BW9" s="19">
        <f t="shared" si="10"/>
        <v>0</v>
      </c>
      <c r="BX9" s="17">
        <f t="shared" si="11"/>
        <v>0</v>
      </c>
      <c r="BY9" s="17">
        <f t="shared" si="12"/>
        <v>0</v>
      </c>
      <c r="BZ9" s="17">
        <f t="shared" si="13"/>
        <v>0</v>
      </c>
      <c r="CA9" s="18"/>
      <c r="CB9" s="18"/>
      <c r="CC9" s="18"/>
      <c r="CD9" s="18"/>
      <c r="CE9" s="36">
        <f t="shared" si="14"/>
        <v>0</v>
      </c>
      <c r="CF9" s="39">
        <f t="shared" si="15"/>
        <v>42922</v>
      </c>
      <c r="CG9" s="39"/>
      <c r="CH9" s="18"/>
      <c r="CI9" s="18"/>
      <c r="CJ9" s="18"/>
      <c r="CK9" s="26"/>
      <c r="CL9" s="18"/>
      <c r="CM9" s="18"/>
      <c r="CN9" s="18"/>
      <c r="CO9" s="26"/>
      <c r="CP9" s="26"/>
      <c r="CQ9" s="34"/>
      <c r="CR9" s="80"/>
      <c r="CS9" s="18"/>
      <c r="CT9" s="26"/>
      <c r="CU9" s="18"/>
      <c r="CV9" s="26"/>
      <c r="CW9" s="18"/>
      <c r="CX9" s="18"/>
      <c r="CY9" s="18"/>
      <c r="CZ9" s="26"/>
      <c r="DA9" s="18"/>
      <c r="DB9" s="18"/>
    </row>
    <row r="10" spans="1:106" s="101" customFormat="1" ht="58.5" customHeight="1" x14ac:dyDescent="0.2">
      <c r="A10" s="17">
        <v>7</v>
      </c>
      <c r="B10" s="97">
        <v>42748</v>
      </c>
      <c r="C10" s="19" t="s">
        <v>95</v>
      </c>
      <c r="D10" s="20" t="s">
        <v>67</v>
      </c>
      <c r="E10" s="20" t="s">
        <v>68</v>
      </c>
      <c r="F10" s="20" t="s">
        <v>69</v>
      </c>
      <c r="G10" s="21" t="s">
        <v>1607</v>
      </c>
      <c r="H10" s="22">
        <v>15</v>
      </c>
      <c r="I10" s="78"/>
      <c r="J10" s="23">
        <v>27038341</v>
      </c>
      <c r="K10" s="17" t="s">
        <v>96</v>
      </c>
      <c r="L10" s="24" t="s">
        <v>71</v>
      </c>
      <c r="M10" s="24"/>
      <c r="N10" s="23">
        <v>0</v>
      </c>
      <c r="O10" s="24" t="s">
        <v>71</v>
      </c>
      <c r="P10" s="24" t="s">
        <v>71</v>
      </c>
      <c r="Q10" s="23">
        <v>0</v>
      </c>
      <c r="R10" s="24" t="s">
        <v>71</v>
      </c>
      <c r="S10" s="26">
        <f t="shared" si="0"/>
        <v>27038341</v>
      </c>
      <c r="T10" s="17" t="s">
        <v>1593</v>
      </c>
      <c r="U10" s="17" t="s">
        <v>101</v>
      </c>
      <c r="V10" s="18" t="s">
        <v>74</v>
      </c>
      <c r="W10" s="18">
        <v>42751</v>
      </c>
      <c r="X10" s="19">
        <v>32</v>
      </c>
      <c r="Y10" s="18">
        <v>42751</v>
      </c>
      <c r="Z10" s="27">
        <v>26289102</v>
      </c>
      <c r="AA10" s="18">
        <v>42752</v>
      </c>
      <c r="AB10" s="18">
        <v>42752</v>
      </c>
      <c r="AC10" s="28"/>
      <c r="AD10" s="21" t="s">
        <v>335</v>
      </c>
      <c r="AE10" s="26">
        <v>26289102</v>
      </c>
      <c r="AF10" s="99">
        <f t="shared" si="1"/>
        <v>-749239</v>
      </c>
      <c r="AG10" s="30">
        <v>4455780</v>
      </c>
      <c r="AH10" s="17" t="s">
        <v>98</v>
      </c>
      <c r="AI10" s="17" t="s">
        <v>71</v>
      </c>
      <c r="AJ10" s="26" t="s">
        <v>102</v>
      </c>
      <c r="AK10" s="80"/>
      <c r="AL10" s="17" t="s">
        <v>77</v>
      </c>
      <c r="AM10" s="31">
        <v>1030569741</v>
      </c>
      <c r="AN10" s="31">
        <v>2</v>
      </c>
      <c r="AO10" s="39"/>
      <c r="AP10" s="17" t="s">
        <v>71</v>
      </c>
      <c r="AQ10" s="17" t="s">
        <v>71</v>
      </c>
      <c r="AR10" s="17" t="s">
        <v>71</v>
      </c>
      <c r="AS10" s="17" t="s">
        <v>1448</v>
      </c>
      <c r="AT10" s="19">
        <v>2927214</v>
      </c>
      <c r="AU10" s="103" t="s">
        <v>1295</v>
      </c>
      <c r="AV10" s="17" t="s">
        <v>1238</v>
      </c>
      <c r="AW10" s="87">
        <f t="shared" si="2"/>
        <v>171</v>
      </c>
      <c r="AX10" s="17">
        <f t="shared" si="3"/>
        <v>5.7</v>
      </c>
      <c r="AY10" s="17">
        <f t="shared" si="4"/>
        <v>5</v>
      </c>
      <c r="AZ10" s="17">
        <f t="shared" si="5"/>
        <v>21.000000000000007</v>
      </c>
      <c r="BA10" s="18">
        <v>42923</v>
      </c>
      <c r="BB10" s="18"/>
      <c r="BC10" s="26"/>
      <c r="BD10" s="34"/>
      <c r="BE10" s="34"/>
      <c r="BF10" s="18"/>
      <c r="BG10" s="18"/>
      <c r="BH10" s="18"/>
      <c r="BI10" s="26"/>
      <c r="BJ10" s="34"/>
      <c r="BK10" s="34"/>
      <c r="BL10" s="18"/>
      <c r="BM10" s="18"/>
      <c r="BN10" s="18"/>
      <c r="BO10" s="17"/>
      <c r="BP10" s="19">
        <f t="shared" si="6"/>
        <v>-42307</v>
      </c>
      <c r="BQ10" s="17">
        <f t="shared" si="7"/>
        <v>-1410.2333333333333</v>
      </c>
      <c r="BR10" s="17">
        <f t="shared" si="8"/>
        <v>-1411</v>
      </c>
      <c r="BS10" s="17">
        <f t="shared" si="9"/>
        <v>22.999999999999545</v>
      </c>
      <c r="BT10" s="18"/>
      <c r="BU10" s="18"/>
      <c r="BV10" s="17"/>
      <c r="BW10" s="19">
        <f t="shared" si="10"/>
        <v>0</v>
      </c>
      <c r="BX10" s="17">
        <f t="shared" si="11"/>
        <v>0</v>
      </c>
      <c r="BY10" s="17">
        <f t="shared" si="12"/>
        <v>0</v>
      </c>
      <c r="BZ10" s="17">
        <f t="shared" si="13"/>
        <v>0</v>
      </c>
      <c r="CA10" s="18"/>
      <c r="CB10" s="18"/>
      <c r="CC10" s="18"/>
      <c r="CD10" s="18"/>
      <c r="CE10" s="36">
        <f t="shared" si="14"/>
        <v>0</v>
      </c>
      <c r="CF10" s="39">
        <f t="shared" si="15"/>
        <v>42923</v>
      </c>
      <c r="CG10" s="39"/>
      <c r="CH10" s="18"/>
      <c r="CI10" s="18"/>
      <c r="CJ10" s="18"/>
      <c r="CK10" s="26"/>
      <c r="CL10" s="18"/>
      <c r="CM10" s="18"/>
      <c r="CN10" s="18"/>
      <c r="CO10" s="26"/>
      <c r="CP10" s="26"/>
      <c r="CQ10" s="34"/>
      <c r="CR10" s="80"/>
      <c r="CS10" s="18"/>
      <c r="CT10" s="26"/>
      <c r="CU10" s="18"/>
      <c r="CV10" s="26"/>
      <c r="CW10" s="18"/>
      <c r="CX10" s="18"/>
      <c r="CY10" s="18"/>
      <c r="CZ10" s="26"/>
      <c r="DA10" s="18"/>
      <c r="DB10" s="18"/>
    </row>
    <row r="11" spans="1:106" s="101" customFormat="1" ht="58.5" customHeight="1" x14ac:dyDescent="0.2">
      <c r="A11" s="17">
        <v>8</v>
      </c>
      <c r="B11" s="97">
        <v>42748</v>
      </c>
      <c r="C11" s="19" t="s">
        <v>66</v>
      </c>
      <c r="D11" s="20" t="s">
        <v>67</v>
      </c>
      <c r="E11" s="20" t="s">
        <v>68</v>
      </c>
      <c r="F11" s="20" t="s">
        <v>69</v>
      </c>
      <c r="G11" s="21" t="s">
        <v>1608</v>
      </c>
      <c r="H11" s="22">
        <v>12</v>
      </c>
      <c r="I11" s="78"/>
      <c r="J11" s="23">
        <v>29132263</v>
      </c>
      <c r="K11" s="17" t="s">
        <v>70</v>
      </c>
      <c r="L11" s="24" t="s">
        <v>71</v>
      </c>
      <c r="M11" s="24"/>
      <c r="N11" s="23">
        <v>0</v>
      </c>
      <c r="O11" s="24" t="s">
        <v>71</v>
      </c>
      <c r="P11" s="24" t="s">
        <v>71</v>
      </c>
      <c r="Q11" s="23">
        <v>0</v>
      </c>
      <c r="R11" s="24" t="s">
        <v>71</v>
      </c>
      <c r="S11" s="26">
        <f t="shared" si="0"/>
        <v>29132263</v>
      </c>
      <c r="T11" s="17" t="s">
        <v>1594</v>
      </c>
      <c r="U11" s="17" t="s">
        <v>103</v>
      </c>
      <c r="V11" s="18" t="s">
        <v>74</v>
      </c>
      <c r="W11" s="18">
        <v>42751</v>
      </c>
      <c r="X11" s="19">
        <v>30</v>
      </c>
      <c r="Y11" s="18">
        <v>42751</v>
      </c>
      <c r="Z11" s="27">
        <v>28325000</v>
      </c>
      <c r="AA11" s="18">
        <v>42751</v>
      </c>
      <c r="AB11" s="18">
        <v>42751</v>
      </c>
      <c r="AC11" s="28"/>
      <c r="AD11" s="21" t="s">
        <v>104</v>
      </c>
      <c r="AE11" s="26">
        <v>28325000</v>
      </c>
      <c r="AF11" s="99">
        <f t="shared" si="1"/>
        <v>-807263</v>
      </c>
      <c r="AG11" s="30">
        <v>2575000</v>
      </c>
      <c r="AH11" s="17" t="s">
        <v>93</v>
      </c>
      <c r="AI11" s="17" t="s">
        <v>71</v>
      </c>
      <c r="AJ11" s="26" t="s">
        <v>105</v>
      </c>
      <c r="AK11" s="80">
        <v>42754</v>
      </c>
      <c r="AL11" s="17" t="s">
        <v>77</v>
      </c>
      <c r="AM11" s="31">
        <v>1014051018</v>
      </c>
      <c r="AN11" s="31">
        <v>0</v>
      </c>
      <c r="AO11" s="39"/>
      <c r="AP11" s="17" t="s">
        <v>71</v>
      </c>
      <c r="AQ11" s="17" t="s">
        <v>71</v>
      </c>
      <c r="AR11" s="17" t="s">
        <v>71</v>
      </c>
      <c r="AS11" s="17" t="s">
        <v>1449</v>
      </c>
      <c r="AT11" s="19">
        <v>6159585</v>
      </c>
      <c r="AU11" s="103" t="s">
        <v>1296</v>
      </c>
      <c r="AV11" s="17" t="s">
        <v>1232</v>
      </c>
      <c r="AW11" s="87">
        <f t="shared" si="2"/>
        <v>330</v>
      </c>
      <c r="AX11" s="17">
        <f t="shared" si="3"/>
        <v>11</v>
      </c>
      <c r="AY11" s="17">
        <f t="shared" si="4"/>
        <v>11</v>
      </c>
      <c r="AZ11" s="17">
        <f t="shared" si="5"/>
        <v>0</v>
      </c>
      <c r="BA11" s="18">
        <v>43084</v>
      </c>
      <c r="BB11" s="18"/>
      <c r="BC11" s="26"/>
      <c r="BD11" s="34"/>
      <c r="BE11" s="34"/>
      <c r="BF11" s="18"/>
      <c r="BG11" s="18"/>
      <c r="BH11" s="18"/>
      <c r="BI11" s="26"/>
      <c r="BJ11" s="34"/>
      <c r="BK11" s="34"/>
      <c r="BL11" s="18"/>
      <c r="BM11" s="18"/>
      <c r="BN11" s="18"/>
      <c r="BO11" s="17"/>
      <c r="BP11" s="19">
        <f t="shared" si="6"/>
        <v>-42465</v>
      </c>
      <c r="BQ11" s="17">
        <f t="shared" si="7"/>
        <v>-1415.5</v>
      </c>
      <c r="BR11" s="17">
        <f t="shared" si="8"/>
        <v>-1416</v>
      </c>
      <c r="BS11" s="17">
        <f t="shared" si="9"/>
        <v>15</v>
      </c>
      <c r="BT11" s="18"/>
      <c r="BU11" s="18"/>
      <c r="BV11" s="17"/>
      <c r="BW11" s="19">
        <f t="shared" si="10"/>
        <v>0</v>
      </c>
      <c r="BX11" s="17">
        <f t="shared" si="11"/>
        <v>0</v>
      </c>
      <c r="BY11" s="17">
        <f t="shared" si="12"/>
        <v>0</v>
      </c>
      <c r="BZ11" s="17">
        <f t="shared" si="13"/>
        <v>0</v>
      </c>
      <c r="CA11" s="18"/>
      <c r="CB11" s="18"/>
      <c r="CC11" s="18"/>
      <c r="CD11" s="18"/>
      <c r="CE11" s="36">
        <f t="shared" si="14"/>
        <v>0</v>
      </c>
      <c r="CF11" s="39">
        <f t="shared" si="15"/>
        <v>43084</v>
      </c>
      <c r="CG11" s="39"/>
      <c r="CH11" s="18"/>
      <c r="CI11" s="18"/>
      <c r="CJ11" s="18"/>
      <c r="CK11" s="26"/>
      <c r="CL11" s="18"/>
      <c r="CM11" s="18"/>
      <c r="CN11" s="18"/>
      <c r="CO11" s="26"/>
      <c r="CP11" s="26"/>
      <c r="CQ11" s="34"/>
      <c r="CR11" s="80"/>
      <c r="CS11" s="18"/>
      <c r="CT11" s="26"/>
      <c r="CU11" s="18"/>
      <c r="CV11" s="26"/>
      <c r="CW11" s="18"/>
      <c r="CX11" s="18"/>
      <c r="CY11" s="18"/>
      <c r="CZ11" s="26"/>
      <c r="DA11" s="18"/>
      <c r="DB11" s="18"/>
    </row>
    <row r="12" spans="1:106" s="101" customFormat="1" ht="58.5" customHeight="1" x14ac:dyDescent="0.2">
      <c r="A12" s="17">
        <v>9</v>
      </c>
      <c r="B12" s="97">
        <v>42748</v>
      </c>
      <c r="C12" s="19" t="s">
        <v>95</v>
      </c>
      <c r="D12" s="20" t="s">
        <v>67</v>
      </c>
      <c r="E12" s="20" t="s">
        <v>68</v>
      </c>
      <c r="F12" s="20" t="s">
        <v>69</v>
      </c>
      <c r="G12" s="21" t="s">
        <v>1609</v>
      </c>
      <c r="H12" s="22">
        <v>18</v>
      </c>
      <c r="I12" s="78"/>
      <c r="J12" s="23">
        <v>66183975</v>
      </c>
      <c r="K12" s="17" t="s">
        <v>96</v>
      </c>
      <c r="L12" s="24" t="s">
        <v>71</v>
      </c>
      <c r="M12" s="24"/>
      <c r="N12" s="23">
        <v>0</v>
      </c>
      <c r="O12" s="24" t="s">
        <v>71</v>
      </c>
      <c r="P12" s="24" t="s">
        <v>71</v>
      </c>
      <c r="Q12" s="23">
        <v>0</v>
      </c>
      <c r="R12" s="24" t="s">
        <v>71</v>
      </c>
      <c r="S12" s="26">
        <f t="shared" si="0"/>
        <v>66183975</v>
      </c>
      <c r="T12" s="17" t="s">
        <v>1595</v>
      </c>
      <c r="U12" s="17" t="s">
        <v>107</v>
      </c>
      <c r="V12" s="18" t="s">
        <v>74</v>
      </c>
      <c r="W12" s="18">
        <v>42752</v>
      </c>
      <c r="X12" s="19">
        <v>50</v>
      </c>
      <c r="Y12" s="18">
        <v>42752</v>
      </c>
      <c r="Z12" s="27">
        <v>64350000</v>
      </c>
      <c r="AA12" s="18">
        <v>42752</v>
      </c>
      <c r="AB12" s="18">
        <v>42752</v>
      </c>
      <c r="AC12" s="28"/>
      <c r="AD12" s="21" t="s">
        <v>108</v>
      </c>
      <c r="AE12" s="26">
        <v>64350000</v>
      </c>
      <c r="AF12" s="99">
        <f t="shared" si="1"/>
        <v>-1833975</v>
      </c>
      <c r="AG12" s="30">
        <v>5500000</v>
      </c>
      <c r="AH12" s="17" t="s">
        <v>98</v>
      </c>
      <c r="AI12" s="17" t="s">
        <v>71</v>
      </c>
      <c r="AJ12" s="26" t="s">
        <v>109</v>
      </c>
      <c r="AK12" s="80">
        <v>42759</v>
      </c>
      <c r="AL12" s="17" t="s">
        <v>77</v>
      </c>
      <c r="AM12" s="31">
        <v>79688463</v>
      </c>
      <c r="AN12" s="31">
        <v>7</v>
      </c>
      <c r="AO12" s="39"/>
      <c r="AP12" s="17" t="s">
        <v>71</v>
      </c>
      <c r="AQ12" s="17" t="s">
        <v>71</v>
      </c>
      <c r="AR12" s="17" t="s">
        <v>71</v>
      </c>
      <c r="AS12" s="17" t="s">
        <v>1450</v>
      </c>
      <c r="AT12" s="19">
        <v>5358485</v>
      </c>
      <c r="AU12" s="103" t="s">
        <v>1297</v>
      </c>
      <c r="AV12" s="17" t="s">
        <v>1239</v>
      </c>
      <c r="AW12" s="87">
        <f t="shared" si="2"/>
        <v>344</v>
      </c>
      <c r="AX12" s="17">
        <f t="shared" si="3"/>
        <v>11.466666666666667</v>
      </c>
      <c r="AY12" s="17">
        <f t="shared" si="4"/>
        <v>11</v>
      </c>
      <c r="AZ12" s="17">
        <f t="shared" si="5"/>
        <v>14.000000000000004</v>
      </c>
      <c r="BA12" s="18">
        <v>43099</v>
      </c>
      <c r="BB12" s="18"/>
      <c r="BC12" s="26"/>
      <c r="BD12" s="34"/>
      <c r="BE12" s="34"/>
      <c r="BF12" s="18"/>
      <c r="BG12" s="18"/>
      <c r="BH12" s="18"/>
      <c r="BI12" s="26"/>
      <c r="BJ12" s="34"/>
      <c r="BK12" s="34"/>
      <c r="BL12" s="18"/>
      <c r="BM12" s="18"/>
      <c r="BN12" s="18"/>
      <c r="BO12" s="17"/>
      <c r="BP12" s="19">
        <f t="shared" si="6"/>
        <v>-42480</v>
      </c>
      <c r="BQ12" s="17">
        <f t="shared" si="7"/>
        <v>-1416</v>
      </c>
      <c r="BR12" s="17">
        <f t="shared" si="8"/>
        <v>-1416</v>
      </c>
      <c r="BS12" s="17">
        <f t="shared" si="9"/>
        <v>0</v>
      </c>
      <c r="BT12" s="18"/>
      <c r="BU12" s="18"/>
      <c r="BV12" s="17"/>
      <c r="BW12" s="19">
        <f t="shared" si="10"/>
        <v>0</v>
      </c>
      <c r="BX12" s="17">
        <f t="shared" si="11"/>
        <v>0</v>
      </c>
      <c r="BY12" s="17">
        <f t="shared" si="12"/>
        <v>0</v>
      </c>
      <c r="BZ12" s="17">
        <f t="shared" si="13"/>
        <v>0</v>
      </c>
      <c r="CA12" s="18"/>
      <c r="CB12" s="18"/>
      <c r="CC12" s="18"/>
      <c r="CD12" s="18"/>
      <c r="CE12" s="36">
        <f t="shared" si="14"/>
        <v>0</v>
      </c>
      <c r="CF12" s="39">
        <f t="shared" si="15"/>
        <v>43099</v>
      </c>
      <c r="CG12" s="39"/>
      <c r="CH12" s="18"/>
      <c r="CI12" s="18"/>
      <c r="CJ12" s="18"/>
      <c r="CK12" s="26"/>
      <c r="CL12" s="18"/>
      <c r="CM12" s="18"/>
      <c r="CN12" s="18"/>
      <c r="CO12" s="26"/>
      <c r="CP12" s="26"/>
      <c r="CQ12" s="34"/>
      <c r="CR12" s="80"/>
      <c r="CS12" s="18"/>
      <c r="CT12" s="26"/>
      <c r="CU12" s="18"/>
      <c r="CV12" s="26"/>
      <c r="CW12" s="18"/>
      <c r="CX12" s="18"/>
      <c r="CY12" s="18"/>
      <c r="CZ12" s="26"/>
      <c r="DA12" s="18"/>
      <c r="DB12" s="18"/>
    </row>
    <row r="13" spans="1:106" s="101" customFormat="1" ht="66.75" customHeight="1" x14ac:dyDescent="0.2">
      <c r="A13" s="17">
        <v>10</v>
      </c>
      <c r="B13" s="97">
        <v>42749</v>
      </c>
      <c r="C13" s="19" t="s">
        <v>95</v>
      </c>
      <c r="D13" s="20" t="s">
        <v>67</v>
      </c>
      <c r="E13" s="20" t="s">
        <v>68</v>
      </c>
      <c r="F13" s="20" t="s">
        <v>69</v>
      </c>
      <c r="G13" s="21" t="s">
        <v>1610</v>
      </c>
      <c r="H13" s="22">
        <v>17</v>
      </c>
      <c r="I13" s="78"/>
      <c r="J13" s="23">
        <v>32243475</v>
      </c>
      <c r="K13" s="17" t="s">
        <v>96</v>
      </c>
      <c r="L13" s="24" t="s">
        <v>71</v>
      </c>
      <c r="M13" s="24"/>
      <c r="N13" s="23">
        <v>0</v>
      </c>
      <c r="O13" s="24" t="s">
        <v>71</v>
      </c>
      <c r="P13" s="24" t="s">
        <v>71</v>
      </c>
      <c r="Q13" s="23">
        <v>0</v>
      </c>
      <c r="R13" s="24" t="s">
        <v>71</v>
      </c>
      <c r="S13" s="26">
        <f t="shared" si="0"/>
        <v>32243475</v>
      </c>
      <c r="T13" s="17" t="s">
        <v>1593</v>
      </c>
      <c r="U13" s="17" t="s">
        <v>110</v>
      </c>
      <c r="V13" s="18" t="s">
        <v>74</v>
      </c>
      <c r="W13" s="18">
        <v>42752</v>
      </c>
      <c r="X13" s="19">
        <v>42</v>
      </c>
      <c r="Y13" s="18">
        <v>42752</v>
      </c>
      <c r="Z13" s="27">
        <v>31350000</v>
      </c>
      <c r="AA13" s="18">
        <v>42752</v>
      </c>
      <c r="AB13" s="18">
        <v>42752</v>
      </c>
      <c r="AC13" s="28"/>
      <c r="AD13" s="21" t="s">
        <v>341</v>
      </c>
      <c r="AE13" s="26">
        <v>31350000</v>
      </c>
      <c r="AF13" s="99">
        <f t="shared" si="1"/>
        <v>-893475</v>
      </c>
      <c r="AG13" s="30">
        <v>5500000</v>
      </c>
      <c r="AH13" s="17" t="s">
        <v>98</v>
      </c>
      <c r="AI13" s="17" t="s">
        <v>71</v>
      </c>
      <c r="AJ13" s="26" t="s">
        <v>111</v>
      </c>
      <c r="AK13" s="80">
        <v>42759</v>
      </c>
      <c r="AL13" s="17" t="s">
        <v>77</v>
      </c>
      <c r="AM13" s="31">
        <v>1019025212</v>
      </c>
      <c r="AN13" s="31">
        <v>3</v>
      </c>
      <c r="AO13" s="39"/>
      <c r="AP13" s="17" t="s">
        <v>71</v>
      </c>
      <c r="AQ13" s="17" t="s">
        <v>71</v>
      </c>
      <c r="AR13" s="17" t="s">
        <v>71</v>
      </c>
      <c r="AS13" s="17" t="s">
        <v>112</v>
      </c>
      <c r="AT13" s="19">
        <v>3123533623</v>
      </c>
      <c r="AU13" s="103" t="s">
        <v>1298</v>
      </c>
      <c r="AV13" s="17" t="s">
        <v>1238</v>
      </c>
      <c r="AW13" s="87">
        <f t="shared" si="2"/>
        <v>171</v>
      </c>
      <c r="AX13" s="17">
        <f t="shared" si="3"/>
        <v>5.7</v>
      </c>
      <c r="AY13" s="17">
        <f t="shared" si="4"/>
        <v>5</v>
      </c>
      <c r="AZ13" s="17">
        <f t="shared" si="5"/>
        <v>21.000000000000007</v>
      </c>
      <c r="BA13" s="18">
        <v>42923</v>
      </c>
      <c r="BB13" s="18"/>
      <c r="BC13" s="26"/>
      <c r="BD13" s="34"/>
      <c r="BE13" s="34"/>
      <c r="BF13" s="18"/>
      <c r="BG13" s="18"/>
      <c r="BH13" s="18"/>
      <c r="BI13" s="26"/>
      <c r="BJ13" s="34"/>
      <c r="BK13" s="34"/>
      <c r="BL13" s="18"/>
      <c r="BM13" s="18"/>
      <c r="BN13" s="18"/>
      <c r="BO13" s="17"/>
      <c r="BP13" s="19">
        <f t="shared" si="6"/>
        <v>-42307</v>
      </c>
      <c r="BQ13" s="17">
        <f t="shared" si="7"/>
        <v>-1410.2333333333333</v>
      </c>
      <c r="BR13" s="17">
        <f t="shared" si="8"/>
        <v>-1411</v>
      </c>
      <c r="BS13" s="17">
        <f t="shared" si="9"/>
        <v>22.999999999999545</v>
      </c>
      <c r="BT13" s="18"/>
      <c r="BU13" s="18"/>
      <c r="BV13" s="17"/>
      <c r="BW13" s="19">
        <f t="shared" si="10"/>
        <v>0</v>
      </c>
      <c r="BX13" s="17">
        <f t="shared" si="11"/>
        <v>0</v>
      </c>
      <c r="BY13" s="17">
        <f t="shared" si="12"/>
        <v>0</v>
      </c>
      <c r="BZ13" s="17">
        <f t="shared" si="13"/>
        <v>0</v>
      </c>
      <c r="CA13" s="18"/>
      <c r="CB13" s="18"/>
      <c r="CC13" s="18"/>
      <c r="CD13" s="18"/>
      <c r="CE13" s="36">
        <f t="shared" si="14"/>
        <v>0</v>
      </c>
      <c r="CF13" s="39">
        <f t="shared" si="15"/>
        <v>42923</v>
      </c>
      <c r="CG13" s="39"/>
      <c r="CH13" s="18"/>
      <c r="CI13" s="18"/>
      <c r="CJ13" s="18"/>
      <c r="CK13" s="26"/>
      <c r="CL13" s="18"/>
      <c r="CM13" s="18"/>
      <c r="CN13" s="18"/>
      <c r="CO13" s="26"/>
      <c r="CP13" s="26"/>
      <c r="CQ13" s="34"/>
      <c r="CR13" s="80"/>
      <c r="CS13" s="18"/>
      <c r="CT13" s="26"/>
      <c r="CU13" s="18"/>
      <c r="CV13" s="26"/>
      <c r="CW13" s="18"/>
      <c r="CX13" s="18"/>
      <c r="CY13" s="18"/>
      <c r="CZ13" s="26"/>
      <c r="DA13" s="18"/>
      <c r="DB13" s="18"/>
    </row>
    <row r="14" spans="1:106" s="101" customFormat="1" ht="58.5" customHeight="1" x14ac:dyDescent="0.2">
      <c r="A14" s="17">
        <v>11</v>
      </c>
      <c r="B14" s="97">
        <v>42751</v>
      </c>
      <c r="C14" s="19" t="s">
        <v>95</v>
      </c>
      <c r="D14" s="20" t="s">
        <v>67</v>
      </c>
      <c r="E14" s="20" t="s">
        <v>68</v>
      </c>
      <c r="F14" s="20" t="s">
        <v>69</v>
      </c>
      <c r="G14" s="21" t="s">
        <v>1611</v>
      </c>
      <c r="H14" s="22">
        <v>28</v>
      </c>
      <c r="I14" s="78"/>
      <c r="J14" s="23">
        <v>68230690</v>
      </c>
      <c r="K14" s="17" t="s">
        <v>96</v>
      </c>
      <c r="L14" s="24" t="s">
        <v>71</v>
      </c>
      <c r="M14" s="24"/>
      <c r="N14" s="23">
        <v>0</v>
      </c>
      <c r="O14" s="24" t="s">
        <v>71</v>
      </c>
      <c r="P14" s="24" t="s">
        <v>71</v>
      </c>
      <c r="Q14" s="23">
        <v>0</v>
      </c>
      <c r="R14" s="24" t="s">
        <v>71</v>
      </c>
      <c r="S14" s="26">
        <f t="shared" si="0"/>
        <v>68230690</v>
      </c>
      <c r="T14" s="17" t="s">
        <v>1595</v>
      </c>
      <c r="U14" s="17" t="s">
        <v>113</v>
      </c>
      <c r="V14" s="18" t="s">
        <v>74</v>
      </c>
      <c r="W14" s="18">
        <v>42752</v>
      </c>
      <c r="X14" s="19">
        <v>38</v>
      </c>
      <c r="Y14" s="18">
        <v>42752</v>
      </c>
      <c r="Z14" s="27">
        <v>66340000</v>
      </c>
      <c r="AA14" s="18">
        <v>42752</v>
      </c>
      <c r="AB14" s="18">
        <v>42752</v>
      </c>
      <c r="AC14" s="28"/>
      <c r="AD14" s="21" t="s">
        <v>333</v>
      </c>
      <c r="AE14" s="26">
        <v>66340000</v>
      </c>
      <c r="AF14" s="99">
        <f t="shared" si="1"/>
        <v>-1890690</v>
      </c>
      <c r="AG14" s="30">
        <v>6200000</v>
      </c>
      <c r="AH14" s="17" t="s">
        <v>98</v>
      </c>
      <c r="AI14" s="17" t="s">
        <v>71</v>
      </c>
      <c r="AJ14" s="26" t="s">
        <v>114</v>
      </c>
      <c r="AK14" s="80">
        <v>42760</v>
      </c>
      <c r="AL14" s="17" t="s">
        <v>77</v>
      </c>
      <c r="AM14" s="31">
        <v>52694229</v>
      </c>
      <c r="AN14" s="31">
        <v>6</v>
      </c>
      <c r="AO14" s="39"/>
      <c r="AP14" s="17" t="s">
        <v>71</v>
      </c>
      <c r="AQ14" s="17" t="s">
        <v>71</v>
      </c>
      <c r="AR14" s="17" t="s">
        <v>71</v>
      </c>
      <c r="AS14" s="17" t="s">
        <v>1451</v>
      </c>
      <c r="AT14" s="19">
        <v>4773498</v>
      </c>
      <c r="AU14" s="103" t="s">
        <v>1299</v>
      </c>
      <c r="AV14" s="17" t="s">
        <v>1240</v>
      </c>
      <c r="AW14" s="87">
        <f t="shared" si="2"/>
        <v>321</v>
      </c>
      <c r="AX14" s="17">
        <f t="shared" si="3"/>
        <v>10.7</v>
      </c>
      <c r="AY14" s="17">
        <f t="shared" si="4"/>
        <v>10</v>
      </c>
      <c r="AZ14" s="17">
        <f t="shared" si="5"/>
        <v>20.999999999999979</v>
      </c>
      <c r="BA14" s="18">
        <v>43076</v>
      </c>
      <c r="BB14" s="18"/>
      <c r="BC14" s="26"/>
      <c r="BD14" s="34"/>
      <c r="BE14" s="34"/>
      <c r="BF14" s="18"/>
      <c r="BG14" s="18"/>
      <c r="BH14" s="18"/>
      <c r="BI14" s="26"/>
      <c r="BJ14" s="34"/>
      <c r="BK14" s="34"/>
      <c r="BL14" s="18"/>
      <c r="BM14" s="18"/>
      <c r="BN14" s="18"/>
      <c r="BO14" s="17"/>
      <c r="BP14" s="19">
        <f t="shared" si="6"/>
        <v>-42457</v>
      </c>
      <c r="BQ14" s="17">
        <f t="shared" si="7"/>
        <v>-1415.2333333333333</v>
      </c>
      <c r="BR14" s="17">
        <f t="shared" si="8"/>
        <v>-1416</v>
      </c>
      <c r="BS14" s="17">
        <f t="shared" si="9"/>
        <v>22.999999999999545</v>
      </c>
      <c r="BT14" s="18"/>
      <c r="BU14" s="18"/>
      <c r="BV14" s="17"/>
      <c r="BW14" s="19">
        <f t="shared" si="10"/>
        <v>0</v>
      </c>
      <c r="BX14" s="17">
        <f t="shared" si="11"/>
        <v>0</v>
      </c>
      <c r="BY14" s="17">
        <f t="shared" si="12"/>
        <v>0</v>
      </c>
      <c r="BZ14" s="17">
        <f t="shared" si="13"/>
        <v>0</v>
      </c>
      <c r="CA14" s="18"/>
      <c r="CB14" s="18"/>
      <c r="CC14" s="18"/>
      <c r="CD14" s="18"/>
      <c r="CE14" s="36">
        <f t="shared" si="14"/>
        <v>0</v>
      </c>
      <c r="CF14" s="39">
        <f t="shared" si="15"/>
        <v>43076</v>
      </c>
      <c r="CG14" s="39"/>
      <c r="CH14" s="18"/>
      <c r="CI14" s="18"/>
      <c r="CJ14" s="18"/>
      <c r="CK14" s="26"/>
      <c r="CL14" s="18"/>
      <c r="CM14" s="18"/>
      <c r="CN14" s="18"/>
      <c r="CO14" s="26"/>
      <c r="CP14" s="26"/>
      <c r="CQ14" s="34"/>
      <c r="CR14" s="80"/>
      <c r="CS14" s="18"/>
      <c r="CT14" s="26"/>
      <c r="CU14" s="18"/>
      <c r="CV14" s="26"/>
      <c r="CW14" s="18"/>
      <c r="CX14" s="18"/>
      <c r="CY14" s="18"/>
      <c r="CZ14" s="26"/>
      <c r="DA14" s="18"/>
      <c r="DB14" s="18"/>
    </row>
    <row r="15" spans="1:106" s="101" customFormat="1" ht="58.5" customHeight="1" x14ac:dyDescent="0.2">
      <c r="A15" s="17">
        <v>12</v>
      </c>
      <c r="B15" s="97">
        <v>42751</v>
      </c>
      <c r="C15" s="19" t="s">
        <v>95</v>
      </c>
      <c r="D15" s="20" t="s">
        <v>67</v>
      </c>
      <c r="E15" s="20" t="s">
        <v>68</v>
      </c>
      <c r="F15" s="20" t="s">
        <v>69</v>
      </c>
      <c r="G15" s="21" t="s">
        <v>1612</v>
      </c>
      <c r="H15" s="22">
        <v>22</v>
      </c>
      <c r="I15" s="78"/>
      <c r="J15" s="23">
        <v>75882730</v>
      </c>
      <c r="K15" s="17" t="s">
        <v>96</v>
      </c>
      <c r="L15" s="24" t="s">
        <v>71</v>
      </c>
      <c r="M15" s="24"/>
      <c r="N15" s="23">
        <v>0</v>
      </c>
      <c r="O15" s="24" t="s">
        <v>71</v>
      </c>
      <c r="P15" s="24" t="s">
        <v>71</v>
      </c>
      <c r="Q15" s="23">
        <v>0</v>
      </c>
      <c r="R15" s="24" t="s">
        <v>71</v>
      </c>
      <c r="S15" s="26">
        <f t="shared" si="0"/>
        <v>75882730</v>
      </c>
      <c r="T15" s="17" t="s">
        <v>1595</v>
      </c>
      <c r="U15" s="17" t="s">
        <v>115</v>
      </c>
      <c r="V15" s="18" t="s">
        <v>74</v>
      </c>
      <c r="W15" s="18">
        <v>42752</v>
      </c>
      <c r="X15" s="19">
        <v>34</v>
      </c>
      <c r="Y15" s="18">
        <v>42752</v>
      </c>
      <c r="Z15" s="27">
        <v>74104229</v>
      </c>
      <c r="AA15" s="18">
        <v>42752</v>
      </c>
      <c r="AB15" s="18">
        <v>42752</v>
      </c>
      <c r="AC15" s="28"/>
      <c r="AD15" s="21" t="s">
        <v>342</v>
      </c>
      <c r="AE15" s="26">
        <v>74104229</v>
      </c>
      <c r="AF15" s="99">
        <f t="shared" si="1"/>
        <v>-1778501</v>
      </c>
      <c r="AG15" s="30">
        <v>6200000</v>
      </c>
      <c r="AH15" s="17" t="s">
        <v>98</v>
      </c>
      <c r="AI15" s="17" t="s">
        <v>71</v>
      </c>
      <c r="AJ15" s="26" t="s">
        <v>116</v>
      </c>
      <c r="AK15" s="80">
        <v>42793</v>
      </c>
      <c r="AL15" s="17" t="s">
        <v>77</v>
      </c>
      <c r="AM15" s="31">
        <v>46450640</v>
      </c>
      <c r="AN15" s="31">
        <v>1</v>
      </c>
      <c r="AO15" s="39"/>
      <c r="AP15" s="17" t="s">
        <v>71</v>
      </c>
      <c r="AQ15" s="17" t="s">
        <v>71</v>
      </c>
      <c r="AR15" s="17" t="s">
        <v>71</v>
      </c>
      <c r="AS15" s="17" t="s">
        <v>1452</v>
      </c>
      <c r="AT15" s="19">
        <v>3165036488</v>
      </c>
      <c r="AU15" s="103" t="s">
        <v>1300</v>
      </c>
      <c r="AV15" s="17" t="s">
        <v>1241</v>
      </c>
      <c r="AW15" s="87">
        <f t="shared" si="2"/>
        <v>344</v>
      </c>
      <c r="AX15" s="17">
        <f t="shared" si="3"/>
        <v>11.466666666666667</v>
      </c>
      <c r="AY15" s="17">
        <f t="shared" si="4"/>
        <v>11</v>
      </c>
      <c r="AZ15" s="17">
        <f t="shared" si="5"/>
        <v>14.000000000000004</v>
      </c>
      <c r="BA15" s="18">
        <v>43099</v>
      </c>
      <c r="BB15" s="18"/>
      <c r="BC15" s="26"/>
      <c r="BD15" s="34"/>
      <c r="BE15" s="34"/>
      <c r="BF15" s="18"/>
      <c r="BG15" s="18"/>
      <c r="BH15" s="18"/>
      <c r="BI15" s="26"/>
      <c r="BJ15" s="34"/>
      <c r="BK15" s="34"/>
      <c r="BL15" s="18"/>
      <c r="BM15" s="18"/>
      <c r="BN15" s="18"/>
      <c r="BO15" s="17"/>
      <c r="BP15" s="19">
        <f t="shared" si="6"/>
        <v>-42480</v>
      </c>
      <c r="BQ15" s="17">
        <f t="shared" si="7"/>
        <v>-1416</v>
      </c>
      <c r="BR15" s="17">
        <f t="shared" si="8"/>
        <v>-1416</v>
      </c>
      <c r="BS15" s="17">
        <f t="shared" si="9"/>
        <v>0</v>
      </c>
      <c r="BT15" s="18"/>
      <c r="BU15" s="18"/>
      <c r="BV15" s="17"/>
      <c r="BW15" s="19">
        <f t="shared" si="10"/>
        <v>0</v>
      </c>
      <c r="BX15" s="17">
        <f t="shared" si="11"/>
        <v>0</v>
      </c>
      <c r="BY15" s="17">
        <f t="shared" si="12"/>
        <v>0</v>
      </c>
      <c r="BZ15" s="17">
        <f t="shared" si="13"/>
        <v>0</v>
      </c>
      <c r="CA15" s="18"/>
      <c r="CB15" s="18"/>
      <c r="CC15" s="18"/>
      <c r="CD15" s="18"/>
      <c r="CE15" s="36">
        <f t="shared" si="14"/>
        <v>0</v>
      </c>
      <c r="CF15" s="39">
        <f t="shared" si="15"/>
        <v>43099</v>
      </c>
      <c r="CG15" s="39"/>
      <c r="CH15" s="18"/>
      <c r="CI15" s="18"/>
      <c r="CJ15" s="18"/>
      <c r="CK15" s="26"/>
      <c r="CL15" s="18"/>
      <c r="CM15" s="18"/>
      <c r="CN15" s="18"/>
      <c r="CO15" s="26"/>
      <c r="CP15" s="26"/>
      <c r="CQ15" s="34"/>
      <c r="CR15" s="80"/>
      <c r="CS15" s="18"/>
      <c r="CT15" s="26"/>
      <c r="CU15" s="18"/>
      <c r="CV15" s="26"/>
      <c r="CW15" s="18"/>
      <c r="CX15" s="18"/>
      <c r="CY15" s="18"/>
      <c r="CZ15" s="26"/>
      <c r="DA15" s="18"/>
      <c r="DB15" s="18"/>
    </row>
    <row r="16" spans="1:106" s="101" customFormat="1" ht="75.75" customHeight="1" x14ac:dyDescent="0.2">
      <c r="A16" s="17">
        <v>13</v>
      </c>
      <c r="B16" s="97">
        <v>42751</v>
      </c>
      <c r="C16" s="19" t="s">
        <v>95</v>
      </c>
      <c r="D16" s="20" t="s">
        <v>67</v>
      </c>
      <c r="E16" s="20" t="s">
        <v>68</v>
      </c>
      <c r="F16" s="20" t="s">
        <v>69</v>
      </c>
      <c r="G16" s="21" t="s">
        <v>1613</v>
      </c>
      <c r="H16" s="22">
        <v>19</v>
      </c>
      <c r="I16" s="78"/>
      <c r="J16" s="23">
        <v>56333516</v>
      </c>
      <c r="K16" s="17" t="s">
        <v>96</v>
      </c>
      <c r="L16" s="24" t="s">
        <v>71</v>
      </c>
      <c r="M16" s="24"/>
      <c r="N16" s="23">
        <v>0</v>
      </c>
      <c r="O16" s="24" t="s">
        <v>71</v>
      </c>
      <c r="P16" s="24" t="s">
        <v>71</v>
      </c>
      <c r="Q16" s="23">
        <v>0</v>
      </c>
      <c r="R16" s="24" t="s">
        <v>71</v>
      </c>
      <c r="S16" s="26">
        <f t="shared" si="0"/>
        <v>56333516</v>
      </c>
      <c r="T16" s="17" t="s">
        <v>1594</v>
      </c>
      <c r="U16" s="17" t="s">
        <v>117</v>
      </c>
      <c r="V16" s="18" t="s">
        <v>74</v>
      </c>
      <c r="W16" s="18">
        <v>42752</v>
      </c>
      <c r="X16" s="19">
        <v>40</v>
      </c>
      <c r="Y16" s="18">
        <v>42752</v>
      </c>
      <c r="Z16" s="27">
        <v>54772500</v>
      </c>
      <c r="AA16" s="18">
        <v>42752</v>
      </c>
      <c r="AB16" s="18">
        <v>42752</v>
      </c>
      <c r="AC16" s="28"/>
      <c r="AD16" s="21" t="s">
        <v>118</v>
      </c>
      <c r="AE16" s="26">
        <v>54772500</v>
      </c>
      <c r="AF16" s="99">
        <f t="shared" si="1"/>
        <v>-1561016</v>
      </c>
      <c r="AG16" s="30">
        <v>5025000</v>
      </c>
      <c r="AH16" s="17" t="s">
        <v>98</v>
      </c>
      <c r="AI16" s="17" t="s">
        <v>71</v>
      </c>
      <c r="AJ16" s="26" t="s">
        <v>119</v>
      </c>
      <c r="AK16" s="80">
        <v>42759</v>
      </c>
      <c r="AL16" s="17" t="s">
        <v>77</v>
      </c>
      <c r="AM16" s="31">
        <v>65634460</v>
      </c>
      <c r="AN16" s="31">
        <v>2</v>
      </c>
      <c r="AO16" s="39"/>
      <c r="AP16" s="17" t="s">
        <v>71</v>
      </c>
      <c r="AQ16" s="17" t="s">
        <v>71</v>
      </c>
      <c r="AR16" s="17" t="s">
        <v>71</v>
      </c>
      <c r="AS16" s="17" t="s">
        <v>120</v>
      </c>
      <c r="AT16" s="19">
        <v>3188780416</v>
      </c>
      <c r="AU16" s="103" t="s">
        <v>1301</v>
      </c>
      <c r="AV16" s="17" t="s">
        <v>1242</v>
      </c>
      <c r="AW16" s="87">
        <f t="shared" si="2"/>
        <v>327</v>
      </c>
      <c r="AX16" s="17">
        <f t="shared" si="3"/>
        <v>10.9</v>
      </c>
      <c r="AY16" s="17">
        <f t="shared" si="4"/>
        <v>10</v>
      </c>
      <c r="AZ16" s="17">
        <f t="shared" si="5"/>
        <v>27.000000000000011</v>
      </c>
      <c r="BA16" s="18">
        <v>43082</v>
      </c>
      <c r="BB16" s="18"/>
      <c r="BC16" s="26"/>
      <c r="BD16" s="34"/>
      <c r="BE16" s="34"/>
      <c r="BF16" s="18"/>
      <c r="BG16" s="18"/>
      <c r="BH16" s="18"/>
      <c r="BI16" s="26"/>
      <c r="BJ16" s="34"/>
      <c r="BK16" s="34"/>
      <c r="BL16" s="18"/>
      <c r="BM16" s="18"/>
      <c r="BN16" s="18"/>
      <c r="BO16" s="17"/>
      <c r="BP16" s="19">
        <f t="shared" si="6"/>
        <v>-42463</v>
      </c>
      <c r="BQ16" s="17">
        <f t="shared" si="7"/>
        <v>-1415.4333333333334</v>
      </c>
      <c r="BR16" s="17">
        <f t="shared" si="8"/>
        <v>-1416</v>
      </c>
      <c r="BS16" s="17">
        <f t="shared" si="9"/>
        <v>16.999999999998181</v>
      </c>
      <c r="BT16" s="18"/>
      <c r="BU16" s="18"/>
      <c r="BV16" s="17"/>
      <c r="BW16" s="19">
        <f t="shared" si="10"/>
        <v>0</v>
      </c>
      <c r="BX16" s="17">
        <f t="shared" si="11"/>
        <v>0</v>
      </c>
      <c r="BY16" s="17">
        <f t="shared" si="12"/>
        <v>0</v>
      </c>
      <c r="BZ16" s="17">
        <f t="shared" si="13"/>
        <v>0</v>
      </c>
      <c r="CA16" s="18"/>
      <c r="CB16" s="18"/>
      <c r="CC16" s="18"/>
      <c r="CD16" s="18"/>
      <c r="CE16" s="36">
        <f t="shared" si="14"/>
        <v>0</v>
      </c>
      <c r="CF16" s="39">
        <f t="shared" si="15"/>
        <v>43082</v>
      </c>
      <c r="CG16" s="39"/>
      <c r="CH16" s="18"/>
      <c r="CI16" s="18"/>
      <c r="CJ16" s="18"/>
      <c r="CK16" s="26"/>
      <c r="CL16" s="18"/>
      <c r="CM16" s="18"/>
      <c r="CN16" s="18"/>
      <c r="CO16" s="26"/>
      <c r="CP16" s="26"/>
      <c r="CQ16" s="34"/>
      <c r="CR16" s="80"/>
      <c r="CS16" s="18"/>
      <c r="CT16" s="26"/>
      <c r="CU16" s="18"/>
      <c r="CV16" s="26"/>
      <c r="CW16" s="18"/>
      <c r="CX16" s="18"/>
      <c r="CY16" s="18"/>
      <c r="CZ16" s="26"/>
      <c r="DA16" s="18"/>
      <c r="DB16" s="18"/>
    </row>
    <row r="17" spans="1:106" s="101" customFormat="1" ht="58.5" customHeight="1" x14ac:dyDescent="0.2">
      <c r="A17" s="17">
        <v>14</v>
      </c>
      <c r="B17" s="97">
        <v>42752</v>
      </c>
      <c r="C17" s="19" t="s">
        <v>121</v>
      </c>
      <c r="D17" s="20" t="s">
        <v>67</v>
      </c>
      <c r="E17" s="20" t="s">
        <v>68</v>
      </c>
      <c r="F17" s="20" t="s">
        <v>69</v>
      </c>
      <c r="G17" s="21" t="s">
        <v>1614</v>
      </c>
      <c r="H17" s="22">
        <v>32</v>
      </c>
      <c r="I17" s="78"/>
      <c r="J17" s="23">
        <v>59138750</v>
      </c>
      <c r="K17" s="17" t="s">
        <v>122</v>
      </c>
      <c r="L17" s="24" t="s">
        <v>71</v>
      </c>
      <c r="M17" s="24"/>
      <c r="N17" s="23">
        <v>0</v>
      </c>
      <c r="O17" s="24" t="s">
        <v>71</v>
      </c>
      <c r="P17" s="24" t="s">
        <v>71</v>
      </c>
      <c r="Q17" s="23">
        <v>0</v>
      </c>
      <c r="R17" s="24" t="s">
        <v>71</v>
      </c>
      <c r="S17" s="26">
        <f t="shared" si="0"/>
        <v>59138750</v>
      </c>
      <c r="T17" s="17" t="s">
        <v>1595</v>
      </c>
      <c r="U17" s="17" t="s">
        <v>123</v>
      </c>
      <c r="V17" s="18" t="s">
        <v>74</v>
      </c>
      <c r="W17" s="18">
        <v>42752</v>
      </c>
      <c r="X17" s="19">
        <v>36</v>
      </c>
      <c r="Y17" s="18">
        <v>42752</v>
      </c>
      <c r="Z17" s="27">
        <v>57500000</v>
      </c>
      <c r="AA17" s="18">
        <v>42752</v>
      </c>
      <c r="AB17" s="18">
        <v>42752</v>
      </c>
      <c r="AC17" s="28"/>
      <c r="AD17" s="21" t="s">
        <v>124</v>
      </c>
      <c r="AE17" s="26">
        <v>57500000</v>
      </c>
      <c r="AF17" s="99">
        <f t="shared" si="1"/>
        <v>-1638750</v>
      </c>
      <c r="AG17" s="30">
        <v>5000000</v>
      </c>
      <c r="AH17" s="17" t="s">
        <v>125</v>
      </c>
      <c r="AI17" s="17" t="s">
        <v>71</v>
      </c>
      <c r="AJ17" s="26" t="s">
        <v>126</v>
      </c>
      <c r="AK17" s="80">
        <v>42760</v>
      </c>
      <c r="AL17" s="17" t="s">
        <v>77</v>
      </c>
      <c r="AM17" s="31">
        <v>1032430262</v>
      </c>
      <c r="AN17" s="31">
        <v>5</v>
      </c>
      <c r="AO17" s="39"/>
      <c r="AP17" s="17" t="s">
        <v>71</v>
      </c>
      <c r="AQ17" s="17" t="s">
        <v>71</v>
      </c>
      <c r="AR17" s="17" t="s">
        <v>71</v>
      </c>
      <c r="AS17" s="17" t="s">
        <v>127</v>
      </c>
      <c r="AT17" s="19">
        <v>3165540074</v>
      </c>
      <c r="AU17" s="103" t="s">
        <v>1302</v>
      </c>
      <c r="AV17" s="17" t="s">
        <v>1243</v>
      </c>
      <c r="AW17" s="87">
        <f t="shared" si="2"/>
        <v>344</v>
      </c>
      <c r="AX17" s="17">
        <f t="shared" si="3"/>
        <v>11.466666666666667</v>
      </c>
      <c r="AY17" s="17">
        <f t="shared" si="4"/>
        <v>11</v>
      </c>
      <c r="AZ17" s="17">
        <f t="shared" si="5"/>
        <v>14.000000000000004</v>
      </c>
      <c r="BA17" s="18">
        <v>43099</v>
      </c>
      <c r="BB17" s="18"/>
      <c r="BC17" s="26"/>
      <c r="BD17" s="34"/>
      <c r="BE17" s="34"/>
      <c r="BF17" s="18"/>
      <c r="BG17" s="18"/>
      <c r="BH17" s="18"/>
      <c r="BI17" s="26"/>
      <c r="BJ17" s="34"/>
      <c r="BK17" s="34"/>
      <c r="BL17" s="18"/>
      <c r="BM17" s="18"/>
      <c r="BN17" s="18"/>
      <c r="BO17" s="17"/>
      <c r="BP17" s="19">
        <f t="shared" si="6"/>
        <v>-42480</v>
      </c>
      <c r="BQ17" s="17">
        <f t="shared" si="7"/>
        <v>-1416</v>
      </c>
      <c r="BR17" s="17">
        <f t="shared" si="8"/>
        <v>-1416</v>
      </c>
      <c r="BS17" s="17">
        <f t="shared" si="9"/>
        <v>0</v>
      </c>
      <c r="BT17" s="18"/>
      <c r="BU17" s="18"/>
      <c r="BV17" s="17"/>
      <c r="BW17" s="19">
        <f t="shared" si="10"/>
        <v>0</v>
      </c>
      <c r="BX17" s="17">
        <f t="shared" si="11"/>
        <v>0</v>
      </c>
      <c r="BY17" s="17">
        <f t="shared" si="12"/>
        <v>0</v>
      </c>
      <c r="BZ17" s="17">
        <f t="shared" si="13"/>
        <v>0</v>
      </c>
      <c r="CA17" s="18"/>
      <c r="CB17" s="18"/>
      <c r="CC17" s="18"/>
      <c r="CD17" s="18"/>
      <c r="CE17" s="36">
        <f t="shared" si="14"/>
        <v>0</v>
      </c>
      <c r="CF17" s="39">
        <f t="shared" si="15"/>
        <v>43099</v>
      </c>
      <c r="CG17" s="39"/>
      <c r="CH17" s="18"/>
      <c r="CI17" s="18"/>
      <c r="CJ17" s="18"/>
      <c r="CK17" s="26"/>
      <c r="CL17" s="18"/>
      <c r="CM17" s="18"/>
      <c r="CN17" s="18"/>
      <c r="CO17" s="26"/>
      <c r="CP17" s="26"/>
      <c r="CQ17" s="34"/>
      <c r="CR17" s="80"/>
      <c r="CS17" s="18"/>
      <c r="CT17" s="26"/>
      <c r="CU17" s="18"/>
      <c r="CV17" s="26"/>
      <c r="CW17" s="18"/>
      <c r="CX17" s="18"/>
      <c r="CY17" s="18"/>
      <c r="CZ17" s="26"/>
      <c r="DA17" s="18"/>
      <c r="DB17" s="18"/>
    </row>
    <row r="18" spans="1:106" s="101" customFormat="1" ht="81.75" customHeight="1" x14ac:dyDescent="0.2">
      <c r="A18" s="17">
        <v>15</v>
      </c>
      <c r="B18" s="97">
        <v>42751</v>
      </c>
      <c r="C18" s="19" t="s">
        <v>95</v>
      </c>
      <c r="D18" s="20" t="s">
        <v>67</v>
      </c>
      <c r="E18" s="20" t="s">
        <v>68</v>
      </c>
      <c r="F18" s="20" t="s">
        <v>69</v>
      </c>
      <c r="G18" s="21" t="s">
        <v>1615</v>
      </c>
      <c r="H18" s="22">
        <v>23</v>
      </c>
      <c r="I18" s="78"/>
      <c r="J18" s="23">
        <v>69506030</v>
      </c>
      <c r="K18" s="17" t="s">
        <v>96</v>
      </c>
      <c r="L18" s="24" t="s">
        <v>71</v>
      </c>
      <c r="M18" s="24"/>
      <c r="N18" s="23">
        <v>0</v>
      </c>
      <c r="O18" s="24" t="s">
        <v>71</v>
      </c>
      <c r="P18" s="24" t="s">
        <v>71</v>
      </c>
      <c r="Q18" s="23">
        <v>0</v>
      </c>
      <c r="R18" s="24" t="s">
        <v>71</v>
      </c>
      <c r="S18" s="26">
        <f t="shared" si="0"/>
        <v>69506030</v>
      </c>
      <c r="T18" s="17" t="s">
        <v>1595</v>
      </c>
      <c r="U18" s="17" t="s">
        <v>128</v>
      </c>
      <c r="V18" s="18" t="s">
        <v>74</v>
      </c>
      <c r="W18" s="18">
        <v>42752</v>
      </c>
      <c r="X18" s="19">
        <v>48</v>
      </c>
      <c r="Y18" s="18">
        <v>42752</v>
      </c>
      <c r="Z18" s="27">
        <v>67580000</v>
      </c>
      <c r="AA18" s="18">
        <v>42752</v>
      </c>
      <c r="AB18" s="18">
        <v>42752</v>
      </c>
      <c r="AC18" s="28"/>
      <c r="AD18" s="21" t="s">
        <v>343</v>
      </c>
      <c r="AE18" s="26">
        <v>67580000</v>
      </c>
      <c r="AF18" s="99">
        <f t="shared" si="1"/>
        <v>-1926030</v>
      </c>
      <c r="AG18" s="30">
        <v>6200000</v>
      </c>
      <c r="AH18" s="17" t="s">
        <v>98</v>
      </c>
      <c r="AI18" s="17" t="s">
        <v>71</v>
      </c>
      <c r="AJ18" s="26" t="s">
        <v>129</v>
      </c>
      <c r="AK18" s="80">
        <v>42759</v>
      </c>
      <c r="AL18" s="17" t="s">
        <v>77</v>
      </c>
      <c r="AM18" s="31">
        <v>52697433</v>
      </c>
      <c r="AN18" s="31">
        <v>6</v>
      </c>
      <c r="AO18" s="39"/>
      <c r="AP18" s="17" t="s">
        <v>71</v>
      </c>
      <c r="AQ18" s="17" t="s">
        <v>71</v>
      </c>
      <c r="AR18" s="17" t="s">
        <v>71</v>
      </c>
      <c r="AS18" s="17" t="s">
        <v>1453</v>
      </c>
      <c r="AT18" s="19">
        <v>3106082499</v>
      </c>
      <c r="AU18" s="103" t="s">
        <v>1303</v>
      </c>
      <c r="AV18" s="17" t="s">
        <v>1244</v>
      </c>
      <c r="AW18" s="87">
        <f t="shared" si="2"/>
        <v>327</v>
      </c>
      <c r="AX18" s="17">
        <f t="shared" si="3"/>
        <v>10.9</v>
      </c>
      <c r="AY18" s="17">
        <f t="shared" si="4"/>
        <v>10</v>
      </c>
      <c r="AZ18" s="17">
        <f t="shared" si="5"/>
        <v>27.000000000000011</v>
      </c>
      <c r="BA18" s="18">
        <v>43082</v>
      </c>
      <c r="BB18" s="18"/>
      <c r="BC18" s="26"/>
      <c r="BD18" s="34"/>
      <c r="BE18" s="34"/>
      <c r="BF18" s="18"/>
      <c r="BG18" s="18"/>
      <c r="BH18" s="18"/>
      <c r="BI18" s="26"/>
      <c r="BJ18" s="34"/>
      <c r="BK18" s="34"/>
      <c r="BL18" s="18"/>
      <c r="BM18" s="18"/>
      <c r="BN18" s="18"/>
      <c r="BO18" s="17"/>
      <c r="BP18" s="19">
        <f t="shared" si="6"/>
        <v>-42463</v>
      </c>
      <c r="BQ18" s="17">
        <f t="shared" si="7"/>
        <v>-1415.4333333333334</v>
      </c>
      <c r="BR18" s="17">
        <f t="shared" si="8"/>
        <v>-1416</v>
      </c>
      <c r="BS18" s="17">
        <f t="shared" si="9"/>
        <v>16.999999999998181</v>
      </c>
      <c r="BT18" s="18"/>
      <c r="BU18" s="18"/>
      <c r="BV18" s="17"/>
      <c r="BW18" s="19">
        <f t="shared" si="10"/>
        <v>0</v>
      </c>
      <c r="BX18" s="17">
        <f t="shared" si="11"/>
        <v>0</v>
      </c>
      <c r="BY18" s="17">
        <f t="shared" si="12"/>
        <v>0</v>
      </c>
      <c r="BZ18" s="17">
        <f t="shared" si="13"/>
        <v>0</v>
      </c>
      <c r="CA18" s="18"/>
      <c r="CB18" s="18"/>
      <c r="CC18" s="18"/>
      <c r="CD18" s="18"/>
      <c r="CE18" s="36">
        <f t="shared" si="14"/>
        <v>0</v>
      </c>
      <c r="CF18" s="39">
        <f t="shared" si="15"/>
        <v>43082</v>
      </c>
      <c r="CG18" s="39"/>
      <c r="CH18" s="18"/>
      <c r="CI18" s="18"/>
      <c r="CJ18" s="18"/>
      <c r="CK18" s="26"/>
      <c r="CL18" s="18"/>
      <c r="CM18" s="18"/>
      <c r="CN18" s="18"/>
      <c r="CO18" s="26"/>
      <c r="CP18" s="26"/>
      <c r="CQ18" s="34"/>
      <c r="CR18" s="80"/>
      <c r="CS18" s="18"/>
      <c r="CT18" s="26"/>
      <c r="CU18" s="18"/>
      <c r="CV18" s="26"/>
      <c r="CW18" s="18"/>
      <c r="CX18" s="18"/>
      <c r="CY18" s="18"/>
      <c r="CZ18" s="26"/>
      <c r="DA18" s="18"/>
      <c r="DB18" s="18"/>
    </row>
    <row r="19" spans="1:106" s="101" customFormat="1" ht="58.5" customHeight="1" x14ac:dyDescent="0.2">
      <c r="A19" s="17">
        <v>16</v>
      </c>
      <c r="B19" s="97">
        <v>42748</v>
      </c>
      <c r="C19" s="19" t="s">
        <v>66</v>
      </c>
      <c r="D19" s="20" t="s">
        <v>67</v>
      </c>
      <c r="E19" s="20" t="s">
        <v>68</v>
      </c>
      <c r="F19" s="20" t="s">
        <v>69</v>
      </c>
      <c r="G19" s="21" t="s">
        <v>1616</v>
      </c>
      <c r="H19" s="22">
        <v>47</v>
      </c>
      <c r="I19" s="78"/>
      <c r="J19" s="23">
        <v>69917430</v>
      </c>
      <c r="K19" s="17" t="s">
        <v>70</v>
      </c>
      <c r="L19" s="24" t="s">
        <v>71</v>
      </c>
      <c r="M19" s="24"/>
      <c r="N19" s="23">
        <v>0</v>
      </c>
      <c r="O19" s="24" t="s">
        <v>71</v>
      </c>
      <c r="P19" s="24" t="s">
        <v>71</v>
      </c>
      <c r="Q19" s="23">
        <v>0</v>
      </c>
      <c r="R19" s="24" t="s">
        <v>71</v>
      </c>
      <c r="S19" s="26">
        <f t="shared" si="0"/>
        <v>69917430</v>
      </c>
      <c r="T19" s="17" t="s">
        <v>1595</v>
      </c>
      <c r="U19" s="17" t="s">
        <v>130</v>
      </c>
      <c r="V19" s="18" t="s">
        <v>74</v>
      </c>
      <c r="W19" s="18">
        <v>42386</v>
      </c>
      <c r="X19" s="19">
        <v>46</v>
      </c>
      <c r="Y19" s="18">
        <v>42752</v>
      </c>
      <c r="Z19" s="27">
        <v>67980000</v>
      </c>
      <c r="AA19" s="18">
        <v>42752</v>
      </c>
      <c r="AB19" s="18">
        <v>42752</v>
      </c>
      <c r="AC19" s="28"/>
      <c r="AD19" s="21" t="s">
        <v>344</v>
      </c>
      <c r="AE19" s="26">
        <v>67980000</v>
      </c>
      <c r="AF19" s="99">
        <f t="shared" si="1"/>
        <v>-1937430</v>
      </c>
      <c r="AG19" s="30">
        <v>6180000</v>
      </c>
      <c r="AH19" s="17" t="s">
        <v>75</v>
      </c>
      <c r="AI19" s="17" t="s">
        <v>71</v>
      </c>
      <c r="AJ19" s="26" t="s">
        <v>131</v>
      </c>
      <c r="AK19" s="80">
        <v>42765</v>
      </c>
      <c r="AL19" s="17" t="s">
        <v>77</v>
      </c>
      <c r="AM19" s="31">
        <v>30081755</v>
      </c>
      <c r="AN19" s="31">
        <v>8</v>
      </c>
      <c r="AO19" s="39"/>
      <c r="AP19" s="17" t="s">
        <v>71</v>
      </c>
      <c r="AQ19" s="17" t="s">
        <v>71</v>
      </c>
      <c r="AR19" s="17" t="s">
        <v>71</v>
      </c>
      <c r="AS19" s="17" t="s">
        <v>1454</v>
      </c>
      <c r="AT19" s="19">
        <v>3003432078</v>
      </c>
      <c r="AU19" s="103" t="s">
        <v>1304</v>
      </c>
      <c r="AV19" s="17" t="s">
        <v>1232</v>
      </c>
      <c r="AW19" s="87">
        <f t="shared" si="2"/>
        <v>330</v>
      </c>
      <c r="AX19" s="17">
        <f t="shared" si="3"/>
        <v>11</v>
      </c>
      <c r="AY19" s="17">
        <f t="shared" si="4"/>
        <v>11</v>
      </c>
      <c r="AZ19" s="17">
        <f t="shared" si="5"/>
        <v>0</v>
      </c>
      <c r="BA19" s="18">
        <v>43085</v>
      </c>
      <c r="BB19" s="18"/>
      <c r="BC19" s="26"/>
      <c r="BD19" s="34"/>
      <c r="BE19" s="34"/>
      <c r="BF19" s="18"/>
      <c r="BG19" s="18"/>
      <c r="BH19" s="18"/>
      <c r="BI19" s="26"/>
      <c r="BJ19" s="34"/>
      <c r="BK19" s="34"/>
      <c r="BL19" s="18"/>
      <c r="BM19" s="18"/>
      <c r="BN19" s="18"/>
      <c r="BO19" s="17"/>
      <c r="BP19" s="19">
        <f t="shared" si="6"/>
        <v>-42466</v>
      </c>
      <c r="BQ19" s="17">
        <f t="shared" si="7"/>
        <v>-1415.5333333333333</v>
      </c>
      <c r="BR19" s="17">
        <f t="shared" si="8"/>
        <v>-1416</v>
      </c>
      <c r="BS19" s="17">
        <f t="shared" si="9"/>
        <v>14.000000000000909</v>
      </c>
      <c r="BT19" s="18"/>
      <c r="BU19" s="18"/>
      <c r="BV19" s="17"/>
      <c r="BW19" s="19">
        <f t="shared" si="10"/>
        <v>0</v>
      </c>
      <c r="BX19" s="17">
        <f t="shared" si="11"/>
        <v>0</v>
      </c>
      <c r="BY19" s="17">
        <f t="shared" si="12"/>
        <v>0</v>
      </c>
      <c r="BZ19" s="17">
        <f t="shared" si="13"/>
        <v>0</v>
      </c>
      <c r="CA19" s="18"/>
      <c r="CB19" s="18"/>
      <c r="CC19" s="18"/>
      <c r="CD19" s="18"/>
      <c r="CE19" s="36">
        <f t="shared" si="14"/>
        <v>0</v>
      </c>
      <c r="CF19" s="39">
        <f t="shared" si="15"/>
        <v>43085</v>
      </c>
      <c r="CG19" s="39"/>
      <c r="CH19" s="18"/>
      <c r="CI19" s="18"/>
      <c r="CJ19" s="18"/>
      <c r="CK19" s="26"/>
      <c r="CL19" s="18"/>
      <c r="CM19" s="18"/>
      <c r="CN19" s="18"/>
      <c r="CO19" s="26"/>
      <c r="CP19" s="26"/>
      <c r="CQ19" s="34"/>
      <c r="CR19" s="80"/>
      <c r="CS19" s="18"/>
      <c r="CT19" s="26"/>
      <c r="CU19" s="18"/>
      <c r="CV19" s="26"/>
      <c r="CW19" s="18"/>
      <c r="CX19" s="18"/>
      <c r="CY19" s="18"/>
      <c r="CZ19" s="26"/>
      <c r="DA19" s="18"/>
      <c r="DB19" s="18"/>
    </row>
    <row r="20" spans="1:106" s="101" customFormat="1" ht="58.5" customHeight="1" x14ac:dyDescent="0.2">
      <c r="A20" s="17">
        <v>17</v>
      </c>
      <c r="B20" s="97">
        <v>42748</v>
      </c>
      <c r="C20" s="19" t="s">
        <v>66</v>
      </c>
      <c r="D20" s="20" t="s">
        <v>67</v>
      </c>
      <c r="E20" s="20" t="s">
        <v>68</v>
      </c>
      <c r="F20" s="20" t="s">
        <v>69</v>
      </c>
      <c r="G20" s="21" t="s">
        <v>1616</v>
      </c>
      <c r="H20" s="22">
        <v>46</v>
      </c>
      <c r="I20" s="78"/>
      <c r="J20" s="23">
        <v>69917430</v>
      </c>
      <c r="K20" s="17" t="s">
        <v>70</v>
      </c>
      <c r="L20" s="24" t="s">
        <v>71</v>
      </c>
      <c r="M20" s="24"/>
      <c r="N20" s="23">
        <v>0</v>
      </c>
      <c r="O20" s="24" t="s">
        <v>71</v>
      </c>
      <c r="P20" s="24" t="s">
        <v>71</v>
      </c>
      <c r="Q20" s="23">
        <v>0</v>
      </c>
      <c r="R20" s="24" t="s">
        <v>71</v>
      </c>
      <c r="S20" s="26">
        <f t="shared" si="0"/>
        <v>69917430</v>
      </c>
      <c r="T20" s="17" t="s">
        <v>1595</v>
      </c>
      <c r="U20" s="17" t="s">
        <v>132</v>
      </c>
      <c r="V20" s="18" t="s">
        <v>74</v>
      </c>
      <c r="W20" s="18">
        <v>42752</v>
      </c>
      <c r="X20" s="19">
        <v>44</v>
      </c>
      <c r="Y20" s="18">
        <v>42752</v>
      </c>
      <c r="Z20" s="27">
        <v>67980000</v>
      </c>
      <c r="AA20" s="18">
        <v>42752</v>
      </c>
      <c r="AB20" s="18">
        <v>42752</v>
      </c>
      <c r="AC20" s="28"/>
      <c r="AD20" s="21" t="s">
        <v>133</v>
      </c>
      <c r="AE20" s="26">
        <v>67980000</v>
      </c>
      <c r="AF20" s="99">
        <f t="shared" si="1"/>
        <v>-1937430</v>
      </c>
      <c r="AG20" s="30">
        <v>6180000</v>
      </c>
      <c r="AH20" s="17" t="s">
        <v>75</v>
      </c>
      <c r="AI20" s="17" t="s">
        <v>71</v>
      </c>
      <c r="AJ20" s="26" t="s">
        <v>134</v>
      </c>
      <c r="AK20" s="80">
        <v>42765</v>
      </c>
      <c r="AL20" s="17" t="s">
        <v>77</v>
      </c>
      <c r="AM20" s="31">
        <v>52757316</v>
      </c>
      <c r="AN20" s="31">
        <v>0</v>
      </c>
      <c r="AO20" s="39"/>
      <c r="AP20" s="17" t="s">
        <v>71</v>
      </c>
      <c r="AQ20" s="17" t="s">
        <v>71</v>
      </c>
      <c r="AR20" s="17" t="s">
        <v>71</v>
      </c>
      <c r="AS20" s="17" t="s">
        <v>1455</v>
      </c>
      <c r="AT20" s="19">
        <v>3212322000</v>
      </c>
      <c r="AU20" s="103" t="s">
        <v>1305</v>
      </c>
      <c r="AV20" s="17" t="s">
        <v>1232</v>
      </c>
      <c r="AW20" s="87">
        <f t="shared" si="2"/>
        <v>330</v>
      </c>
      <c r="AX20" s="17">
        <f t="shared" si="3"/>
        <v>11</v>
      </c>
      <c r="AY20" s="17">
        <f t="shared" si="4"/>
        <v>11</v>
      </c>
      <c r="AZ20" s="17">
        <f t="shared" si="5"/>
        <v>0</v>
      </c>
      <c r="BA20" s="18">
        <v>43085</v>
      </c>
      <c r="BB20" s="18"/>
      <c r="BC20" s="26"/>
      <c r="BD20" s="34"/>
      <c r="BE20" s="34"/>
      <c r="BF20" s="18"/>
      <c r="BG20" s="18"/>
      <c r="BH20" s="18"/>
      <c r="BI20" s="26"/>
      <c r="BJ20" s="34"/>
      <c r="BK20" s="34"/>
      <c r="BL20" s="18"/>
      <c r="BM20" s="18"/>
      <c r="BN20" s="18"/>
      <c r="BO20" s="17"/>
      <c r="BP20" s="19">
        <f t="shared" si="6"/>
        <v>-42466</v>
      </c>
      <c r="BQ20" s="17">
        <f t="shared" si="7"/>
        <v>-1415.5333333333333</v>
      </c>
      <c r="BR20" s="17">
        <f t="shared" si="8"/>
        <v>-1416</v>
      </c>
      <c r="BS20" s="17">
        <f t="shared" si="9"/>
        <v>14.000000000000909</v>
      </c>
      <c r="BT20" s="18"/>
      <c r="BU20" s="18"/>
      <c r="BV20" s="17"/>
      <c r="BW20" s="19">
        <f t="shared" si="10"/>
        <v>0</v>
      </c>
      <c r="BX20" s="17">
        <f t="shared" si="11"/>
        <v>0</v>
      </c>
      <c r="BY20" s="17">
        <f t="shared" si="12"/>
        <v>0</v>
      </c>
      <c r="BZ20" s="17">
        <f t="shared" si="13"/>
        <v>0</v>
      </c>
      <c r="CA20" s="18"/>
      <c r="CB20" s="18"/>
      <c r="CC20" s="18"/>
      <c r="CD20" s="18"/>
      <c r="CE20" s="36">
        <f t="shared" si="14"/>
        <v>0</v>
      </c>
      <c r="CF20" s="39">
        <f t="shared" si="15"/>
        <v>43085</v>
      </c>
      <c r="CG20" s="39"/>
      <c r="CH20" s="18"/>
      <c r="CI20" s="18"/>
      <c r="CJ20" s="18"/>
      <c r="CK20" s="26"/>
      <c r="CL20" s="18"/>
      <c r="CM20" s="18"/>
      <c r="CN20" s="18"/>
      <c r="CO20" s="26"/>
      <c r="CP20" s="26"/>
      <c r="CQ20" s="34"/>
      <c r="CR20" s="80"/>
      <c r="CS20" s="18"/>
      <c r="CT20" s="26"/>
      <c r="CU20" s="18"/>
      <c r="CV20" s="26"/>
      <c r="CW20" s="18"/>
      <c r="CX20" s="18"/>
      <c r="CY20" s="18"/>
      <c r="CZ20" s="26"/>
      <c r="DA20" s="18"/>
      <c r="DB20" s="18"/>
    </row>
    <row r="21" spans="1:106" s="101" customFormat="1" ht="58.5" customHeight="1" x14ac:dyDescent="0.2">
      <c r="A21" s="17">
        <v>18</v>
      </c>
      <c r="B21" s="97">
        <v>42748</v>
      </c>
      <c r="C21" s="19" t="s">
        <v>66</v>
      </c>
      <c r="D21" s="20" t="s">
        <v>67</v>
      </c>
      <c r="E21" s="20" t="s">
        <v>68</v>
      </c>
      <c r="F21" s="20" t="s">
        <v>69</v>
      </c>
      <c r="G21" s="21" t="s">
        <v>1617</v>
      </c>
      <c r="H21" s="22">
        <v>38</v>
      </c>
      <c r="I21" s="78"/>
      <c r="J21" s="23">
        <v>51432893</v>
      </c>
      <c r="K21" s="17" t="s">
        <v>70</v>
      </c>
      <c r="L21" s="24" t="s">
        <v>71</v>
      </c>
      <c r="M21" s="24"/>
      <c r="N21" s="23">
        <v>0</v>
      </c>
      <c r="O21" s="24" t="s">
        <v>71</v>
      </c>
      <c r="P21" s="24" t="s">
        <v>71</v>
      </c>
      <c r="Q21" s="23">
        <v>0</v>
      </c>
      <c r="R21" s="24" t="s">
        <v>71</v>
      </c>
      <c r="S21" s="26">
        <f t="shared" si="0"/>
        <v>51432893</v>
      </c>
      <c r="T21" s="17" t="s">
        <v>1594</v>
      </c>
      <c r="U21" s="17" t="s">
        <v>135</v>
      </c>
      <c r="V21" s="18" t="s">
        <v>74</v>
      </c>
      <c r="W21" s="18">
        <v>42752</v>
      </c>
      <c r="X21" s="19">
        <v>54</v>
      </c>
      <c r="Y21" s="18">
        <v>42752</v>
      </c>
      <c r="Z21" s="27">
        <v>50007674</v>
      </c>
      <c r="AA21" s="18">
        <v>42752</v>
      </c>
      <c r="AB21" s="18">
        <v>42752</v>
      </c>
      <c r="AC21" s="28"/>
      <c r="AD21" s="21" t="s">
        <v>345</v>
      </c>
      <c r="AE21" s="26">
        <v>50007674</v>
      </c>
      <c r="AF21" s="99">
        <f t="shared" si="1"/>
        <v>-1425219</v>
      </c>
      <c r="AG21" s="30">
        <v>4546152</v>
      </c>
      <c r="AH21" s="17" t="s">
        <v>136</v>
      </c>
      <c r="AI21" s="17" t="s">
        <v>71</v>
      </c>
      <c r="AJ21" s="26" t="s">
        <v>137</v>
      </c>
      <c r="AK21" s="80">
        <v>42762</v>
      </c>
      <c r="AL21" s="17" t="s">
        <v>77</v>
      </c>
      <c r="AM21" s="31">
        <v>52699294</v>
      </c>
      <c r="AN21" s="31">
        <v>8</v>
      </c>
      <c r="AO21" s="39"/>
      <c r="AP21" s="17" t="s">
        <v>71</v>
      </c>
      <c r="AQ21" s="17" t="s">
        <v>71</v>
      </c>
      <c r="AR21" s="17" t="s">
        <v>71</v>
      </c>
      <c r="AS21" s="17" t="s">
        <v>1456</v>
      </c>
      <c r="AT21" s="19">
        <v>5370787</v>
      </c>
      <c r="AU21" s="103" t="s">
        <v>1306</v>
      </c>
      <c r="AV21" s="17" t="s">
        <v>1232</v>
      </c>
      <c r="AW21" s="87">
        <f t="shared" si="2"/>
        <v>330</v>
      </c>
      <c r="AX21" s="17">
        <f t="shared" si="3"/>
        <v>11</v>
      </c>
      <c r="AY21" s="17">
        <f t="shared" si="4"/>
        <v>11</v>
      </c>
      <c r="AZ21" s="17">
        <f t="shared" si="5"/>
        <v>0</v>
      </c>
      <c r="BA21" s="18">
        <v>43085</v>
      </c>
      <c r="BB21" s="18">
        <v>42779</v>
      </c>
      <c r="BC21" s="26">
        <v>1543828</v>
      </c>
      <c r="BD21" s="34">
        <v>146</v>
      </c>
      <c r="BE21" s="34">
        <v>279</v>
      </c>
      <c r="BF21" s="18">
        <v>42779</v>
      </c>
      <c r="BG21" s="18">
        <v>1543828</v>
      </c>
      <c r="BH21" s="18"/>
      <c r="BI21" s="26"/>
      <c r="BJ21" s="34"/>
      <c r="BK21" s="34"/>
      <c r="BL21" s="18"/>
      <c r="BM21" s="18"/>
      <c r="BN21" s="18"/>
      <c r="BO21" s="17"/>
      <c r="BP21" s="19">
        <f t="shared" si="6"/>
        <v>-42466</v>
      </c>
      <c r="BQ21" s="17">
        <f t="shared" si="7"/>
        <v>-1415.5333333333333</v>
      </c>
      <c r="BR21" s="17">
        <f t="shared" si="8"/>
        <v>-1416</v>
      </c>
      <c r="BS21" s="17">
        <f t="shared" si="9"/>
        <v>14.000000000000909</v>
      </c>
      <c r="BT21" s="18"/>
      <c r="BU21" s="18"/>
      <c r="BV21" s="17"/>
      <c r="BW21" s="19">
        <f t="shared" si="10"/>
        <v>0</v>
      </c>
      <c r="BX21" s="17">
        <f t="shared" si="11"/>
        <v>0</v>
      </c>
      <c r="BY21" s="17">
        <f t="shared" si="12"/>
        <v>0</v>
      </c>
      <c r="BZ21" s="17">
        <f t="shared" si="13"/>
        <v>0</v>
      </c>
      <c r="CA21" s="18"/>
      <c r="CB21" s="18"/>
      <c r="CC21" s="18"/>
      <c r="CD21" s="18"/>
      <c r="CE21" s="36">
        <f t="shared" si="14"/>
        <v>0</v>
      </c>
      <c r="CF21" s="39">
        <f t="shared" si="15"/>
        <v>43085</v>
      </c>
      <c r="CG21" s="39"/>
      <c r="CH21" s="18"/>
      <c r="CI21" s="18"/>
      <c r="CJ21" s="18"/>
      <c r="CK21" s="26"/>
      <c r="CL21" s="18"/>
      <c r="CM21" s="18"/>
      <c r="CN21" s="18"/>
      <c r="CO21" s="26"/>
      <c r="CP21" s="26"/>
      <c r="CQ21" s="34"/>
      <c r="CR21" s="80"/>
      <c r="CS21" s="18"/>
      <c r="CT21" s="26"/>
      <c r="CU21" s="18"/>
      <c r="CV21" s="26"/>
      <c r="CW21" s="18"/>
      <c r="CX21" s="18"/>
      <c r="CY21" s="18"/>
      <c r="CZ21" s="26"/>
      <c r="DA21" s="18"/>
      <c r="DB21" s="18"/>
    </row>
    <row r="22" spans="1:106" s="101" customFormat="1" ht="58.5" customHeight="1" x14ac:dyDescent="0.2">
      <c r="A22" s="17">
        <v>19</v>
      </c>
      <c r="B22" s="97">
        <v>42748</v>
      </c>
      <c r="C22" s="19" t="s">
        <v>66</v>
      </c>
      <c r="D22" s="20" t="s">
        <v>67</v>
      </c>
      <c r="E22" s="20" t="s">
        <v>68</v>
      </c>
      <c r="F22" s="20" t="s">
        <v>69</v>
      </c>
      <c r="G22" s="21" t="s">
        <v>1618</v>
      </c>
      <c r="H22" s="22">
        <v>44</v>
      </c>
      <c r="I22" s="78"/>
      <c r="J22" s="23">
        <v>29132263</v>
      </c>
      <c r="K22" s="17" t="s">
        <v>70</v>
      </c>
      <c r="L22" s="24" t="s">
        <v>71</v>
      </c>
      <c r="M22" s="24"/>
      <c r="N22" s="23">
        <v>0</v>
      </c>
      <c r="O22" s="24" t="s">
        <v>71</v>
      </c>
      <c r="P22" s="24" t="s">
        <v>71</v>
      </c>
      <c r="Q22" s="23">
        <v>0</v>
      </c>
      <c r="R22" s="24" t="s">
        <v>71</v>
      </c>
      <c r="S22" s="26">
        <f t="shared" si="0"/>
        <v>29132263</v>
      </c>
      <c r="T22" s="17" t="s">
        <v>1595</v>
      </c>
      <c r="U22" s="17" t="s">
        <v>138</v>
      </c>
      <c r="V22" s="18" t="s">
        <v>74</v>
      </c>
      <c r="W22" s="18">
        <v>42752</v>
      </c>
      <c r="X22" s="19">
        <v>60</v>
      </c>
      <c r="Y22" s="18">
        <v>42752</v>
      </c>
      <c r="Z22" s="27">
        <v>28325000</v>
      </c>
      <c r="AA22" s="18">
        <v>42752</v>
      </c>
      <c r="AB22" s="18">
        <v>42752</v>
      </c>
      <c r="AC22" s="28"/>
      <c r="AD22" s="21" t="s">
        <v>139</v>
      </c>
      <c r="AE22" s="26">
        <v>28325000</v>
      </c>
      <c r="AF22" s="99">
        <f t="shared" si="1"/>
        <v>-807263</v>
      </c>
      <c r="AG22" s="30">
        <v>2575000</v>
      </c>
      <c r="AH22" s="17" t="s">
        <v>93</v>
      </c>
      <c r="AI22" s="17" t="s">
        <v>71</v>
      </c>
      <c r="AJ22" s="26" t="s">
        <v>140</v>
      </c>
      <c r="AK22" s="80">
        <v>42759</v>
      </c>
      <c r="AL22" s="17" t="s">
        <v>77</v>
      </c>
      <c r="AM22" s="31">
        <v>52907805</v>
      </c>
      <c r="AN22" s="31">
        <v>5</v>
      </c>
      <c r="AO22" s="39"/>
      <c r="AP22" s="17" t="s">
        <v>71</v>
      </c>
      <c r="AQ22" s="17" t="s">
        <v>71</v>
      </c>
      <c r="AR22" s="17" t="s">
        <v>71</v>
      </c>
      <c r="AS22" s="17" t="s">
        <v>141</v>
      </c>
      <c r="AT22" s="19">
        <v>3132354988</v>
      </c>
      <c r="AU22" s="103" t="s">
        <v>1307</v>
      </c>
      <c r="AV22" s="17" t="s">
        <v>1232</v>
      </c>
      <c r="AW22" s="87">
        <f t="shared" si="2"/>
        <v>330</v>
      </c>
      <c r="AX22" s="17">
        <f t="shared" si="3"/>
        <v>11</v>
      </c>
      <c r="AY22" s="17">
        <f t="shared" si="4"/>
        <v>11</v>
      </c>
      <c r="AZ22" s="17">
        <f t="shared" si="5"/>
        <v>0</v>
      </c>
      <c r="BA22" s="18">
        <v>43085</v>
      </c>
      <c r="BB22" s="18"/>
      <c r="BC22" s="26"/>
      <c r="BD22" s="34"/>
      <c r="BE22" s="34"/>
      <c r="BF22" s="18"/>
      <c r="BG22" s="18"/>
      <c r="BH22" s="18"/>
      <c r="BI22" s="26"/>
      <c r="BJ22" s="34"/>
      <c r="BK22" s="34"/>
      <c r="BL22" s="18"/>
      <c r="BM22" s="18"/>
      <c r="BN22" s="18"/>
      <c r="BO22" s="17"/>
      <c r="BP22" s="19">
        <f t="shared" si="6"/>
        <v>-42466</v>
      </c>
      <c r="BQ22" s="17">
        <f t="shared" si="7"/>
        <v>-1415.5333333333333</v>
      </c>
      <c r="BR22" s="17">
        <f t="shared" si="8"/>
        <v>-1416</v>
      </c>
      <c r="BS22" s="17">
        <f t="shared" si="9"/>
        <v>14.000000000000909</v>
      </c>
      <c r="BT22" s="18"/>
      <c r="BU22" s="18"/>
      <c r="BV22" s="17"/>
      <c r="BW22" s="19">
        <f t="shared" si="10"/>
        <v>0</v>
      </c>
      <c r="BX22" s="17">
        <f t="shared" si="11"/>
        <v>0</v>
      </c>
      <c r="BY22" s="17">
        <f t="shared" si="12"/>
        <v>0</v>
      </c>
      <c r="BZ22" s="17">
        <f t="shared" si="13"/>
        <v>0</v>
      </c>
      <c r="CA22" s="18"/>
      <c r="CB22" s="18"/>
      <c r="CC22" s="18"/>
      <c r="CD22" s="18"/>
      <c r="CE22" s="36">
        <f t="shared" si="14"/>
        <v>0</v>
      </c>
      <c r="CF22" s="39">
        <f t="shared" si="15"/>
        <v>43085</v>
      </c>
      <c r="CG22" s="39"/>
      <c r="CH22" s="18"/>
      <c r="CI22" s="18"/>
      <c r="CJ22" s="18"/>
      <c r="CK22" s="26"/>
      <c r="CL22" s="18"/>
      <c r="CM22" s="18"/>
      <c r="CN22" s="18"/>
      <c r="CO22" s="26"/>
      <c r="CP22" s="26"/>
      <c r="CQ22" s="34"/>
      <c r="CR22" s="80"/>
      <c r="CS22" s="18"/>
      <c r="CT22" s="26"/>
      <c r="CU22" s="18"/>
      <c r="CV22" s="26"/>
      <c r="CW22" s="18"/>
      <c r="CX22" s="18"/>
      <c r="CY22" s="18"/>
      <c r="CZ22" s="26"/>
      <c r="DA22" s="18"/>
      <c r="DB22" s="18"/>
    </row>
    <row r="23" spans="1:106" s="101" customFormat="1" ht="58.5" customHeight="1" x14ac:dyDescent="0.2">
      <c r="A23" s="17">
        <v>20</v>
      </c>
      <c r="B23" s="97">
        <v>42751</v>
      </c>
      <c r="C23" s="19" t="s">
        <v>66</v>
      </c>
      <c r="D23" s="20" t="s">
        <v>67</v>
      </c>
      <c r="E23" s="20" t="s">
        <v>68</v>
      </c>
      <c r="F23" s="20" t="s">
        <v>69</v>
      </c>
      <c r="G23" s="21" t="s">
        <v>1619</v>
      </c>
      <c r="H23" s="22">
        <v>37</v>
      </c>
      <c r="I23" s="78"/>
      <c r="J23" s="23">
        <v>62925687</v>
      </c>
      <c r="K23" s="17" t="s">
        <v>70</v>
      </c>
      <c r="L23" s="24" t="s">
        <v>71</v>
      </c>
      <c r="M23" s="24"/>
      <c r="N23" s="23">
        <v>0</v>
      </c>
      <c r="O23" s="24" t="s">
        <v>71</v>
      </c>
      <c r="P23" s="24" t="s">
        <v>71</v>
      </c>
      <c r="Q23" s="23">
        <v>0</v>
      </c>
      <c r="R23" s="24" t="s">
        <v>71</v>
      </c>
      <c r="S23" s="26">
        <f t="shared" si="0"/>
        <v>62925687</v>
      </c>
      <c r="T23" s="17" t="s">
        <v>1593</v>
      </c>
      <c r="U23" s="17" t="s">
        <v>142</v>
      </c>
      <c r="V23" s="18" t="s">
        <v>143</v>
      </c>
      <c r="W23" s="18">
        <v>42752</v>
      </c>
      <c r="X23" s="19">
        <v>52</v>
      </c>
      <c r="Y23" s="18">
        <v>42752</v>
      </c>
      <c r="Z23" s="27">
        <v>61182000</v>
      </c>
      <c r="AA23" s="18">
        <v>42752</v>
      </c>
      <c r="AB23" s="18">
        <v>42752</v>
      </c>
      <c r="AC23" s="28"/>
      <c r="AD23" s="21" t="s">
        <v>346</v>
      </c>
      <c r="AE23" s="26">
        <v>61182000</v>
      </c>
      <c r="AF23" s="99">
        <f t="shared" si="1"/>
        <v>-1743687</v>
      </c>
      <c r="AG23" s="30">
        <v>5562000</v>
      </c>
      <c r="AH23" s="17" t="s">
        <v>136</v>
      </c>
      <c r="AI23" s="17" t="s">
        <v>71</v>
      </c>
      <c r="AJ23" s="26" t="s">
        <v>144</v>
      </c>
      <c r="AK23" s="80">
        <v>42759</v>
      </c>
      <c r="AL23" s="17" t="s">
        <v>77</v>
      </c>
      <c r="AM23" s="31">
        <v>52080770</v>
      </c>
      <c r="AN23" s="31">
        <v>4</v>
      </c>
      <c r="AO23" s="39"/>
      <c r="AP23" s="17" t="s">
        <v>71</v>
      </c>
      <c r="AQ23" s="17" t="s">
        <v>71</v>
      </c>
      <c r="AR23" s="17" t="s">
        <v>71</v>
      </c>
      <c r="AS23" s="17" t="s">
        <v>1457</v>
      </c>
      <c r="AT23" s="19">
        <v>3152900731</v>
      </c>
      <c r="AU23" s="103" t="s">
        <v>1308</v>
      </c>
      <c r="AV23" s="17" t="s">
        <v>1232</v>
      </c>
      <c r="AW23" s="87">
        <f t="shared" si="2"/>
        <v>330</v>
      </c>
      <c r="AX23" s="17">
        <f t="shared" si="3"/>
        <v>11</v>
      </c>
      <c r="AY23" s="17">
        <f t="shared" si="4"/>
        <v>11</v>
      </c>
      <c r="AZ23" s="17">
        <f t="shared" si="5"/>
        <v>0</v>
      </c>
      <c r="BA23" s="18">
        <v>43085</v>
      </c>
      <c r="BB23" s="17" t="s">
        <v>71</v>
      </c>
      <c r="BC23" s="26">
        <v>0</v>
      </c>
      <c r="BD23" s="17" t="s">
        <v>71</v>
      </c>
      <c r="BE23" s="17" t="s">
        <v>71</v>
      </c>
      <c r="BF23" s="17" t="s">
        <v>71</v>
      </c>
      <c r="BG23" s="26">
        <v>0</v>
      </c>
      <c r="BH23" s="17" t="s">
        <v>71</v>
      </c>
      <c r="BI23" s="26">
        <v>0</v>
      </c>
      <c r="BJ23" s="17" t="s">
        <v>71</v>
      </c>
      <c r="BK23" s="17" t="s">
        <v>71</v>
      </c>
      <c r="BL23" s="17" t="s">
        <v>71</v>
      </c>
      <c r="BM23" s="26">
        <v>0</v>
      </c>
      <c r="BN23" s="17" t="s">
        <v>71</v>
      </c>
      <c r="BO23" s="17" t="s">
        <v>71</v>
      </c>
      <c r="BP23" s="19" t="e">
        <f t="shared" si="6"/>
        <v>#VALUE!</v>
      </c>
      <c r="BQ23" s="17" t="e">
        <f t="shared" si="7"/>
        <v>#VALUE!</v>
      </c>
      <c r="BR23" s="17" t="e">
        <f t="shared" si="8"/>
        <v>#VALUE!</v>
      </c>
      <c r="BS23" s="17" t="e">
        <f t="shared" si="9"/>
        <v>#VALUE!</v>
      </c>
      <c r="BT23" s="17" t="s">
        <v>71</v>
      </c>
      <c r="BU23" s="17" t="s">
        <v>71</v>
      </c>
      <c r="BV23" s="17" t="s">
        <v>71</v>
      </c>
      <c r="BW23" s="19" t="e">
        <f t="shared" si="10"/>
        <v>#VALUE!</v>
      </c>
      <c r="BX23" s="17" t="e">
        <f t="shared" si="11"/>
        <v>#VALUE!</v>
      </c>
      <c r="BY23" s="17" t="e">
        <f t="shared" si="12"/>
        <v>#VALUE!</v>
      </c>
      <c r="BZ23" s="17" t="e">
        <f t="shared" si="13"/>
        <v>#VALUE!</v>
      </c>
      <c r="CA23" s="17" t="s">
        <v>71</v>
      </c>
      <c r="CB23" s="17" t="s">
        <v>71</v>
      </c>
      <c r="CC23" s="17" t="s">
        <v>71</v>
      </c>
      <c r="CD23" s="17" t="s">
        <v>71</v>
      </c>
      <c r="CE23" s="36" t="e">
        <f t="shared" si="14"/>
        <v>#VALUE!</v>
      </c>
      <c r="CF23" s="39" t="e">
        <f t="shared" si="15"/>
        <v>#VALUE!</v>
      </c>
      <c r="CG23" s="39"/>
      <c r="CH23" s="17" t="s">
        <v>71</v>
      </c>
      <c r="CI23" s="17" t="s">
        <v>71</v>
      </c>
      <c r="CJ23" s="17" t="s">
        <v>71</v>
      </c>
      <c r="CK23" s="17" t="s">
        <v>71</v>
      </c>
      <c r="CL23" s="17" t="s">
        <v>71</v>
      </c>
      <c r="CM23" s="17" t="s">
        <v>71</v>
      </c>
      <c r="CN23" s="17" t="s">
        <v>71</v>
      </c>
      <c r="CO23" s="17" t="s">
        <v>71</v>
      </c>
      <c r="CP23" s="17" t="s">
        <v>71</v>
      </c>
      <c r="CQ23" s="17" t="s">
        <v>71</v>
      </c>
      <c r="CR23" s="39"/>
      <c r="CS23" s="17" t="s">
        <v>71</v>
      </c>
      <c r="CT23" s="17" t="s">
        <v>71</v>
      </c>
      <c r="CU23" s="17" t="s">
        <v>71</v>
      </c>
      <c r="CV23" s="17" t="s">
        <v>71</v>
      </c>
      <c r="CW23" s="18"/>
      <c r="CX23" s="18"/>
      <c r="CY23" s="18"/>
      <c r="CZ23" s="26"/>
      <c r="DA23" s="18"/>
      <c r="DB23" s="18"/>
    </row>
    <row r="24" spans="1:106" s="101" customFormat="1" ht="58.5" customHeight="1" x14ac:dyDescent="0.2">
      <c r="A24" s="17">
        <v>21</v>
      </c>
      <c r="B24" s="97">
        <v>42748</v>
      </c>
      <c r="C24" s="19" t="s">
        <v>66</v>
      </c>
      <c r="D24" s="20" t="s">
        <v>67</v>
      </c>
      <c r="E24" s="20" t="s">
        <v>68</v>
      </c>
      <c r="F24" s="20" t="s">
        <v>69</v>
      </c>
      <c r="G24" s="21" t="s">
        <v>1620</v>
      </c>
      <c r="H24" s="22">
        <v>13</v>
      </c>
      <c r="I24" s="78"/>
      <c r="J24" s="23">
        <v>53020718</v>
      </c>
      <c r="K24" s="17" t="s">
        <v>70</v>
      </c>
      <c r="L24" s="24" t="s">
        <v>71</v>
      </c>
      <c r="M24" s="24"/>
      <c r="N24" s="23">
        <v>0</v>
      </c>
      <c r="O24" s="24" t="s">
        <v>71</v>
      </c>
      <c r="P24" s="24" t="s">
        <v>71</v>
      </c>
      <c r="Q24" s="23">
        <v>0</v>
      </c>
      <c r="R24" s="24" t="s">
        <v>71</v>
      </c>
      <c r="S24" s="26">
        <f t="shared" si="0"/>
        <v>53020718</v>
      </c>
      <c r="T24" s="17" t="s">
        <v>1595</v>
      </c>
      <c r="U24" s="17" t="s">
        <v>145</v>
      </c>
      <c r="V24" s="18" t="s">
        <v>74</v>
      </c>
      <c r="W24" s="18">
        <v>42752</v>
      </c>
      <c r="X24" s="19">
        <v>56</v>
      </c>
      <c r="Y24" s="18">
        <v>42752</v>
      </c>
      <c r="Z24" s="27">
        <v>51551500</v>
      </c>
      <c r="AA24" s="18">
        <v>42752</v>
      </c>
      <c r="AB24" s="18">
        <v>42752</v>
      </c>
      <c r="AC24" s="28"/>
      <c r="AD24" s="21" t="s">
        <v>347</v>
      </c>
      <c r="AE24" s="26">
        <v>51551500</v>
      </c>
      <c r="AF24" s="99">
        <f t="shared" si="1"/>
        <v>-1469218</v>
      </c>
      <c r="AG24" s="30">
        <v>4686500</v>
      </c>
      <c r="AH24" s="17" t="s">
        <v>93</v>
      </c>
      <c r="AI24" s="17" t="s">
        <v>71</v>
      </c>
      <c r="AJ24" s="26" t="s">
        <v>146</v>
      </c>
      <c r="AK24" s="80">
        <v>42760</v>
      </c>
      <c r="AL24" s="17" t="s">
        <v>77</v>
      </c>
      <c r="AM24" s="31">
        <v>1015402542</v>
      </c>
      <c r="AN24" s="31">
        <v>1</v>
      </c>
      <c r="AO24" s="39"/>
      <c r="AP24" s="17" t="s">
        <v>71</v>
      </c>
      <c r="AQ24" s="17" t="s">
        <v>71</v>
      </c>
      <c r="AR24" s="17" t="s">
        <v>71</v>
      </c>
      <c r="AS24" s="17" t="s">
        <v>147</v>
      </c>
      <c r="AT24" s="19">
        <v>6730251</v>
      </c>
      <c r="AU24" s="103" t="s">
        <v>1309</v>
      </c>
      <c r="AV24" s="17" t="s">
        <v>1232</v>
      </c>
      <c r="AW24" s="87">
        <f t="shared" si="2"/>
        <v>330</v>
      </c>
      <c r="AX24" s="17">
        <f t="shared" si="3"/>
        <v>11</v>
      </c>
      <c r="AY24" s="17">
        <f t="shared" si="4"/>
        <v>11</v>
      </c>
      <c r="AZ24" s="17">
        <f t="shared" si="5"/>
        <v>0</v>
      </c>
      <c r="BA24" s="18">
        <v>43085</v>
      </c>
      <c r="BB24" s="18"/>
      <c r="BC24" s="26"/>
      <c r="BD24" s="34"/>
      <c r="BE24" s="34"/>
      <c r="BF24" s="18"/>
      <c r="BG24" s="18"/>
      <c r="BH24" s="18"/>
      <c r="BI24" s="26"/>
      <c r="BJ24" s="34"/>
      <c r="BK24" s="34"/>
      <c r="BL24" s="18"/>
      <c r="BM24" s="18"/>
      <c r="BN24" s="18"/>
      <c r="BO24" s="17"/>
      <c r="BP24" s="19">
        <f t="shared" si="6"/>
        <v>-42466</v>
      </c>
      <c r="BQ24" s="17">
        <f t="shared" si="7"/>
        <v>-1415.5333333333333</v>
      </c>
      <c r="BR24" s="17">
        <f t="shared" si="8"/>
        <v>-1416</v>
      </c>
      <c r="BS24" s="17">
        <f t="shared" si="9"/>
        <v>14.000000000000909</v>
      </c>
      <c r="BT24" s="18"/>
      <c r="BU24" s="18"/>
      <c r="BV24" s="17"/>
      <c r="BW24" s="19">
        <f t="shared" si="10"/>
        <v>0</v>
      </c>
      <c r="BX24" s="17">
        <f t="shared" si="11"/>
        <v>0</v>
      </c>
      <c r="BY24" s="17">
        <f t="shared" si="12"/>
        <v>0</v>
      </c>
      <c r="BZ24" s="17">
        <f t="shared" si="13"/>
        <v>0</v>
      </c>
      <c r="CA24" s="18"/>
      <c r="CB24" s="18"/>
      <c r="CC24" s="18"/>
      <c r="CD24" s="18"/>
      <c r="CE24" s="36">
        <f t="shared" si="14"/>
        <v>0</v>
      </c>
      <c r="CF24" s="39">
        <f t="shared" si="15"/>
        <v>43085</v>
      </c>
      <c r="CG24" s="39"/>
      <c r="CH24" s="18"/>
      <c r="CI24" s="18"/>
      <c r="CJ24" s="18"/>
      <c r="CK24" s="26"/>
      <c r="CL24" s="18"/>
      <c r="CM24" s="18"/>
      <c r="CN24" s="18"/>
      <c r="CO24" s="26"/>
      <c r="CP24" s="26"/>
      <c r="CQ24" s="34"/>
      <c r="CR24" s="80"/>
      <c r="CS24" s="18"/>
      <c r="CT24" s="26"/>
      <c r="CU24" s="18"/>
      <c r="CV24" s="26"/>
      <c r="CW24" s="18"/>
      <c r="CX24" s="18"/>
      <c r="CY24" s="18"/>
      <c r="CZ24" s="26"/>
      <c r="DA24" s="18"/>
      <c r="DB24" s="18"/>
    </row>
    <row r="25" spans="1:106" s="101" customFormat="1" ht="58.5" customHeight="1" x14ac:dyDescent="0.2">
      <c r="A25" s="17">
        <v>22</v>
      </c>
      <c r="B25" s="97">
        <v>42748</v>
      </c>
      <c r="C25" s="19" t="s">
        <v>66</v>
      </c>
      <c r="D25" s="20" t="s">
        <v>67</v>
      </c>
      <c r="E25" s="20" t="s">
        <v>68</v>
      </c>
      <c r="F25" s="20" t="s">
        <v>69</v>
      </c>
      <c r="G25" s="21" t="s">
        <v>1621</v>
      </c>
      <c r="H25" s="22">
        <v>43</v>
      </c>
      <c r="I25" s="78"/>
      <c r="J25" s="23">
        <v>34958715</v>
      </c>
      <c r="K25" s="17" t="s">
        <v>70</v>
      </c>
      <c r="L25" s="24" t="s">
        <v>71</v>
      </c>
      <c r="M25" s="24"/>
      <c r="N25" s="23">
        <v>0</v>
      </c>
      <c r="O25" s="24" t="s">
        <v>71</v>
      </c>
      <c r="P25" s="24" t="s">
        <v>71</v>
      </c>
      <c r="Q25" s="23">
        <v>0</v>
      </c>
      <c r="R25" s="24" t="s">
        <v>71</v>
      </c>
      <c r="S25" s="26">
        <f t="shared" si="0"/>
        <v>34958715</v>
      </c>
      <c r="T25" s="17" t="s">
        <v>1594</v>
      </c>
      <c r="U25" s="17" t="s">
        <v>148</v>
      </c>
      <c r="V25" s="18" t="s">
        <v>74</v>
      </c>
      <c r="W25" s="18">
        <v>42752</v>
      </c>
      <c r="X25" s="19">
        <v>58</v>
      </c>
      <c r="Y25" s="18">
        <v>42752</v>
      </c>
      <c r="Z25" s="27">
        <v>33990000</v>
      </c>
      <c r="AA25" s="18">
        <v>42752</v>
      </c>
      <c r="AB25" s="18">
        <v>42752</v>
      </c>
      <c r="AC25" s="28"/>
      <c r="AD25" s="21" t="s">
        <v>149</v>
      </c>
      <c r="AE25" s="26">
        <v>33990000</v>
      </c>
      <c r="AF25" s="99">
        <f t="shared" si="1"/>
        <v>-968715</v>
      </c>
      <c r="AG25" s="30">
        <v>3090000</v>
      </c>
      <c r="AH25" s="17" t="s">
        <v>75</v>
      </c>
      <c r="AI25" s="17" t="s">
        <v>71</v>
      </c>
      <c r="AJ25" s="26" t="s">
        <v>150</v>
      </c>
      <c r="AK25" s="80">
        <v>42761</v>
      </c>
      <c r="AL25" s="17" t="s">
        <v>77</v>
      </c>
      <c r="AM25" s="31">
        <v>24337588</v>
      </c>
      <c r="AN25" s="31">
        <v>3</v>
      </c>
      <c r="AO25" s="39"/>
      <c r="AP25" s="17" t="s">
        <v>71</v>
      </c>
      <c r="AQ25" s="17" t="s">
        <v>71</v>
      </c>
      <c r="AR25" s="17" t="s">
        <v>71</v>
      </c>
      <c r="AS25" s="17" t="s">
        <v>1458</v>
      </c>
      <c r="AT25" s="19">
        <v>3102949553</v>
      </c>
      <c r="AU25" s="103" t="s">
        <v>1310</v>
      </c>
      <c r="AV25" s="17" t="s">
        <v>1232</v>
      </c>
      <c r="AW25" s="87">
        <f t="shared" si="2"/>
        <v>330</v>
      </c>
      <c r="AX25" s="17">
        <f t="shared" si="3"/>
        <v>11</v>
      </c>
      <c r="AY25" s="17">
        <f t="shared" si="4"/>
        <v>11</v>
      </c>
      <c r="AZ25" s="17">
        <f t="shared" si="5"/>
        <v>0</v>
      </c>
      <c r="BA25" s="18">
        <v>43085</v>
      </c>
      <c r="BB25" s="18"/>
      <c r="BC25" s="26"/>
      <c r="BD25" s="34"/>
      <c r="BE25" s="34"/>
      <c r="BF25" s="18"/>
      <c r="BG25" s="18"/>
      <c r="BH25" s="18"/>
      <c r="BI25" s="26"/>
      <c r="BJ25" s="34"/>
      <c r="BK25" s="34"/>
      <c r="BL25" s="18"/>
      <c r="BM25" s="18"/>
      <c r="BN25" s="18"/>
      <c r="BO25" s="17"/>
      <c r="BP25" s="19">
        <f t="shared" si="6"/>
        <v>-42466</v>
      </c>
      <c r="BQ25" s="17">
        <f t="shared" si="7"/>
        <v>-1415.5333333333333</v>
      </c>
      <c r="BR25" s="17">
        <f t="shared" si="8"/>
        <v>-1416</v>
      </c>
      <c r="BS25" s="17">
        <f t="shared" si="9"/>
        <v>14.000000000000909</v>
      </c>
      <c r="BT25" s="18"/>
      <c r="BU25" s="18"/>
      <c r="BV25" s="17"/>
      <c r="BW25" s="19">
        <f t="shared" si="10"/>
        <v>0</v>
      </c>
      <c r="BX25" s="17">
        <f t="shared" si="11"/>
        <v>0</v>
      </c>
      <c r="BY25" s="17">
        <f t="shared" si="12"/>
        <v>0</v>
      </c>
      <c r="BZ25" s="17">
        <f t="shared" si="13"/>
        <v>0</v>
      </c>
      <c r="CA25" s="18"/>
      <c r="CB25" s="18"/>
      <c r="CC25" s="18"/>
      <c r="CD25" s="18"/>
      <c r="CE25" s="36">
        <f t="shared" si="14"/>
        <v>0</v>
      </c>
      <c r="CF25" s="39">
        <f t="shared" si="15"/>
        <v>43085</v>
      </c>
      <c r="CG25" s="39"/>
      <c r="CH25" s="18"/>
      <c r="CI25" s="18"/>
      <c r="CJ25" s="18"/>
      <c r="CK25" s="26"/>
      <c r="CL25" s="18"/>
      <c r="CM25" s="18"/>
      <c r="CN25" s="18"/>
      <c r="CO25" s="26"/>
      <c r="CP25" s="26"/>
      <c r="CQ25" s="34"/>
      <c r="CR25" s="80"/>
      <c r="CS25" s="18"/>
      <c r="CT25" s="26"/>
      <c r="CU25" s="18"/>
      <c r="CV25" s="26"/>
      <c r="CW25" s="18"/>
      <c r="CX25" s="18"/>
      <c r="CY25" s="18"/>
      <c r="CZ25" s="26"/>
      <c r="DA25" s="18"/>
      <c r="DB25" s="18"/>
    </row>
    <row r="26" spans="1:106" s="101" customFormat="1" ht="73.5" customHeight="1" x14ac:dyDescent="0.2">
      <c r="A26" s="17">
        <v>23</v>
      </c>
      <c r="B26" s="97">
        <v>42748</v>
      </c>
      <c r="C26" s="19" t="s">
        <v>95</v>
      </c>
      <c r="D26" s="20" t="s">
        <v>67</v>
      </c>
      <c r="E26" s="20" t="s">
        <v>68</v>
      </c>
      <c r="F26" s="20" t="s">
        <v>69</v>
      </c>
      <c r="G26" s="21" t="s">
        <v>1622</v>
      </c>
      <c r="H26" s="22">
        <v>27</v>
      </c>
      <c r="I26" s="78"/>
      <c r="J26" s="23">
        <v>98112043</v>
      </c>
      <c r="K26" s="17" t="s">
        <v>96</v>
      </c>
      <c r="L26" s="24" t="s">
        <v>71</v>
      </c>
      <c r="M26" s="24"/>
      <c r="N26" s="23">
        <v>0</v>
      </c>
      <c r="O26" s="24" t="s">
        <v>71</v>
      </c>
      <c r="P26" s="24" t="s">
        <v>71</v>
      </c>
      <c r="Q26" s="23">
        <v>0</v>
      </c>
      <c r="R26" s="24" t="s">
        <v>71</v>
      </c>
      <c r="S26" s="26">
        <f t="shared" si="0"/>
        <v>98112043</v>
      </c>
      <c r="T26" s="17" t="s">
        <v>1593</v>
      </c>
      <c r="U26" s="17" t="s">
        <v>151</v>
      </c>
      <c r="V26" s="18" t="s">
        <v>74</v>
      </c>
      <c r="W26" s="18">
        <v>42752</v>
      </c>
      <c r="X26" s="19">
        <v>62</v>
      </c>
      <c r="Y26" s="18">
        <v>42752</v>
      </c>
      <c r="Z26" s="27">
        <v>95393333</v>
      </c>
      <c r="AA26" s="18">
        <v>42753</v>
      </c>
      <c r="AB26" s="18">
        <v>42753</v>
      </c>
      <c r="AC26" s="28"/>
      <c r="AD26" s="21" t="s">
        <v>152</v>
      </c>
      <c r="AE26" s="26">
        <v>95393333</v>
      </c>
      <c r="AF26" s="99">
        <f t="shared" si="1"/>
        <v>-2718710</v>
      </c>
      <c r="AG26" s="30">
        <v>8200000</v>
      </c>
      <c r="AH26" s="17" t="s">
        <v>98</v>
      </c>
      <c r="AI26" s="17" t="s">
        <v>71</v>
      </c>
      <c r="AJ26" s="26" t="s">
        <v>153</v>
      </c>
      <c r="AK26" s="80" t="s">
        <v>950</v>
      </c>
      <c r="AL26" s="17" t="s">
        <v>77</v>
      </c>
      <c r="AM26" s="31">
        <v>39785559</v>
      </c>
      <c r="AN26" s="31">
        <v>5</v>
      </c>
      <c r="AO26" s="39"/>
      <c r="AP26" s="17" t="s">
        <v>71</v>
      </c>
      <c r="AQ26" s="17" t="s">
        <v>71</v>
      </c>
      <c r="AR26" s="17" t="s">
        <v>71</v>
      </c>
      <c r="AS26" s="17" t="s">
        <v>1459</v>
      </c>
      <c r="AT26" s="19">
        <v>4718440</v>
      </c>
      <c r="AU26" s="103" t="s">
        <v>1311</v>
      </c>
      <c r="AV26" s="17" t="s">
        <v>1245</v>
      </c>
      <c r="AW26" s="87">
        <f t="shared" si="2"/>
        <v>343</v>
      </c>
      <c r="AX26" s="17">
        <f t="shared" si="3"/>
        <v>11.433333333333334</v>
      </c>
      <c r="AY26" s="17">
        <f t="shared" si="4"/>
        <v>11</v>
      </c>
      <c r="AZ26" s="17">
        <f t="shared" si="5"/>
        <v>13.000000000000007</v>
      </c>
      <c r="BA26" s="18">
        <v>43099</v>
      </c>
      <c r="BB26" s="18"/>
      <c r="BC26" s="26"/>
      <c r="BD26" s="34"/>
      <c r="BE26" s="34"/>
      <c r="BF26" s="18"/>
      <c r="BG26" s="18"/>
      <c r="BH26" s="18"/>
      <c r="BI26" s="26"/>
      <c r="BJ26" s="34"/>
      <c r="BK26" s="34"/>
      <c r="BL26" s="18"/>
      <c r="BM26" s="18"/>
      <c r="BN26" s="18"/>
      <c r="BO26" s="17"/>
      <c r="BP26" s="19">
        <f t="shared" si="6"/>
        <v>-42480</v>
      </c>
      <c r="BQ26" s="17">
        <f t="shared" si="7"/>
        <v>-1416</v>
      </c>
      <c r="BR26" s="17">
        <f t="shared" si="8"/>
        <v>-1416</v>
      </c>
      <c r="BS26" s="17">
        <f t="shared" si="9"/>
        <v>0</v>
      </c>
      <c r="BT26" s="18"/>
      <c r="BU26" s="18"/>
      <c r="BV26" s="17"/>
      <c r="BW26" s="19">
        <f t="shared" si="10"/>
        <v>0</v>
      </c>
      <c r="BX26" s="17">
        <f t="shared" si="11"/>
        <v>0</v>
      </c>
      <c r="BY26" s="17">
        <f t="shared" si="12"/>
        <v>0</v>
      </c>
      <c r="BZ26" s="17">
        <f t="shared" si="13"/>
        <v>0</v>
      </c>
      <c r="CA26" s="18"/>
      <c r="CB26" s="18"/>
      <c r="CC26" s="18"/>
      <c r="CD26" s="18"/>
      <c r="CE26" s="36">
        <f t="shared" si="14"/>
        <v>0</v>
      </c>
      <c r="CF26" s="39">
        <f t="shared" si="15"/>
        <v>43099</v>
      </c>
      <c r="CG26" s="39"/>
      <c r="CH26" s="18"/>
      <c r="CI26" s="18"/>
      <c r="CJ26" s="18"/>
      <c r="CK26" s="26"/>
      <c r="CL26" s="18"/>
      <c r="CM26" s="18"/>
      <c r="CN26" s="18"/>
      <c r="CO26" s="26"/>
      <c r="CP26" s="26"/>
      <c r="CQ26" s="34"/>
      <c r="CR26" s="80"/>
      <c r="CS26" s="18"/>
      <c r="CT26" s="26"/>
      <c r="CU26" s="18"/>
      <c r="CV26" s="26"/>
      <c r="CW26" s="18"/>
      <c r="CX26" s="18"/>
      <c r="CY26" s="18"/>
      <c r="CZ26" s="26"/>
      <c r="DA26" s="18"/>
      <c r="DB26" s="18"/>
    </row>
    <row r="27" spans="1:106" s="101" customFormat="1" ht="81" customHeight="1" x14ac:dyDescent="0.2">
      <c r="A27" s="17">
        <v>24</v>
      </c>
      <c r="B27" s="97">
        <v>42748</v>
      </c>
      <c r="C27" s="19" t="s">
        <v>95</v>
      </c>
      <c r="D27" s="20" t="s">
        <v>67</v>
      </c>
      <c r="E27" s="20" t="s">
        <v>68</v>
      </c>
      <c r="F27" s="20" t="s">
        <v>69</v>
      </c>
      <c r="G27" s="21" t="s">
        <v>1623</v>
      </c>
      <c r="H27" s="22">
        <v>21</v>
      </c>
      <c r="I27" s="78"/>
      <c r="J27" s="23">
        <v>56333516</v>
      </c>
      <c r="K27" s="17" t="s">
        <v>96</v>
      </c>
      <c r="L27" s="24" t="s">
        <v>71</v>
      </c>
      <c r="M27" s="24"/>
      <c r="N27" s="23">
        <v>0</v>
      </c>
      <c r="O27" s="24" t="s">
        <v>71</v>
      </c>
      <c r="P27" s="24" t="s">
        <v>71</v>
      </c>
      <c r="Q27" s="23">
        <v>0</v>
      </c>
      <c r="R27" s="24" t="s">
        <v>71</v>
      </c>
      <c r="S27" s="26">
        <f t="shared" si="0"/>
        <v>56333516</v>
      </c>
      <c r="T27" s="17" t="s">
        <v>1595</v>
      </c>
      <c r="U27" s="17" t="s">
        <v>154</v>
      </c>
      <c r="V27" s="18" t="s">
        <v>74</v>
      </c>
      <c r="W27" s="18">
        <v>42752</v>
      </c>
      <c r="X27" s="19">
        <v>64</v>
      </c>
      <c r="Y27" s="18">
        <v>42752</v>
      </c>
      <c r="Z27" s="27">
        <v>56333516</v>
      </c>
      <c r="AA27" s="18">
        <v>42752</v>
      </c>
      <c r="AB27" s="18">
        <v>42752</v>
      </c>
      <c r="AC27" s="28"/>
      <c r="AD27" s="21" t="s">
        <v>348</v>
      </c>
      <c r="AE27" s="26">
        <v>56333516</v>
      </c>
      <c r="AF27" s="99">
        <f t="shared" si="1"/>
        <v>0</v>
      </c>
      <c r="AG27" s="30">
        <v>5025000</v>
      </c>
      <c r="AH27" s="17" t="s">
        <v>98</v>
      </c>
      <c r="AI27" s="17" t="s">
        <v>71</v>
      </c>
      <c r="AJ27" s="26" t="s">
        <v>155</v>
      </c>
      <c r="AK27" s="80">
        <v>42759</v>
      </c>
      <c r="AL27" s="17" t="s">
        <v>77</v>
      </c>
      <c r="AM27" s="31">
        <v>52708610</v>
      </c>
      <c r="AN27" s="31">
        <v>2</v>
      </c>
      <c r="AO27" s="39"/>
      <c r="AP27" s="17" t="s">
        <v>71</v>
      </c>
      <c r="AQ27" s="17" t="s">
        <v>71</v>
      </c>
      <c r="AR27" s="17" t="s">
        <v>71</v>
      </c>
      <c r="AS27" s="17" t="s">
        <v>1460</v>
      </c>
      <c r="AT27" s="19">
        <v>3115946614</v>
      </c>
      <c r="AU27" s="103" t="s">
        <v>1312</v>
      </c>
      <c r="AV27" s="17" t="s">
        <v>1242</v>
      </c>
      <c r="AW27" s="87">
        <f t="shared" si="2"/>
        <v>327</v>
      </c>
      <c r="AX27" s="17">
        <f t="shared" si="3"/>
        <v>10.9</v>
      </c>
      <c r="AY27" s="17">
        <f t="shared" si="4"/>
        <v>10</v>
      </c>
      <c r="AZ27" s="17">
        <f t="shared" si="5"/>
        <v>27.000000000000011</v>
      </c>
      <c r="BA27" s="18">
        <v>43082</v>
      </c>
      <c r="BB27" s="18"/>
      <c r="BC27" s="26"/>
      <c r="BD27" s="34"/>
      <c r="BE27" s="34"/>
      <c r="BF27" s="18"/>
      <c r="BG27" s="18"/>
      <c r="BH27" s="18"/>
      <c r="BI27" s="26"/>
      <c r="BJ27" s="34"/>
      <c r="BK27" s="34"/>
      <c r="BL27" s="18"/>
      <c r="BM27" s="18"/>
      <c r="BN27" s="18"/>
      <c r="BO27" s="17"/>
      <c r="BP27" s="19">
        <f t="shared" si="6"/>
        <v>-42463</v>
      </c>
      <c r="BQ27" s="17">
        <f t="shared" si="7"/>
        <v>-1415.4333333333334</v>
      </c>
      <c r="BR27" s="17">
        <f t="shared" si="8"/>
        <v>-1416</v>
      </c>
      <c r="BS27" s="17">
        <f t="shared" si="9"/>
        <v>16.999999999998181</v>
      </c>
      <c r="BT27" s="18"/>
      <c r="BU27" s="18"/>
      <c r="BV27" s="17"/>
      <c r="BW27" s="19">
        <f t="shared" si="10"/>
        <v>0</v>
      </c>
      <c r="BX27" s="17">
        <f t="shared" si="11"/>
        <v>0</v>
      </c>
      <c r="BY27" s="17">
        <f t="shared" si="12"/>
        <v>0</v>
      </c>
      <c r="BZ27" s="17">
        <f t="shared" si="13"/>
        <v>0</v>
      </c>
      <c r="CA27" s="18"/>
      <c r="CB27" s="18"/>
      <c r="CC27" s="18"/>
      <c r="CD27" s="18"/>
      <c r="CE27" s="36">
        <f t="shared" si="14"/>
        <v>0</v>
      </c>
      <c r="CF27" s="39">
        <f t="shared" si="15"/>
        <v>43082</v>
      </c>
      <c r="CG27" s="39"/>
      <c r="CH27" s="18"/>
      <c r="CI27" s="18"/>
      <c r="CJ27" s="18"/>
      <c r="CK27" s="26"/>
      <c r="CL27" s="18"/>
      <c r="CM27" s="18"/>
      <c r="CN27" s="18"/>
      <c r="CO27" s="26"/>
      <c r="CP27" s="26"/>
      <c r="CQ27" s="34"/>
      <c r="CR27" s="80"/>
      <c r="CS27" s="18"/>
      <c r="CT27" s="26"/>
      <c r="CU27" s="18"/>
      <c r="CV27" s="26"/>
      <c r="CW27" s="18"/>
      <c r="CX27" s="18"/>
      <c r="CY27" s="18"/>
      <c r="CZ27" s="26"/>
      <c r="DA27" s="18"/>
      <c r="DB27" s="18"/>
    </row>
    <row r="28" spans="1:106" s="101" customFormat="1" ht="87.75" customHeight="1" x14ac:dyDescent="0.2">
      <c r="A28" s="17">
        <v>25</v>
      </c>
      <c r="B28" s="97">
        <v>42748</v>
      </c>
      <c r="C28" s="19" t="s">
        <v>95</v>
      </c>
      <c r="D28" s="20" t="s">
        <v>67</v>
      </c>
      <c r="E28" s="20" t="s">
        <v>68</v>
      </c>
      <c r="F28" s="20" t="s">
        <v>69</v>
      </c>
      <c r="G28" s="21" t="s">
        <v>1613</v>
      </c>
      <c r="H28" s="22">
        <v>20</v>
      </c>
      <c r="I28" s="78"/>
      <c r="J28" s="23">
        <v>56333516</v>
      </c>
      <c r="K28" s="17" t="s">
        <v>96</v>
      </c>
      <c r="L28" s="24" t="s">
        <v>71</v>
      </c>
      <c r="M28" s="24"/>
      <c r="N28" s="23">
        <v>0</v>
      </c>
      <c r="O28" s="24" t="s">
        <v>71</v>
      </c>
      <c r="P28" s="24" t="s">
        <v>71</v>
      </c>
      <c r="Q28" s="23">
        <v>0</v>
      </c>
      <c r="R28" s="24" t="s">
        <v>71</v>
      </c>
      <c r="S28" s="26">
        <f t="shared" si="0"/>
        <v>56333516</v>
      </c>
      <c r="T28" s="17" t="s">
        <v>1594</v>
      </c>
      <c r="U28" s="17" t="s">
        <v>156</v>
      </c>
      <c r="V28" s="18" t="s">
        <v>74</v>
      </c>
      <c r="W28" s="18">
        <v>42753</v>
      </c>
      <c r="X28" s="19">
        <v>67</v>
      </c>
      <c r="Y28" s="18">
        <v>42753</v>
      </c>
      <c r="Z28" s="27">
        <v>54772500</v>
      </c>
      <c r="AA28" s="18">
        <v>42753</v>
      </c>
      <c r="AB28" s="18">
        <v>42753</v>
      </c>
      <c r="AC28" s="28"/>
      <c r="AD28" s="21" t="s">
        <v>157</v>
      </c>
      <c r="AE28" s="26">
        <v>54772500</v>
      </c>
      <c r="AF28" s="99">
        <f t="shared" si="1"/>
        <v>-1561016</v>
      </c>
      <c r="AG28" s="30">
        <v>5025000</v>
      </c>
      <c r="AH28" s="17" t="s">
        <v>98</v>
      </c>
      <c r="AI28" s="17" t="s">
        <v>71</v>
      </c>
      <c r="AJ28" s="26" t="s">
        <v>158</v>
      </c>
      <c r="AK28" s="80">
        <v>42762</v>
      </c>
      <c r="AL28" s="17" t="s">
        <v>77</v>
      </c>
      <c r="AM28" s="31">
        <v>80032207</v>
      </c>
      <c r="AN28" s="31">
        <v>6</v>
      </c>
      <c r="AO28" s="39"/>
      <c r="AP28" s="17" t="s">
        <v>71</v>
      </c>
      <c r="AQ28" s="17" t="s">
        <v>71</v>
      </c>
      <c r="AR28" s="17" t="s">
        <v>71</v>
      </c>
      <c r="AS28" s="17" t="s">
        <v>1461</v>
      </c>
      <c r="AT28" s="19">
        <v>3138513222</v>
      </c>
      <c r="AU28" s="103" t="s">
        <v>1313</v>
      </c>
      <c r="AV28" s="17" t="s">
        <v>1242</v>
      </c>
      <c r="AW28" s="87">
        <f t="shared" si="2"/>
        <v>327</v>
      </c>
      <c r="AX28" s="17">
        <f t="shared" si="3"/>
        <v>10.9</v>
      </c>
      <c r="AY28" s="17">
        <f t="shared" si="4"/>
        <v>10</v>
      </c>
      <c r="AZ28" s="17">
        <f t="shared" si="5"/>
        <v>27.000000000000011</v>
      </c>
      <c r="BA28" s="18">
        <v>43083</v>
      </c>
      <c r="BB28" s="18"/>
      <c r="BC28" s="26"/>
      <c r="BD28" s="34"/>
      <c r="BE28" s="34"/>
      <c r="BF28" s="18"/>
      <c r="BG28" s="18"/>
      <c r="BH28" s="18"/>
      <c r="BI28" s="26"/>
      <c r="BJ28" s="34"/>
      <c r="BK28" s="34"/>
      <c r="BL28" s="18"/>
      <c r="BM28" s="18"/>
      <c r="BN28" s="18"/>
      <c r="BO28" s="17"/>
      <c r="BP28" s="19">
        <f t="shared" si="6"/>
        <v>-42464</v>
      </c>
      <c r="BQ28" s="17">
        <f t="shared" si="7"/>
        <v>-1415.4666666666667</v>
      </c>
      <c r="BR28" s="17">
        <f t="shared" si="8"/>
        <v>-1416</v>
      </c>
      <c r="BS28" s="17">
        <f t="shared" si="9"/>
        <v>15.999999999999091</v>
      </c>
      <c r="BT28" s="18"/>
      <c r="BU28" s="18"/>
      <c r="BV28" s="17"/>
      <c r="BW28" s="19">
        <f t="shared" si="10"/>
        <v>0</v>
      </c>
      <c r="BX28" s="17">
        <f t="shared" si="11"/>
        <v>0</v>
      </c>
      <c r="BY28" s="17">
        <f t="shared" si="12"/>
        <v>0</v>
      </c>
      <c r="BZ28" s="17">
        <f t="shared" si="13"/>
        <v>0</v>
      </c>
      <c r="CA28" s="18"/>
      <c r="CB28" s="18"/>
      <c r="CC28" s="18"/>
      <c r="CD28" s="18"/>
      <c r="CE28" s="36">
        <f t="shared" si="14"/>
        <v>0</v>
      </c>
      <c r="CF28" s="39">
        <f t="shared" si="15"/>
        <v>43083</v>
      </c>
      <c r="CG28" s="39"/>
      <c r="CH28" s="18"/>
      <c r="CI28" s="18"/>
      <c r="CJ28" s="18"/>
      <c r="CK28" s="26"/>
      <c r="CL28" s="18"/>
      <c r="CM28" s="18"/>
      <c r="CN28" s="18"/>
      <c r="CO28" s="26"/>
      <c r="CP28" s="26"/>
      <c r="CQ28" s="34"/>
      <c r="CR28" s="80"/>
      <c r="CS28" s="18"/>
      <c r="CT28" s="26"/>
      <c r="CU28" s="18"/>
      <c r="CV28" s="26"/>
      <c r="CW28" s="18"/>
      <c r="CX28" s="18"/>
      <c r="CY28" s="18"/>
      <c r="CZ28" s="26"/>
      <c r="DA28" s="18"/>
      <c r="DB28" s="18"/>
    </row>
    <row r="29" spans="1:106" s="101" customFormat="1" ht="75.75" customHeight="1" x14ac:dyDescent="0.2">
      <c r="A29" s="17">
        <v>26</v>
      </c>
      <c r="B29" s="97">
        <v>42748</v>
      </c>
      <c r="C29" s="19" t="s">
        <v>95</v>
      </c>
      <c r="D29" s="20" t="s">
        <v>67</v>
      </c>
      <c r="E29" s="20" t="s">
        <v>68</v>
      </c>
      <c r="F29" s="20" t="s">
        <v>69</v>
      </c>
      <c r="G29" s="21" t="s">
        <v>1624</v>
      </c>
      <c r="H29" s="22">
        <v>7</v>
      </c>
      <c r="I29" s="78"/>
      <c r="J29" s="23">
        <v>33374825</v>
      </c>
      <c r="K29" s="17" t="s">
        <v>96</v>
      </c>
      <c r="L29" s="24" t="s">
        <v>71</v>
      </c>
      <c r="M29" s="24"/>
      <c r="N29" s="23">
        <v>0</v>
      </c>
      <c r="O29" s="24" t="s">
        <v>71</v>
      </c>
      <c r="P29" s="24" t="s">
        <v>71</v>
      </c>
      <c r="Q29" s="23">
        <v>0</v>
      </c>
      <c r="R29" s="24" t="s">
        <v>71</v>
      </c>
      <c r="S29" s="26">
        <f t="shared" si="0"/>
        <v>33374825</v>
      </c>
      <c r="T29" s="17" t="s">
        <v>1594</v>
      </c>
      <c r="U29" s="17" t="s">
        <v>159</v>
      </c>
      <c r="V29" s="18" t="s">
        <v>74</v>
      </c>
      <c r="W29" s="18">
        <v>42753</v>
      </c>
      <c r="X29" s="19">
        <v>65</v>
      </c>
      <c r="Y29" s="18">
        <v>42753</v>
      </c>
      <c r="Z29" s="27">
        <v>32450000</v>
      </c>
      <c r="AA29" s="18">
        <v>42753</v>
      </c>
      <c r="AB29" s="18">
        <v>42753</v>
      </c>
      <c r="AC29" s="28"/>
      <c r="AD29" s="21" t="s">
        <v>349</v>
      </c>
      <c r="AE29" s="26">
        <v>32450000</v>
      </c>
      <c r="AF29" s="99">
        <f t="shared" si="1"/>
        <v>-924825</v>
      </c>
      <c r="AG29" s="30">
        <v>5500000</v>
      </c>
      <c r="AH29" s="17" t="s">
        <v>98</v>
      </c>
      <c r="AI29" s="17" t="s">
        <v>71</v>
      </c>
      <c r="AJ29" s="26" t="s">
        <v>160</v>
      </c>
      <c r="AK29" s="80">
        <v>42765</v>
      </c>
      <c r="AL29" s="17" t="s">
        <v>77</v>
      </c>
      <c r="AM29" s="31">
        <v>79649468</v>
      </c>
      <c r="AN29" s="31">
        <v>7</v>
      </c>
      <c r="AO29" s="39"/>
      <c r="AP29" s="17" t="s">
        <v>71</v>
      </c>
      <c r="AQ29" s="17" t="s">
        <v>71</v>
      </c>
      <c r="AR29" s="17" t="s">
        <v>71</v>
      </c>
      <c r="AS29" s="17" t="s">
        <v>1462</v>
      </c>
      <c r="AT29" s="19">
        <v>3872845</v>
      </c>
      <c r="AU29" s="103" t="s">
        <v>1314</v>
      </c>
      <c r="AV29" s="17" t="s">
        <v>1246</v>
      </c>
      <c r="AW29" s="87">
        <f t="shared" si="2"/>
        <v>177</v>
      </c>
      <c r="AX29" s="17">
        <f t="shared" si="3"/>
        <v>5.9</v>
      </c>
      <c r="AY29" s="17">
        <f t="shared" si="4"/>
        <v>5</v>
      </c>
      <c r="AZ29" s="17">
        <f t="shared" si="5"/>
        <v>27.000000000000011</v>
      </c>
      <c r="BA29" s="18">
        <v>42930</v>
      </c>
      <c r="BB29" s="18"/>
      <c r="BC29" s="26"/>
      <c r="BD29" s="34"/>
      <c r="BE29" s="34"/>
      <c r="BF29" s="18"/>
      <c r="BG29" s="18"/>
      <c r="BH29" s="18"/>
      <c r="BI29" s="26"/>
      <c r="BJ29" s="34"/>
      <c r="BK29" s="34"/>
      <c r="BL29" s="18"/>
      <c r="BM29" s="18"/>
      <c r="BN29" s="18"/>
      <c r="BO29" s="17"/>
      <c r="BP29" s="19">
        <f t="shared" si="6"/>
        <v>-42314</v>
      </c>
      <c r="BQ29" s="17">
        <f t="shared" si="7"/>
        <v>-1410.4666666666667</v>
      </c>
      <c r="BR29" s="17">
        <f t="shared" si="8"/>
        <v>-1411</v>
      </c>
      <c r="BS29" s="17">
        <f t="shared" si="9"/>
        <v>15.999999999999091</v>
      </c>
      <c r="BT29" s="18"/>
      <c r="BU29" s="18"/>
      <c r="BV29" s="17"/>
      <c r="BW29" s="19">
        <f t="shared" si="10"/>
        <v>0</v>
      </c>
      <c r="BX29" s="17">
        <f t="shared" si="11"/>
        <v>0</v>
      </c>
      <c r="BY29" s="17">
        <f t="shared" si="12"/>
        <v>0</v>
      </c>
      <c r="BZ29" s="17">
        <f t="shared" si="13"/>
        <v>0</v>
      </c>
      <c r="CA29" s="18"/>
      <c r="CB29" s="18"/>
      <c r="CC29" s="18"/>
      <c r="CD29" s="18"/>
      <c r="CE29" s="36">
        <f t="shared" si="14"/>
        <v>0</v>
      </c>
      <c r="CF29" s="39">
        <f t="shared" si="15"/>
        <v>42930</v>
      </c>
      <c r="CG29" s="39"/>
      <c r="CH29" s="18"/>
      <c r="CI29" s="18"/>
      <c r="CJ29" s="18"/>
      <c r="CK29" s="26"/>
      <c r="CL29" s="18"/>
      <c r="CM29" s="18"/>
      <c r="CN29" s="18"/>
      <c r="CO29" s="26"/>
      <c r="CP29" s="26"/>
      <c r="CQ29" s="34"/>
      <c r="CR29" s="80"/>
      <c r="CS29" s="18"/>
      <c r="CT29" s="26"/>
      <c r="CU29" s="18"/>
      <c r="CV29" s="26"/>
      <c r="CW29" s="18"/>
      <c r="CX29" s="18"/>
      <c r="CY29" s="18"/>
      <c r="CZ29" s="26"/>
      <c r="DA29" s="18"/>
      <c r="DB29" s="18"/>
    </row>
    <row r="30" spans="1:106" s="101" customFormat="1" ht="58.5" customHeight="1" x14ac:dyDescent="0.2">
      <c r="A30" s="17">
        <v>27</v>
      </c>
      <c r="B30" s="97">
        <v>42748</v>
      </c>
      <c r="C30" s="19" t="s">
        <v>121</v>
      </c>
      <c r="D30" s="20" t="s">
        <v>67</v>
      </c>
      <c r="E30" s="20" t="s">
        <v>68</v>
      </c>
      <c r="F30" s="20" t="s">
        <v>69</v>
      </c>
      <c r="G30" s="21" t="s">
        <v>1625</v>
      </c>
      <c r="H30" s="22">
        <v>31</v>
      </c>
      <c r="I30" s="78"/>
      <c r="J30" s="23">
        <v>53770764</v>
      </c>
      <c r="K30" s="17" t="s">
        <v>161</v>
      </c>
      <c r="L30" s="24" t="s">
        <v>71</v>
      </c>
      <c r="M30" s="24"/>
      <c r="N30" s="23">
        <v>0</v>
      </c>
      <c r="O30" s="24" t="s">
        <v>71</v>
      </c>
      <c r="P30" s="24" t="s">
        <v>71</v>
      </c>
      <c r="Q30" s="23">
        <v>0</v>
      </c>
      <c r="R30" s="24" t="s">
        <v>71</v>
      </c>
      <c r="S30" s="26">
        <f t="shared" si="0"/>
        <v>53770764</v>
      </c>
      <c r="T30" s="17" t="s">
        <v>1594</v>
      </c>
      <c r="U30" s="17" t="s">
        <v>162</v>
      </c>
      <c r="V30" s="18" t="s">
        <v>74</v>
      </c>
      <c r="W30" s="18">
        <v>42753</v>
      </c>
      <c r="X30" s="19">
        <v>69</v>
      </c>
      <c r="Y30" s="18">
        <v>42753</v>
      </c>
      <c r="Z30" s="27">
        <v>52280762</v>
      </c>
      <c r="AA30" s="18">
        <v>42753</v>
      </c>
      <c r="AB30" s="18">
        <v>42753</v>
      </c>
      <c r="AC30" s="28"/>
      <c r="AD30" s="21" t="s">
        <v>350</v>
      </c>
      <c r="AE30" s="26">
        <v>52280762</v>
      </c>
      <c r="AF30" s="99">
        <f t="shared" si="1"/>
        <v>-1490002</v>
      </c>
      <c r="AG30" s="30">
        <v>4546153</v>
      </c>
      <c r="AH30" s="17" t="s">
        <v>125</v>
      </c>
      <c r="AI30" s="17" t="s">
        <v>71</v>
      </c>
      <c r="AJ30" s="26" t="s">
        <v>163</v>
      </c>
      <c r="AK30" s="80">
        <v>42766</v>
      </c>
      <c r="AL30" s="17" t="s">
        <v>77</v>
      </c>
      <c r="AM30" s="31">
        <v>52730079</v>
      </c>
      <c r="AN30" s="31">
        <v>2</v>
      </c>
      <c r="AO30" s="39"/>
      <c r="AP30" s="17" t="s">
        <v>71</v>
      </c>
      <c r="AQ30" s="17" t="s">
        <v>71</v>
      </c>
      <c r="AR30" s="17" t="s">
        <v>71</v>
      </c>
      <c r="AS30" s="17" t="s">
        <v>1463</v>
      </c>
      <c r="AT30" s="19">
        <v>3008777776</v>
      </c>
      <c r="AU30" s="103" t="s">
        <v>1315</v>
      </c>
      <c r="AV30" s="17" t="s">
        <v>1247</v>
      </c>
      <c r="AW30" s="87">
        <f t="shared" si="2"/>
        <v>343</v>
      </c>
      <c r="AX30" s="17">
        <f t="shared" si="3"/>
        <v>11.433333333333334</v>
      </c>
      <c r="AY30" s="17">
        <f t="shared" si="4"/>
        <v>11</v>
      </c>
      <c r="AZ30" s="17">
        <f t="shared" si="5"/>
        <v>13.000000000000007</v>
      </c>
      <c r="BA30" s="18">
        <v>43099</v>
      </c>
      <c r="BB30" s="18"/>
      <c r="BC30" s="26"/>
      <c r="BD30" s="34"/>
      <c r="BE30" s="34"/>
      <c r="BF30" s="18"/>
      <c r="BG30" s="18"/>
      <c r="BH30" s="18"/>
      <c r="BI30" s="26"/>
      <c r="BJ30" s="34"/>
      <c r="BK30" s="34"/>
      <c r="BL30" s="18"/>
      <c r="BM30" s="18"/>
      <c r="BN30" s="18"/>
      <c r="BO30" s="17"/>
      <c r="BP30" s="19">
        <f t="shared" si="6"/>
        <v>-42480</v>
      </c>
      <c r="BQ30" s="17">
        <f t="shared" si="7"/>
        <v>-1416</v>
      </c>
      <c r="BR30" s="17">
        <f t="shared" si="8"/>
        <v>-1416</v>
      </c>
      <c r="BS30" s="17">
        <f t="shared" si="9"/>
        <v>0</v>
      </c>
      <c r="BT30" s="18"/>
      <c r="BU30" s="18"/>
      <c r="BV30" s="17"/>
      <c r="BW30" s="19">
        <f t="shared" si="10"/>
        <v>0</v>
      </c>
      <c r="BX30" s="17">
        <f t="shared" si="11"/>
        <v>0</v>
      </c>
      <c r="BY30" s="17">
        <f t="shared" si="12"/>
        <v>0</v>
      </c>
      <c r="BZ30" s="17">
        <f t="shared" si="13"/>
        <v>0</v>
      </c>
      <c r="CA30" s="18"/>
      <c r="CB30" s="18"/>
      <c r="CC30" s="18"/>
      <c r="CD30" s="18"/>
      <c r="CE30" s="36">
        <f t="shared" si="14"/>
        <v>0</v>
      </c>
      <c r="CF30" s="39">
        <f t="shared" si="15"/>
        <v>43099</v>
      </c>
      <c r="CG30" s="39"/>
      <c r="CH30" s="18"/>
      <c r="CI30" s="18"/>
      <c r="CJ30" s="18"/>
      <c r="CK30" s="26"/>
      <c r="CL30" s="18"/>
      <c r="CM30" s="18"/>
      <c r="CN30" s="18"/>
      <c r="CO30" s="26"/>
      <c r="CP30" s="26"/>
      <c r="CQ30" s="34"/>
      <c r="CR30" s="80"/>
      <c r="CS30" s="18"/>
      <c r="CT30" s="26"/>
      <c r="CU30" s="18"/>
      <c r="CV30" s="26"/>
      <c r="CW30" s="18"/>
      <c r="CX30" s="18"/>
      <c r="CY30" s="18"/>
      <c r="CZ30" s="26"/>
      <c r="DA30" s="18"/>
      <c r="DB30" s="18"/>
    </row>
    <row r="31" spans="1:106" s="101" customFormat="1" ht="58.5" customHeight="1" x14ac:dyDescent="0.2">
      <c r="A31" s="17">
        <v>28</v>
      </c>
      <c r="B31" s="97">
        <v>42748</v>
      </c>
      <c r="C31" s="19" t="s">
        <v>121</v>
      </c>
      <c r="D31" s="20" t="s">
        <v>67</v>
      </c>
      <c r="E31" s="20" t="s">
        <v>68</v>
      </c>
      <c r="F31" s="20" t="s">
        <v>69</v>
      </c>
      <c r="G31" s="21" t="s">
        <v>1626</v>
      </c>
      <c r="H31" s="22">
        <v>34</v>
      </c>
      <c r="I31" s="78"/>
      <c r="J31" s="23">
        <v>61504300</v>
      </c>
      <c r="K31" s="17" t="s">
        <v>122</v>
      </c>
      <c r="L31" s="24" t="s">
        <v>71</v>
      </c>
      <c r="M31" s="24"/>
      <c r="N31" s="23">
        <v>0</v>
      </c>
      <c r="O31" s="24" t="s">
        <v>71</v>
      </c>
      <c r="P31" s="24" t="s">
        <v>71</v>
      </c>
      <c r="Q31" s="23">
        <v>0</v>
      </c>
      <c r="R31" s="24" t="s">
        <v>71</v>
      </c>
      <c r="S31" s="26">
        <f t="shared" si="0"/>
        <v>61504300</v>
      </c>
      <c r="T31" s="17" t="s">
        <v>1594</v>
      </c>
      <c r="U31" s="17" t="s">
        <v>164</v>
      </c>
      <c r="V31" s="18" t="s">
        <v>74</v>
      </c>
      <c r="W31" s="18">
        <v>42753</v>
      </c>
      <c r="X31" s="19">
        <v>76</v>
      </c>
      <c r="Y31" s="18">
        <v>42754</v>
      </c>
      <c r="Z31" s="27">
        <v>59800000</v>
      </c>
      <c r="AA31" s="18">
        <v>42754</v>
      </c>
      <c r="AB31" s="18">
        <v>42754</v>
      </c>
      <c r="AC31" s="28"/>
      <c r="AD31" s="21" t="s">
        <v>165</v>
      </c>
      <c r="AE31" s="26">
        <v>59800000</v>
      </c>
      <c r="AF31" s="99">
        <f t="shared" si="1"/>
        <v>-1704300</v>
      </c>
      <c r="AG31" s="30">
        <v>5200000</v>
      </c>
      <c r="AH31" s="17" t="s">
        <v>125</v>
      </c>
      <c r="AI31" s="17" t="s">
        <v>71</v>
      </c>
      <c r="AJ31" s="26" t="s">
        <v>166</v>
      </c>
      <c r="AK31" s="80">
        <v>42947</v>
      </c>
      <c r="AL31" s="17" t="s">
        <v>77</v>
      </c>
      <c r="AM31" s="31">
        <v>52383872</v>
      </c>
      <c r="AN31" s="31">
        <v>8</v>
      </c>
      <c r="AO31" s="39"/>
      <c r="AP31" s="17" t="s">
        <v>71</v>
      </c>
      <c r="AQ31" s="17" t="s">
        <v>71</v>
      </c>
      <c r="AR31" s="17" t="s">
        <v>71</v>
      </c>
      <c r="AS31" s="17" t="s">
        <v>1464</v>
      </c>
      <c r="AT31" s="19">
        <v>3005664615</v>
      </c>
      <c r="AU31" s="103" t="s">
        <v>1316</v>
      </c>
      <c r="AV31" s="17" t="s">
        <v>1247</v>
      </c>
      <c r="AW31" s="87">
        <f t="shared" si="2"/>
        <v>342</v>
      </c>
      <c r="AX31" s="17">
        <f t="shared" si="3"/>
        <v>11.4</v>
      </c>
      <c r="AY31" s="17">
        <f t="shared" si="4"/>
        <v>11</v>
      </c>
      <c r="AZ31" s="17">
        <f t="shared" si="5"/>
        <v>12.000000000000011</v>
      </c>
      <c r="BA31" s="18">
        <v>43099</v>
      </c>
      <c r="BB31" s="18"/>
      <c r="BC31" s="26"/>
      <c r="BD31" s="34"/>
      <c r="BE31" s="34"/>
      <c r="BF31" s="18"/>
      <c r="BG31" s="18"/>
      <c r="BH31" s="18"/>
      <c r="BI31" s="26"/>
      <c r="BJ31" s="34"/>
      <c r="BK31" s="34"/>
      <c r="BL31" s="18"/>
      <c r="BM31" s="18"/>
      <c r="BN31" s="18"/>
      <c r="BO31" s="17"/>
      <c r="BP31" s="19">
        <f t="shared" si="6"/>
        <v>-42480</v>
      </c>
      <c r="BQ31" s="17">
        <f t="shared" si="7"/>
        <v>-1416</v>
      </c>
      <c r="BR31" s="17">
        <f t="shared" si="8"/>
        <v>-1416</v>
      </c>
      <c r="BS31" s="17">
        <f t="shared" si="9"/>
        <v>0</v>
      </c>
      <c r="BT31" s="18"/>
      <c r="BU31" s="18"/>
      <c r="BV31" s="17"/>
      <c r="BW31" s="19">
        <f t="shared" si="10"/>
        <v>0</v>
      </c>
      <c r="BX31" s="17">
        <f t="shared" si="11"/>
        <v>0</v>
      </c>
      <c r="BY31" s="17">
        <f t="shared" si="12"/>
        <v>0</v>
      </c>
      <c r="BZ31" s="17">
        <f t="shared" si="13"/>
        <v>0</v>
      </c>
      <c r="CA31" s="18"/>
      <c r="CB31" s="18"/>
      <c r="CC31" s="18"/>
      <c r="CD31" s="18"/>
      <c r="CE31" s="36">
        <f t="shared" si="14"/>
        <v>0</v>
      </c>
      <c r="CF31" s="39">
        <f t="shared" si="15"/>
        <v>43099</v>
      </c>
      <c r="CG31" s="39"/>
      <c r="CH31" s="18"/>
      <c r="CI31" s="18"/>
      <c r="CJ31" s="18"/>
      <c r="CK31" s="26"/>
      <c r="CL31" s="18"/>
      <c r="CM31" s="18"/>
      <c r="CN31" s="18"/>
      <c r="CO31" s="26"/>
      <c r="CP31" s="26"/>
      <c r="CQ31" s="34"/>
      <c r="CR31" s="80"/>
      <c r="CS31" s="18"/>
      <c r="CT31" s="26"/>
      <c r="CU31" s="18"/>
      <c r="CV31" s="26"/>
      <c r="CW31" s="18"/>
      <c r="CX31" s="18"/>
      <c r="CY31" s="18"/>
      <c r="CZ31" s="26"/>
      <c r="DA31" s="18"/>
      <c r="DB31" s="18"/>
    </row>
    <row r="32" spans="1:106" s="101" customFormat="1" ht="83.25" customHeight="1" x14ac:dyDescent="0.2">
      <c r="A32" s="17">
        <v>29</v>
      </c>
      <c r="B32" s="97">
        <v>42748</v>
      </c>
      <c r="C32" s="19" t="s">
        <v>66</v>
      </c>
      <c r="D32" s="20" t="s">
        <v>67</v>
      </c>
      <c r="E32" s="20" t="s">
        <v>68</v>
      </c>
      <c r="F32" s="20" t="s">
        <v>69</v>
      </c>
      <c r="G32" s="21" t="s">
        <v>1627</v>
      </c>
      <c r="H32" s="22">
        <v>39</v>
      </c>
      <c r="I32" s="78"/>
      <c r="J32" s="23">
        <v>36760336</v>
      </c>
      <c r="K32" s="17" t="s">
        <v>70</v>
      </c>
      <c r="L32" s="24" t="s">
        <v>71</v>
      </c>
      <c r="M32" s="24"/>
      <c r="N32" s="23">
        <v>0</v>
      </c>
      <c r="O32" s="24" t="s">
        <v>71</v>
      </c>
      <c r="P32" s="24" t="s">
        <v>71</v>
      </c>
      <c r="Q32" s="23">
        <v>0</v>
      </c>
      <c r="R32" s="24" t="s">
        <v>71</v>
      </c>
      <c r="S32" s="26">
        <f t="shared" si="0"/>
        <v>36760336</v>
      </c>
      <c r="T32" s="17" t="s">
        <v>1593</v>
      </c>
      <c r="U32" s="17" t="s">
        <v>167</v>
      </c>
      <c r="V32" s="18" t="s">
        <v>74</v>
      </c>
      <c r="W32" s="18">
        <v>42753</v>
      </c>
      <c r="X32" s="19">
        <v>72</v>
      </c>
      <c r="Y32" s="18">
        <v>42753</v>
      </c>
      <c r="Z32" s="27">
        <v>35741695</v>
      </c>
      <c r="AA32" s="18">
        <v>42753</v>
      </c>
      <c r="AB32" s="18">
        <v>42753</v>
      </c>
      <c r="AC32" s="28"/>
      <c r="AD32" s="21" t="s">
        <v>168</v>
      </c>
      <c r="AE32" s="26">
        <v>35741695</v>
      </c>
      <c r="AF32" s="99">
        <f t="shared" si="1"/>
        <v>-1018641</v>
      </c>
      <c r="AG32" s="30">
        <v>3249245</v>
      </c>
      <c r="AH32" s="17" t="s">
        <v>93</v>
      </c>
      <c r="AI32" s="17" t="s">
        <v>71</v>
      </c>
      <c r="AJ32" s="26" t="s">
        <v>169</v>
      </c>
      <c r="AK32" s="80">
        <v>42762</v>
      </c>
      <c r="AL32" s="17" t="s">
        <v>77</v>
      </c>
      <c r="AM32" s="31">
        <v>79668338</v>
      </c>
      <c r="AN32" s="31">
        <v>9</v>
      </c>
      <c r="AO32" s="39"/>
      <c r="AP32" s="17" t="s">
        <v>71</v>
      </c>
      <c r="AQ32" s="17" t="s">
        <v>71</v>
      </c>
      <c r="AR32" s="17" t="s">
        <v>71</v>
      </c>
      <c r="AS32" s="17" t="s">
        <v>1465</v>
      </c>
      <c r="AT32" s="19">
        <v>3125743358</v>
      </c>
      <c r="AU32" s="103" t="s">
        <v>1317</v>
      </c>
      <c r="AV32" s="17" t="s">
        <v>1232</v>
      </c>
      <c r="AW32" s="87">
        <f t="shared" si="2"/>
        <v>330</v>
      </c>
      <c r="AX32" s="17">
        <f t="shared" si="3"/>
        <v>11</v>
      </c>
      <c r="AY32" s="17">
        <f t="shared" si="4"/>
        <v>11</v>
      </c>
      <c r="AZ32" s="17">
        <f t="shared" si="5"/>
        <v>0</v>
      </c>
      <c r="BA32" s="18">
        <v>43086</v>
      </c>
      <c r="BB32" s="18"/>
      <c r="BC32" s="26"/>
      <c r="BD32" s="34"/>
      <c r="BE32" s="34"/>
      <c r="BF32" s="18"/>
      <c r="BG32" s="18"/>
      <c r="BH32" s="18"/>
      <c r="BI32" s="26"/>
      <c r="BJ32" s="34"/>
      <c r="BK32" s="34"/>
      <c r="BL32" s="18"/>
      <c r="BM32" s="18"/>
      <c r="BN32" s="18"/>
      <c r="BO32" s="17"/>
      <c r="BP32" s="19">
        <f t="shared" si="6"/>
        <v>-42467</v>
      </c>
      <c r="BQ32" s="17">
        <f t="shared" si="7"/>
        <v>-1415.5666666666666</v>
      </c>
      <c r="BR32" s="17">
        <f t="shared" si="8"/>
        <v>-1416</v>
      </c>
      <c r="BS32" s="17">
        <f t="shared" si="9"/>
        <v>13.000000000001819</v>
      </c>
      <c r="BT32" s="18"/>
      <c r="BU32" s="18"/>
      <c r="BV32" s="17"/>
      <c r="BW32" s="19">
        <f t="shared" si="10"/>
        <v>0</v>
      </c>
      <c r="BX32" s="17">
        <f t="shared" si="11"/>
        <v>0</v>
      </c>
      <c r="BY32" s="17">
        <f t="shared" si="12"/>
        <v>0</v>
      </c>
      <c r="BZ32" s="17">
        <f t="shared" si="13"/>
        <v>0</v>
      </c>
      <c r="CA32" s="18"/>
      <c r="CB32" s="18"/>
      <c r="CC32" s="18"/>
      <c r="CD32" s="18"/>
      <c r="CE32" s="36">
        <f t="shared" si="14"/>
        <v>0</v>
      </c>
      <c r="CF32" s="39">
        <f t="shared" si="15"/>
        <v>43086</v>
      </c>
      <c r="CG32" s="39"/>
      <c r="CH32" s="18"/>
      <c r="CI32" s="18"/>
      <c r="CJ32" s="18"/>
      <c r="CK32" s="26"/>
      <c r="CL32" s="18"/>
      <c r="CM32" s="18"/>
      <c r="CN32" s="18"/>
      <c r="CO32" s="26"/>
      <c r="CP32" s="26"/>
      <c r="CQ32" s="34"/>
      <c r="CR32" s="80"/>
      <c r="CS32" s="18"/>
      <c r="CT32" s="26"/>
      <c r="CU32" s="18"/>
      <c r="CV32" s="26"/>
      <c r="CW32" s="18"/>
      <c r="CX32" s="18"/>
      <c r="CY32" s="18"/>
      <c r="CZ32" s="26"/>
      <c r="DA32" s="18"/>
      <c r="DB32" s="18"/>
    </row>
    <row r="33" spans="1:106" s="101" customFormat="1" ht="58.5" customHeight="1" x14ac:dyDescent="0.2">
      <c r="A33" s="17">
        <v>30</v>
      </c>
      <c r="B33" s="97">
        <v>42752</v>
      </c>
      <c r="C33" s="19" t="s">
        <v>121</v>
      </c>
      <c r="D33" s="20" t="s">
        <v>67</v>
      </c>
      <c r="E33" s="20" t="s">
        <v>68</v>
      </c>
      <c r="F33" s="20" t="s">
        <v>69</v>
      </c>
      <c r="G33" s="21" t="s">
        <v>1628</v>
      </c>
      <c r="H33" s="22">
        <v>33</v>
      </c>
      <c r="I33" s="78"/>
      <c r="J33" s="23">
        <v>59138750</v>
      </c>
      <c r="K33" s="17" t="s">
        <v>122</v>
      </c>
      <c r="L33" s="24" t="s">
        <v>71</v>
      </c>
      <c r="M33" s="24"/>
      <c r="N33" s="23">
        <v>0</v>
      </c>
      <c r="O33" s="24" t="s">
        <v>71</v>
      </c>
      <c r="P33" s="24" t="s">
        <v>71</v>
      </c>
      <c r="Q33" s="23">
        <v>0</v>
      </c>
      <c r="R33" s="24" t="s">
        <v>71</v>
      </c>
      <c r="S33" s="26">
        <f t="shared" si="0"/>
        <v>59138750</v>
      </c>
      <c r="T33" s="17" t="s">
        <v>1593</v>
      </c>
      <c r="U33" s="17" t="s">
        <v>170</v>
      </c>
      <c r="V33" s="18" t="s">
        <v>74</v>
      </c>
      <c r="W33" s="18">
        <v>42753</v>
      </c>
      <c r="X33" s="19">
        <v>74</v>
      </c>
      <c r="Y33" s="18">
        <v>42753</v>
      </c>
      <c r="Z33" s="27">
        <v>57500000</v>
      </c>
      <c r="AA33" s="18">
        <v>42753</v>
      </c>
      <c r="AB33" s="18">
        <v>42753</v>
      </c>
      <c r="AC33" s="28"/>
      <c r="AD33" s="21" t="s">
        <v>352</v>
      </c>
      <c r="AE33" s="26">
        <v>57500000</v>
      </c>
      <c r="AF33" s="99">
        <f t="shared" si="1"/>
        <v>-1638750</v>
      </c>
      <c r="AG33" s="30">
        <v>5000000</v>
      </c>
      <c r="AH33" s="17" t="s">
        <v>125</v>
      </c>
      <c r="AI33" s="17" t="s">
        <v>71</v>
      </c>
      <c r="AJ33" s="26" t="s">
        <v>171</v>
      </c>
      <c r="AK33" s="80">
        <v>42760</v>
      </c>
      <c r="AL33" s="17" t="s">
        <v>77</v>
      </c>
      <c r="AM33" s="31">
        <v>80807159</v>
      </c>
      <c r="AN33" s="31">
        <v>8</v>
      </c>
      <c r="AO33" s="39"/>
      <c r="AP33" s="17" t="s">
        <v>71</v>
      </c>
      <c r="AQ33" s="17" t="s">
        <v>71</v>
      </c>
      <c r="AR33" s="17" t="s">
        <v>71</v>
      </c>
      <c r="AS33" s="17" t="s">
        <v>172</v>
      </c>
      <c r="AT33" s="19">
        <v>3002287799</v>
      </c>
      <c r="AU33" s="103" t="s">
        <v>1318</v>
      </c>
      <c r="AV33" s="17" t="s">
        <v>1247</v>
      </c>
      <c r="AW33" s="87">
        <f t="shared" si="2"/>
        <v>343</v>
      </c>
      <c r="AX33" s="17">
        <f t="shared" si="3"/>
        <v>11.433333333333334</v>
      </c>
      <c r="AY33" s="17">
        <f t="shared" si="4"/>
        <v>11</v>
      </c>
      <c r="AZ33" s="17">
        <f t="shared" si="5"/>
        <v>13.000000000000007</v>
      </c>
      <c r="BA33" s="18">
        <v>43099</v>
      </c>
      <c r="BB33" s="18"/>
      <c r="BC33" s="26"/>
      <c r="BD33" s="34"/>
      <c r="BE33" s="34"/>
      <c r="BF33" s="18"/>
      <c r="BG33" s="18"/>
      <c r="BH33" s="18"/>
      <c r="BI33" s="26"/>
      <c r="BJ33" s="34"/>
      <c r="BK33" s="34"/>
      <c r="BL33" s="18"/>
      <c r="BM33" s="18"/>
      <c r="BN33" s="18"/>
      <c r="BO33" s="17"/>
      <c r="BP33" s="19">
        <f t="shared" si="6"/>
        <v>-42480</v>
      </c>
      <c r="BQ33" s="17">
        <f t="shared" si="7"/>
        <v>-1416</v>
      </c>
      <c r="BR33" s="17">
        <f t="shared" si="8"/>
        <v>-1416</v>
      </c>
      <c r="BS33" s="17">
        <f t="shared" si="9"/>
        <v>0</v>
      </c>
      <c r="BT33" s="18"/>
      <c r="BU33" s="18"/>
      <c r="BV33" s="17"/>
      <c r="BW33" s="19">
        <f t="shared" si="10"/>
        <v>0</v>
      </c>
      <c r="BX33" s="17">
        <f t="shared" si="11"/>
        <v>0</v>
      </c>
      <c r="BY33" s="17">
        <f t="shared" si="12"/>
        <v>0</v>
      </c>
      <c r="BZ33" s="17">
        <f t="shared" si="13"/>
        <v>0</v>
      </c>
      <c r="CA33" s="18"/>
      <c r="CB33" s="18"/>
      <c r="CC33" s="18"/>
      <c r="CD33" s="18"/>
      <c r="CE33" s="36">
        <f t="shared" si="14"/>
        <v>0</v>
      </c>
      <c r="CF33" s="39">
        <f t="shared" si="15"/>
        <v>43099</v>
      </c>
      <c r="CG33" s="39"/>
      <c r="CH33" s="18"/>
      <c r="CI33" s="18"/>
      <c r="CJ33" s="18"/>
      <c r="CK33" s="26"/>
      <c r="CL33" s="18"/>
      <c r="CM33" s="18"/>
      <c r="CN33" s="18"/>
      <c r="CO33" s="26"/>
      <c r="CP33" s="26"/>
      <c r="CQ33" s="34"/>
      <c r="CR33" s="80"/>
      <c r="CS33" s="18"/>
      <c r="CT33" s="26"/>
      <c r="CU33" s="18"/>
      <c r="CV33" s="26"/>
      <c r="CW33" s="18"/>
      <c r="CX33" s="18"/>
      <c r="CY33" s="18"/>
      <c r="CZ33" s="26"/>
      <c r="DA33" s="18"/>
      <c r="DB33" s="18"/>
    </row>
    <row r="34" spans="1:106" s="101" customFormat="1" ht="58.5" customHeight="1" x14ac:dyDescent="0.2">
      <c r="A34" s="17">
        <v>31</v>
      </c>
      <c r="B34" s="97">
        <v>42752</v>
      </c>
      <c r="C34" s="19" t="s">
        <v>66</v>
      </c>
      <c r="D34" s="20" t="s">
        <v>67</v>
      </c>
      <c r="E34" s="20" t="s">
        <v>68</v>
      </c>
      <c r="F34" s="20" t="s">
        <v>69</v>
      </c>
      <c r="G34" s="21" t="s">
        <v>1629</v>
      </c>
      <c r="H34" s="22">
        <v>42</v>
      </c>
      <c r="I34" s="78"/>
      <c r="J34" s="23">
        <v>99049693</v>
      </c>
      <c r="K34" s="17" t="s">
        <v>70</v>
      </c>
      <c r="L34" s="24" t="s">
        <v>71</v>
      </c>
      <c r="M34" s="24"/>
      <c r="N34" s="23">
        <v>0</v>
      </c>
      <c r="O34" s="24" t="s">
        <v>71</v>
      </c>
      <c r="P34" s="24" t="s">
        <v>71</v>
      </c>
      <c r="Q34" s="23">
        <v>0</v>
      </c>
      <c r="R34" s="24" t="s">
        <v>71</v>
      </c>
      <c r="S34" s="26">
        <f t="shared" si="0"/>
        <v>99049693</v>
      </c>
      <c r="T34" s="17" t="s">
        <v>1594</v>
      </c>
      <c r="U34" s="17" t="s">
        <v>173</v>
      </c>
      <c r="V34" s="18" t="s">
        <v>74</v>
      </c>
      <c r="W34" s="18">
        <v>42753</v>
      </c>
      <c r="X34" s="19">
        <v>71</v>
      </c>
      <c r="Y34" s="18">
        <v>42753</v>
      </c>
      <c r="Z34" s="27">
        <v>98880000</v>
      </c>
      <c r="AA34" s="18">
        <v>42753</v>
      </c>
      <c r="AB34" s="18">
        <v>42753</v>
      </c>
      <c r="AC34" s="28"/>
      <c r="AD34" s="21" t="s">
        <v>353</v>
      </c>
      <c r="AE34" s="26">
        <v>98880000</v>
      </c>
      <c r="AF34" s="99">
        <f t="shared" si="1"/>
        <v>-169693</v>
      </c>
      <c r="AG34" s="30">
        <v>9270000</v>
      </c>
      <c r="AH34" s="17" t="s">
        <v>75</v>
      </c>
      <c r="AI34" s="17" t="s">
        <v>71</v>
      </c>
      <c r="AJ34" s="26" t="s">
        <v>174</v>
      </c>
      <c r="AK34" s="80">
        <v>42773</v>
      </c>
      <c r="AL34" s="17" t="s">
        <v>77</v>
      </c>
      <c r="AM34" s="31">
        <v>52515314</v>
      </c>
      <c r="AN34" s="31">
        <v>5</v>
      </c>
      <c r="AO34" s="39"/>
      <c r="AP34" s="17" t="s">
        <v>71</v>
      </c>
      <c r="AQ34" s="17" t="s">
        <v>71</v>
      </c>
      <c r="AR34" s="17" t="s">
        <v>71</v>
      </c>
      <c r="AS34" s="17" t="s">
        <v>1466</v>
      </c>
      <c r="AT34" s="19">
        <v>3013703104</v>
      </c>
      <c r="AU34" s="103" t="s">
        <v>1319</v>
      </c>
      <c r="AV34" s="17" t="s">
        <v>1248</v>
      </c>
      <c r="AW34" s="87">
        <f t="shared" si="2"/>
        <v>320</v>
      </c>
      <c r="AX34" s="17">
        <f t="shared" si="3"/>
        <v>10.666666666666666</v>
      </c>
      <c r="AY34" s="17">
        <f t="shared" si="4"/>
        <v>10</v>
      </c>
      <c r="AZ34" s="17">
        <f t="shared" si="5"/>
        <v>19.999999999999982</v>
      </c>
      <c r="BA34" s="18">
        <v>43076</v>
      </c>
      <c r="BB34" s="18"/>
      <c r="BC34" s="26"/>
      <c r="BD34" s="34"/>
      <c r="BE34" s="34"/>
      <c r="BF34" s="18"/>
      <c r="BG34" s="18"/>
      <c r="BH34" s="18"/>
      <c r="BI34" s="26"/>
      <c r="BJ34" s="34"/>
      <c r="BK34" s="34"/>
      <c r="BL34" s="18"/>
      <c r="BM34" s="18"/>
      <c r="BN34" s="18"/>
      <c r="BO34" s="17"/>
      <c r="BP34" s="19">
        <f t="shared" si="6"/>
        <v>-42457</v>
      </c>
      <c r="BQ34" s="17">
        <f t="shared" si="7"/>
        <v>-1415.2333333333333</v>
      </c>
      <c r="BR34" s="17">
        <f t="shared" si="8"/>
        <v>-1416</v>
      </c>
      <c r="BS34" s="17">
        <f t="shared" si="9"/>
        <v>22.999999999999545</v>
      </c>
      <c r="BT34" s="18"/>
      <c r="BU34" s="18"/>
      <c r="BV34" s="17"/>
      <c r="BW34" s="19">
        <f t="shared" si="10"/>
        <v>0</v>
      </c>
      <c r="BX34" s="17">
        <f t="shared" si="11"/>
        <v>0</v>
      </c>
      <c r="BY34" s="17">
        <f t="shared" si="12"/>
        <v>0</v>
      </c>
      <c r="BZ34" s="17">
        <f t="shared" si="13"/>
        <v>0</v>
      </c>
      <c r="CA34" s="18"/>
      <c r="CB34" s="18"/>
      <c r="CC34" s="18"/>
      <c r="CD34" s="18"/>
      <c r="CE34" s="36">
        <f t="shared" si="14"/>
        <v>0</v>
      </c>
      <c r="CF34" s="39">
        <f t="shared" si="15"/>
        <v>43076</v>
      </c>
      <c r="CG34" s="39"/>
      <c r="CH34" s="18"/>
      <c r="CI34" s="18"/>
      <c r="CJ34" s="18"/>
      <c r="CK34" s="26"/>
      <c r="CL34" s="18"/>
      <c r="CM34" s="18"/>
      <c r="CN34" s="18"/>
      <c r="CO34" s="26"/>
      <c r="CP34" s="26"/>
      <c r="CQ34" s="34"/>
      <c r="CR34" s="80"/>
      <c r="CS34" s="18"/>
      <c r="CT34" s="26"/>
      <c r="CU34" s="18"/>
      <c r="CV34" s="26"/>
      <c r="CW34" s="18"/>
      <c r="CX34" s="18"/>
      <c r="CY34" s="18"/>
      <c r="CZ34" s="26"/>
      <c r="DA34" s="18"/>
      <c r="DB34" s="18"/>
    </row>
    <row r="35" spans="1:106" s="101" customFormat="1" ht="73.5" customHeight="1" x14ac:dyDescent="0.2">
      <c r="A35" s="17">
        <v>32</v>
      </c>
      <c r="B35" s="97">
        <v>42754</v>
      </c>
      <c r="C35" s="19" t="s">
        <v>66</v>
      </c>
      <c r="D35" s="20" t="s">
        <v>67</v>
      </c>
      <c r="E35" s="20" t="s">
        <v>68</v>
      </c>
      <c r="F35" s="20" t="s">
        <v>69</v>
      </c>
      <c r="G35" s="21" t="s">
        <v>1630</v>
      </c>
      <c r="H35" s="22">
        <v>69</v>
      </c>
      <c r="I35" s="78"/>
      <c r="J35" s="23">
        <v>91030604</v>
      </c>
      <c r="K35" s="17" t="s">
        <v>70</v>
      </c>
      <c r="L35" s="24" t="s">
        <v>175</v>
      </c>
      <c r="M35" s="24"/>
      <c r="N35" s="23">
        <v>1</v>
      </c>
      <c r="O35" s="37" t="s">
        <v>70</v>
      </c>
      <c r="P35" s="24" t="s">
        <v>71</v>
      </c>
      <c r="Q35" s="23">
        <v>0</v>
      </c>
      <c r="R35" s="24" t="s">
        <v>71</v>
      </c>
      <c r="S35" s="26">
        <f t="shared" si="0"/>
        <v>91030605</v>
      </c>
      <c r="T35" s="17" t="s">
        <v>1594</v>
      </c>
      <c r="U35" s="17" t="s">
        <v>115</v>
      </c>
      <c r="V35" s="18" t="s">
        <v>74</v>
      </c>
      <c r="W35" s="18">
        <v>42754</v>
      </c>
      <c r="X35" s="19">
        <v>88</v>
      </c>
      <c r="Y35" s="18">
        <v>42754</v>
      </c>
      <c r="Z35" s="27">
        <v>88508123</v>
      </c>
      <c r="AA35" s="18">
        <v>42754</v>
      </c>
      <c r="AB35" s="18">
        <v>42754</v>
      </c>
      <c r="AC35" s="28"/>
      <c r="AD35" s="21" t="s">
        <v>176</v>
      </c>
      <c r="AE35" s="26">
        <v>88508123</v>
      </c>
      <c r="AF35" s="99">
        <f t="shared" si="1"/>
        <v>-2522482</v>
      </c>
      <c r="AG35" s="30">
        <v>8046193</v>
      </c>
      <c r="AH35" s="17" t="s">
        <v>93</v>
      </c>
      <c r="AI35" s="17" t="s">
        <v>71</v>
      </c>
      <c r="AJ35" s="26" t="s">
        <v>952</v>
      </c>
      <c r="AK35" s="80"/>
      <c r="AL35" s="17" t="s">
        <v>77</v>
      </c>
      <c r="AM35" s="31">
        <v>34323578</v>
      </c>
      <c r="AN35" s="31">
        <v>5</v>
      </c>
      <c r="AO35" s="39"/>
      <c r="AP35" s="17" t="s">
        <v>71</v>
      </c>
      <c r="AQ35" s="17" t="s">
        <v>71</v>
      </c>
      <c r="AR35" s="17" t="s">
        <v>71</v>
      </c>
      <c r="AS35" s="17" t="s">
        <v>1467</v>
      </c>
      <c r="AT35" s="19">
        <v>3015124131</v>
      </c>
      <c r="AU35" s="103" t="s">
        <v>1320</v>
      </c>
      <c r="AV35" s="17" t="s">
        <v>1232</v>
      </c>
      <c r="AW35" s="87">
        <f t="shared" si="2"/>
        <v>330</v>
      </c>
      <c r="AX35" s="17">
        <f t="shared" si="3"/>
        <v>11</v>
      </c>
      <c r="AY35" s="17">
        <f t="shared" si="4"/>
        <v>11</v>
      </c>
      <c r="AZ35" s="17">
        <f t="shared" si="5"/>
        <v>0</v>
      </c>
      <c r="BA35" s="18">
        <v>43087</v>
      </c>
      <c r="BB35" s="18"/>
      <c r="BC35" s="26"/>
      <c r="BD35" s="34"/>
      <c r="BE35" s="34"/>
      <c r="BF35" s="18"/>
      <c r="BG35" s="18"/>
      <c r="BH35" s="18"/>
      <c r="BI35" s="26"/>
      <c r="BJ35" s="34"/>
      <c r="BK35" s="34"/>
      <c r="BL35" s="18"/>
      <c r="BM35" s="18"/>
      <c r="BN35" s="18"/>
      <c r="BO35" s="17"/>
      <c r="BP35" s="19">
        <f t="shared" si="6"/>
        <v>-42468</v>
      </c>
      <c r="BQ35" s="17">
        <f t="shared" si="7"/>
        <v>-1415.6</v>
      </c>
      <c r="BR35" s="17">
        <f t="shared" si="8"/>
        <v>-1416</v>
      </c>
      <c r="BS35" s="17">
        <f t="shared" si="9"/>
        <v>12.000000000002728</v>
      </c>
      <c r="BT35" s="18"/>
      <c r="BU35" s="18"/>
      <c r="BV35" s="17"/>
      <c r="BW35" s="19">
        <f t="shared" si="10"/>
        <v>0</v>
      </c>
      <c r="BX35" s="17">
        <f t="shared" si="11"/>
        <v>0</v>
      </c>
      <c r="BY35" s="17">
        <f t="shared" si="12"/>
        <v>0</v>
      </c>
      <c r="BZ35" s="17">
        <f t="shared" si="13"/>
        <v>0</v>
      </c>
      <c r="CA35" s="18"/>
      <c r="CB35" s="18"/>
      <c r="CC35" s="18"/>
      <c r="CD35" s="18"/>
      <c r="CE35" s="36">
        <f t="shared" si="14"/>
        <v>0</v>
      </c>
      <c r="CF35" s="39">
        <f t="shared" si="15"/>
        <v>43087</v>
      </c>
      <c r="CG35" s="39"/>
      <c r="CH35" s="18"/>
      <c r="CI35" s="18"/>
      <c r="CJ35" s="18"/>
      <c r="CK35" s="26"/>
      <c r="CL35" s="18"/>
      <c r="CM35" s="18"/>
      <c r="CN35" s="18"/>
      <c r="CO35" s="26"/>
      <c r="CP35" s="26"/>
      <c r="CQ35" s="34"/>
      <c r="CR35" s="80"/>
      <c r="CS35" s="18"/>
      <c r="CT35" s="26"/>
      <c r="CU35" s="18"/>
      <c r="CV35" s="26"/>
      <c r="CW35" s="18"/>
      <c r="CX35" s="18"/>
      <c r="CY35" s="18"/>
      <c r="CZ35" s="26"/>
      <c r="DA35" s="18"/>
      <c r="DB35" s="18"/>
    </row>
    <row r="36" spans="1:106" s="101" customFormat="1" ht="58.5" customHeight="1" x14ac:dyDescent="0.2">
      <c r="A36" s="17">
        <v>33</v>
      </c>
      <c r="B36" s="97">
        <v>42751</v>
      </c>
      <c r="C36" s="19" t="s">
        <v>121</v>
      </c>
      <c r="D36" s="20" t="s">
        <v>67</v>
      </c>
      <c r="E36" s="20" t="s">
        <v>68</v>
      </c>
      <c r="F36" s="20" t="s">
        <v>69</v>
      </c>
      <c r="G36" s="21" t="s">
        <v>1631</v>
      </c>
      <c r="H36" s="22">
        <v>55</v>
      </c>
      <c r="I36" s="78"/>
      <c r="J36" s="23">
        <v>73095495</v>
      </c>
      <c r="K36" s="17" t="s">
        <v>122</v>
      </c>
      <c r="L36" s="24" t="s">
        <v>71</v>
      </c>
      <c r="M36" s="24"/>
      <c r="N36" s="23">
        <v>0</v>
      </c>
      <c r="O36" s="24" t="s">
        <v>71</v>
      </c>
      <c r="P36" s="24" t="s">
        <v>71</v>
      </c>
      <c r="Q36" s="23">
        <v>0</v>
      </c>
      <c r="R36" s="24" t="s">
        <v>71</v>
      </c>
      <c r="S36" s="26">
        <f t="shared" si="0"/>
        <v>73095495</v>
      </c>
      <c r="T36" s="17" t="s">
        <v>1596</v>
      </c>
      <c r="U36" s="17" t="s">
        <v>178</v>
      </c>
      <c r="V36" s="18" t="s">
        <v>74</v>
      </c>
      <c r="W36" s="18">
        <v>42754</v>
      </c>
      <c r="X36" s="19">
        <v>84</v>
      </c>
      <c r="Y36" s="18">
        <v>42754</v>
      </c>
      <c r="Z36" s="27">
        <v>71070000</v>
      </c>
      <c r="AA36" s="18">
        <v>42754</v>
      </c>
      <c r="AB36" s="18">
        <v>42754</v>
      </c>
      <c r="AC36" s="28"/>
      <c r="AD36" s="21" t="s">
        <v>354</v>
      </c>
      <c r="AE36" s="26">
        <v>71070000</v>
      </c>
      <c r="AF36" s="99">
        <f t="shared" si="1"/>
        <v>-2025495</v>
      </c>
      <c r="AG36" s="30">
        <v>6180000</v>
      </c>
      <c r="AH36" s="17" t="s">
        <v>125</v>
      </c>
      <c r="AI36" s="17" t="s">
        <v>71</v>
      </c>
      <c r="AJ36" s="26" t="s">
        <v>179</v>
      </c>
      <c r="AK36" s="80">
        <v>42760</v>
      </c>
      <c r="AL36" s="17" t="s">
        <v>77</v>
      </c>
      <c r="AM36" s="31">
        <v>52928509</v>
      </c>
      <c r="AN36" s="31">
        <v>1</v>
      </c>
      <c r="AO36" s="39"/>
      <c r="AP36" s="17" t="s">
        <v>71</v>
      </c>
      <c r="AQ36" s="17" t="s">
        <v>71</v>
      </c>
      <c r="AR36" s="17" t="s">
        <v>71</v>
      </c>
      <c r="AS36" s="17" t="s">
        <v>180</v>
      </c>
      <c r="AT36" s="19">
        <v>3003056341</v>
      </c>
      <c r="AU36" s="103" t="s">
        <v>1321</v>
      </c>
      <c r="AV36" s="17" t="s">
        <v>1249</v>
      </c>
      <c r="AW36" s="87">
        <f t="shared" si="2"/>
        <v>342</v>
      </c>
      <c r="AX36" s="17">
        <f t="shared" si="3"/>
        <v>11.4</v>
      </c>
      <c r="AY36" s="17">
        <f t="shared" si="4"/>
        <v>11</v>
      </c>
      <c r="AZ36" s="17">
        <f t="shared" si="5"/>
        <v>12.000000000000011</v>
      </c>
      <c r="BA36" s="18">
        <v>43099</v>
      </c>
      <c r="BB36" s="18"/>
      <c r="BC36" s="26"/>
      <c r="BD36" s="34"/>
      <c r="BE36" s="34"/>
      <c r="BF36" s="18"/>
      <c r="BG36" s="18"/>
      <c r="BH36" s="18"/>
      <c r="BI36" s="26"/>
      <c r="BJ36" s="34"/>
      <c r="BK36" s="34"/>
      <c r="BL36" s="18"/>
      <c r="BM36" s="18"/>
      <c r="BN36" s="18"/>
      <c r="BO36" s="17"/>
      <c r="BP36" s="19">
        <f t="shared" si="6"/>
        <v>-42480</v>
      </c>
      <c r="BQ36" s="17">
        <f t="shared" si="7"/>
        <v>-1416</v>
      </c>
      <c r="BR36" s="17">
        <f t="shared" si="8"/>
        <v>-1416</v>
      </c>
      <c r="BS36" s="17">
        <f t="shared" si="9"/>
        <v>0</v>
      </c>
      <c r="BT36" s="18"/>
      <c r="BU36" s="18"/>
      <c r="BV36" s="17"/>
      <c r="BW36" s="19">
        <f t="shared" si="10"/>
        <v>0</v>
      </c>
      <c r="BX36" s="17">
        <f t="shared" si="11"/>
        <v>0</v>
      </c>
      <c r="BY36" s="17">
        <f t="shared" si="12"/>
        <v>0</v>
      </c>
      <c r="BZ36" s="17">
        <f t="shared" si="13"/>
        <v>0</v>
      </c>
      <c r="CA36" s="18"/>
      <c r="CB36" s="18"/>
      <c r="CC36" s="18"/>
      <c r="CD36" s="18"/>
      <c r="CE36" s="36">
        <f t="shared" si="14"/>
        <v>0</v>
      </c>
      <c r="CF36" s="39">
        <f t="shared" si="15"/>
        <v>43099</v>
      </c>
      <c r="CG36" s="39"/>
      <c r="CH36" s="18"/>
      <c r="CI36" s="18"/>
      <c r="CJ36" s="18"/>
      <c r="CK36" s="26"/>
      <c r="CL36" s="18"/>
      <c r="CM36" s="18"/>
      <c r="CN36" s="18"/>
      <c r="CO36" s="26"/>
      <c r="CP36" s="26"/>
      <c r="CQ36" s="34"/>
      <c r="CR36" s="80"/>
      <c r="CS36" s="18"/>
      <c r="CT36" s="26"/>
      <c r="CU36" s="18"/>
      <c r="CV36" s="26"/>
      <c r="CW36" s="18"/>
      <c r="CX36" s="18"/>
      <c r="CY36" s="18"/>
      <c r="CZ36" s="26"/>
      <c r="DA36" s="18"/>
      <c r="DB36" s="18"/>
    </row>
    <row r="37" spans="1:106" s="101" customFormat="1" ht="78" customHeight="1" x14ac:dyDescent="0.2">
      <c r="A37" s="17">
        <v>34</v>
      </c>
      <c r="B37" s="97">
        <v>42753</v>
      </c>
      <c r="C37" s="19" t="s">
        <v>95</v>
      </c>
      <c r="D37" s="20" t="s">
        <v>67</v>
      </c>
      <c r="E37" s="20" t="s">
        <v>68</v>
      </c>
      <c r="F37" s="20" t="s">
        <v>69</v>
      </c>
      <c r="G37" s="21" t="s">
        <v>1632</v>
      </c>
      <c r="H37" s="22">
        <v>50</v>
      </c>
      <c r="I37" s="78"/>
      <c r="J37" s="23">
        <v>58641642</v>
      </c>
      <c r="K37" s="17" t="s">
        <v>96</v>
      </c>
      <c r="L37" s="24" t="s">
        <v>71</v>
      </c>
      <c r="M37" s="24"/>
      <c r="N37" s="23">
        <v>0</v>
      </c>
      <c r="O37" s="24" t="s">
        <v>71</v>
      </c>
      <c r="P37" s="24" t="s">
        <v>71</v>
      </c>
      <c r="Q37" s="23">
        <v>0</v>
      </c>
      <c r="R37" s="24" t="s">
        <v>71</v>
      </c>
      <c r="S37" s="26">
        <f t="shared" si="0"/>
        <v>58641642</v>
      </c>
      <c r="T37" s="17" t="s">
        <v>1593</v>
      </c>
      <c r="U37" s="17" t="s">
        <v>181</v>
      </c>
      <c r="V37" s="18" t="s">
        <v>74</v>
      </c>
      <c r="W37" s="18">
        <v>42754</v>
      </c>
      <c r="X37" s="19">
        <v>86</v>
      </c>
      <c r="Y37" s="18">
        <v>42754</v>
      </c>
      <c r="Z37" s="27">
        <v>57016667</v>
      </c>
      <c r="AA37" s="18">
        <v>42754</v>
      </c>
      <c r="AB37" s="18">
        <v>42754</v>
      </c>
      <c r="AC37" s="28"/>
      <c r="AD37" s="21" t="s">
        <v>355</v>
      </c>
      <c r="AE37" s="26">
        <v>57016667</v>
      </c>
      <c r="AF37" s="99">
        <f t="shared" si="1"/>
        <v>-1624975</v>
      </c>
      <c r="AG37" s="30">
        <v>5500000</v>
      </c>
      <c r="AH37" s="17" t="s">
        <v>98</v>
      </c>
      <c r="AI37" s="17" t="s">
        <v>71</v>
      </c>
      <c r="AJ37" s="26" t="s">
        <v>182</v>
      </c>
      <c r="AK37" s="80">
        <v>42765</v>
      </c>
      <c r="AL37" s="17" t="s">
        <v>77</v>
      </c>
      <c r="AM37" s="31">
        <v>37080849</v>
      </c>
      <c r="AN37" s="31">
        <v>2</v>
      </c>
      <c r="AO37" s="39"/>
      <c r="AP37" s="17" t="s">
        <v>71</v>
      </c>
      <c r="AQ37" s="17" t="s">
        <v>71</v>
      </c>
      <c r="AR37" s="17" t="s">
        <v>71</v>
      </c>
      <c r="AS37" s="17" t="s">
        <v>1468</v>
      </c>
      <c r="AT37" s="19">
        <v>3012866490</v>
      </c>
      <c r="AU37" s="103" t="s">
        <v>1322</v>
      </c>
      <c r="AV37" s="17" t="s">
        <v>1250</v>
      </c>
      <c r="AW37" s="87">
        <f t="shared" si="2"/>
        <v>311</v>
      </c>
      <c r="AX37" s="17">
        <f t="shared" si="3"/>
        <v>10.366666666666667</v>
      </c>
      <c r="AY37" s="17">
        <f t="shared" si="4"/>
        <v>10</v>
      </c>
      <c r="AZ37" s="17">
        <f t="shared" si="5"/>
        <v>11.000000000000014</v>
      </c>
      <c r="BA37" s="18">
        <v>43068</v>
      </c>
      <c r="BB37" s="18"/>
      <c r="BC37" s="26"/>
      <c r="BD37" s="34"/>
      <c r="BE37" s="34"/>
      <c r="BF37" s="18"/>
      <c r="BG37" s="18"/>
      <c r="BH37" s="18"/>
      <c r="BI37" s="26"/>
      <c r="BJ37" s="34"/>
      <c r="BK37" s="34"/>
      <c r="BL37" s="18"/>
      <c r="BM37" s="18"/>
      <c r="BN37" s="18"/>
      <c r="BO37" s="17"/>
      <c r="BP37" s="19">
        <f t="shared" si="6"/>
        <v>-42449</v>
      </c>
      <c r="BQ37" s="17">
        <f t="shared" si="7"/>
        <v>-1414.9666666666667</v>
      </c>
      <c r="BR37" s="17">
        <f t="shared" si="8"/>
        <v>-1415</v>
      </c>
      <c r="BS37" s="17">
        <f t="shared" si="9"/>
        <v>0.99999999999909051</v>
      </c>
      <c r="BT37" s="18"/>
      <c r="BU37" s="18"/>
      <c r="BV37" s="17"/>
      <c r="BW37" s="19">
        <f t="shared" si="10"/>
        <v>0</v>
      </c>
      <c r="BX37" s="17">
        <f t="shared" si="11"/>
        <v>0</v>
      </c>
      <c r="BY37" s="17">
        <f t="shared" si="12"/>
        <v>0</v>
      </c>
      <c r="BZ37" s="17">
        <f t="shared" si="13"/>
        <v>0</v>
      </c>
      <c r="CA37" s="18"/>
      <c r="CB37" s="18"/>
      <c r="CC37" s="18"/>
      <c r="CD37" s="18"/>
      <c r="CE37" s="36">
        <f t="shared" si="14"/>
        <v>0</v>
      </c>
      <c r="CF37" s="39">
        <f t="shared" si="15"/>
        <v>43068</v>
      </c>
      <c r="CG37" s="39"/>
      <c r="CH37" s="18"/>
      <c r="CI37" s="18"/>
      <c r="CJ37" s="18"/>
      <c r="CK37" s="26"/>
      <c r="CL37" s="18"/>
      <c r="CM37" s="18"/>
      <c r="CN37" s="18"/>
      <c r="CO37" s="26"/>
      <c r="CP37" s="26"/>
      <c r="CQ37" s="34"/>
      <c r="CR37" s="80"/>
      <c r="CS37" s="18"/>
      <c r="CT37" s="26"/>
      <c r="CU37" s="18"/>
      <c r="CV37" s="26"/>
      <c r="CW37" s="18"/>
      <c r="CX37" s="18"/>
      <c r="CY37" s="18"/>
      <c r="CZ37" s="26"/>
      <c r="DA37" s="18"/>
      <c r="DB37" s="18"/>
    </row>
    <row r="38" spans="1:106" s="101" customFormat="1" ht="58.5" customHeight="1" x14ac:dyDescent="0.2">
      <c r="A38" s="17">
        <v>35</v>
      </c>
      <c r="B38" s="97">
        <v>42752</v>
      </c>
      <c r="C38" s="19" t="s">
        <v>121</v>
      </c>
      <c r="D38" s="20" t="s">
        <v>67</v>
      </c>
      <c r="E38" s="20" t="s">
        <v>68</v>
      </c>
      <c r="F38" s="20" t="s">
        <v>69</v>
      </c>
      <c r="G38" s="21" t="s">
        <v>1633</v>
      </c>
      <c r="H38" s="22">
        <v>52</v>
      </c>
      <c r="I38" s="78"/>
      <c r="J38" s="23">
        <v>73095495</v>
      </c>
      <c r="K38" s="17" t="s">
        <v>161</v>
      </c>
      <c r="L38" s="24" t="s">
        <v>71</v>
      </c>
      <c r="M38" s="24"/>
      <c r="N38" s="23">
        <v>0</v>
      </c>
      <c r="O38" s="24" t="s">
        <v>71</v>
      </c>
      <c r="P38" s="24" t="s">
        <v>71</v>
      </c>
      <c r="Q38" s="23">
        <v>0</v>
      </c>
      <c r="R38" s="24" t="s">
        <v>71</v>
      </c>
      <c r="S38" s="26">
        <f t="shared" si="0"/>
        <v>73095495</v>
      </c>
      <c r="T38" s="17" t="s">
        <v>1595</v>
      </c>
      <c r="U38" s="17" t="s">
        <v>183</v>
      </c>
      <c r="V38" s="18" t="s">
        <v>74</v>
      </c>
      <c r="W38" s="18">
        <v>42754</v>
      </c>
      <c r="X38" s="19">
        <v>90</v>
      </c>
      <c r="Y38" s="18">
        <v>42754</v>
      </c>
      <c r="Z38" s="27">
        <v>71070000</v>
      </c>
      <c r="AA38" s="18">
        <v>42754</v>
      </c>
      <c r="AB38" s="18">
        <v>42754</v>
      </c>
      <c r="AC38" s="28"/>
      <c r="AD38" s="21" t="s">
        <v>184</v>
      </c>
      <c r="AE38" s="26">
        <v>71070000</v>
      </c>
      <c r="AF38" s="99">
        <f t="shared" si="1"/>
        <v>-2025495</v>
      </c>
      <c r="AG38" s="30">
        <v>6180000</v>
      </c>
      <c r="AH38" s="17" t="s">
        <v>125</v>
      </c>
      <c r="AI38" s="17" t="s">
        <v>71</v>
      </c>
      <c r="AJ38" s="26" t="s">
        <v>185</v>
      </c>
      <c r="AK38" s="80">
        <v>42765</v>
      </c>
      <c r="AL38" s="17" t="s">
        <v>77</v>
      </c>
      <c r="AM38" s="31">
        <v>31578028</v>
      </c>
      <c r="AN38" s="31">
        <v>1</v>
      </c>
      <c r="AO38" s="39"/>
      <c r="AP38" s="17" t="s">
        <v>71</v>
      </c>
      <c r="AQ38" s="17" t="s">
        <v>71</v>
      </c>
      <c r="AR38" s="17" t="s">
        <v>71</v>
      </c>
      <c r="AS38" s="17" t="s">
        <v>186</v>
      </c>
      <c r="AT38" s="19">
        <v>8065973</v>
      </c>
      <c r="AU38" s="103" t="s">
        <v>1323</v>
      </c>
      <c r="AV38" s="17" t="s">
        <v>1247</v>
      </c>
      <c r="AW38" s="87">
        <f t="shared" si="2"/>
        <v>342</v>
      </c>
      <c r="AX38" s="17">
        <f t="shared" si="3"/>
        <v>11.4</v>
      </c>
      <c r="AY38" s="17">
        <f t="shared" si="4"/>
        <v>11</v>
      </c>
      <c r="AZ38" s="17">
        <f t="shared" si="5"/>
        <v>12.000000000000011</v>
      </c>
      <c r="BA38" s="18">
        <v>43099</v>
      </c>
      <c r="BB38" s="18"/>
      <c r="BC38" s="26"/>
      <c r="BD38" s="34"/>
      <c r="BE38" s="34"/>
      <c r="BF38" s="18"/>
      <c r="BG38" s="18"/>
      <c r="BH38" s="18"/>
      <c r="BI38" s="26"/>
      <c r="BJ38" s="34"/>
      <c r="BK38" s="34"/>
      <c r="BL38" s="18"/>
      <c r="BM38" s="18"/>
      <c r="BN38" s="18"/>
      <c r="BO38" s="17"/>
      <c r="BP38" s="19">
        <f t="shared" si="6"/>
        <v>-42480</v>
      </c>
      <c r="BQ38" s="17">
        <f t="shared" si="7"/>
        <v>-1416</v>
      </c>
      <c r="BR38" s="17">
        <f t="shared" si="8"/>
        <v>-1416</v>
      </c>
      <c r="BS38" s="17">
        <f t="shared" si="9"/>
        <v>0</v>
      </c>
      <c r="BT38" s="18"/>
      <c r="BU38" s="18"/>
      <c r="BV38" s="17"/>
      <c r="BW38" s="19">
        <f t="shared" si="10"/>
        <v>0</v>
      </c>
      <c r="BX38" s="17">
        <f t="shared" si="11"/>
        <v>0</v>
      </c>
      <c r="BY38" s="17">
        <f t="shared" si="12"/>
        <v>0</v>
      </c>
      <c r="BZ38" s="17">
        <f t="shared" si="13"/>
        <v>0</v>
      </c>
      <c r="CA38" s="18"/>
      <c r="CB38" s="18"/>
      <c r="CC38" s="18"/>
      <c r="CD38" s="18"/>
      <c r="CE38" s="36">
        <f t="shared" si="14"/>
        <v>0</v>
      </c>
      <c r="CF38" s="39">
        <f t="shared" si="15"/>
        <v>43099</v>
      </c>
      <c r="CG38" s="39"/>
      <c r="CH38" s="18"/>
      <c r="CI38" s="18"/>
      <c r="CJ38" s="18"/>
      <c r="CK38" s="26"/>
      <c r="CL38" s="18"/>
      <c r="CM38" s="18"/>
      <c r="CN38" s="18"/>
      <c r="CO38" s="26"/>
      <c r="CP38" s="26"/>
      <c r="CQ38" s="34"/>
      <c r="CR38" s="80"/>
      <c r="CS38" s="18"/>
      <c r="CT38" s="26"/>
      <c r="CU38" s="18"/>
      <c r="CV38" s="26"/>
      <c r="CW38" s="18"/>
      <c r="CX38" s="18"/>
      <c r="CY38" s="18"/>
      <c r="CZ38" s="26"/>
      <c r="DA38" s="18"/>
      <c r="DB38" s="18"/>
    </row>
    <row r="39" spans="1:106" s="101" customFormat="1" ht="58.5" customHeight="1" x14ac:dyDescent="0.2">
      <c r="A39" s="17">
        <v>36</v>
      </c>
      <c r="B39" s="97">
        <v>42754</v>
      </c>
      <c r="C39" s="19" t="s">
        <v>121</v>
      </c>
      <c r="D39" s="20" t="s">
        <v>67</v>
      </c>
      <c r="E39" s="20" t="s">
        <v>68</v>
      </c>
      <c r="F39" s="20" t="s">
        <v>69</v>
      </c>
      <c r="G39" s="21" t="s">
        <v>1634</v>
      </c>
      <c r="H39" s="22">
        <v>56</v>
      </c>
      <c r="I39" s="78"/>
      <c r="J39" s="23">
        <v>32205558</v>
      </c>
      <c r="K39" s="17" t="s">
        <v>122</v>
      </c>
      <c r="L39" s="24" t="s">
        <v>71</v>
      </c>
      <c r="M39" s="24"/>
      <c r="N39" s="23">
        <v>0</v>
      </c>
      <c r="O39" s="24" t="s">
        <v>71</v>
      </c>
      <c r="P39" s="24" t="s">
        <v>71</v>
      </c>
      <c r="Q39" s="23">
        <v>0</v>
      </c>
      <c r="R39" s="24" t="s">
        <v>71</v>
      </c>
      <c r="S39" s="26">
        <f t="shared" si="0"/>
        <v>32205558</v>
      </c>
      <c r="T39" s="17" t="s">
        <v>1596</v>
      </c>
      <c r="U39" s="17" t="s">
        <v>187</v>
      </c>
      <c r="V39" s="18" t="s">
        <v>74</v>
      </c>
      <c r="W39" s="18">
        <v>42755</v>
      </c>
      <c r="X39" s="19">
        <v>95</v>
      </c>
      <c r="Y39" s="18">
        <v>42755</v>
      </c>
      <c r="Z39" s="27">
        <v>31313132</v>
      </c>
      <c r="AA39" s="18">
        <v>42755</v>
      </c>
      <c r="AB39" s="18">
        <v>42755</v>
      </c>
      <c r="AC39" s="28"/>
      <c r="AD39" s="21" t="s">
        <v>188</v>
      </c>
      <c r="AE39" s="26">
        <v>31313132</v>
      </c>
      <c r="AF39" s="99">
        <f t="shared" si="1"/>
        <v>-892426</v>
      </c>
      <c r="AG39" s="30">
        <v>2722881</v>
      </c>
      <c r="AH39" s="17" t="s">
        <v>125</v>
      </c>
      <c r="AI39" s="17" t="s">
        <v>71</v>
      </c>
      <c r="AJ39" s="26" t="s">
        <v>189</v>
      </c>
      <c r="AK39" s="80">
        <v>42760</v>
      </c>
      <c r="AL39" s="17" t="s">
        <v>77</v>
      </c>
      <c r="AM39" s="31">
        <v>52810235</v>
      </c>
      <c r="AN39" s="31">
        <v>9</v>
      </c>
      <c r="AO39" s="39"/>
      <c r="AP39" s="17" t="s">
        <v>71</v>
      </c>
      <c r="AQ39" s="17" t="s">
        <v>71</v>
      </c>
      <c r="AR39" s="17" t="s">
        <v>71</v>
      </c>
      <c r="AS39" s="17" t="s">
        <v>1469</v>
      </c>
      <c r="AT39" s="19">
        <v>8697352</v>
      </c>
      <c r="AU39" s="103" t="s">
        <v>1324</v>
      </c>
      <c r="AV39" s="17" t="s">
        <v>1251</v>
      </c>
      <c r="AW39" s="87">
        <f t="shared" si="2"/>
        <v>341</v>
      </c>
      <c r="AX39" s="17">
        <f t="shared" si="3"/>
        <v>11.366666666666667</v>
      </c>
      <c r="AY39" s="17">
        <f t="shared" si="4"/>
        <v>11</v>
      </c>
      <c r="AZ39" s="17">
        <f t="shared" si="5"/>
        <v>11.000000000000014</v>
      </c>
      <c r="BA39" s="18">
        <v>43099</v>
      </c>
      <c r="BB39" s="18"/>
      <c r="BC39" s="26"/>
      <c r="BD39" s="34"/>
      <c r="BE39" s="34"/>
      <c r="BF39" s="18"/>
      <c r="BG39" s="18"/>
      <c r="BH39" s="18"/>
      <c r="BI39" s="26"/>
      <c r="BJ39" s="34"/>
      <c r="BK39" s="34"/>
      <c r="BL39" s="18"/>
      <c r="BM39" s="18"/>
      <c r="BN39" s="18"/>
      <c r="BO39" s="17"/>
      <c r="BP39" s="19">
        <f t="shared" si="6"/>
        <v>-42480</v>
      </c>
      <c r="BQ39" s="17">
        <f t="shared" si="7"/>
        <v>-1416</v>
      </c>
      <c r="BR39" s="17">
        <f t="shared" si="8"/>
        <v>-1416</v>
      </c>
      <c r="BS39" s="17">
        <f t="shared" si="9"/>
        <v>0</v>
      </c>
      <c r="BT39" s="18"/>
      <c r="BU39" s="18"/>
      <c r="BV39" s="17"/>
      <c r="BW39" s="19">
        <f t="shared" si="10"/>
        <v>0</v>
      </c>
      <c r="BX39" s="17">
        <f t="shared" si="11"/>
        <v>0</v>
      </c>
      <c r="BY39" s="17">
        <f t="shared" si="12"/>
        <v>0</v>
      </c>
      <c r="BZ39" s="17">
        <f t="shared" si="13"/>
        <v>0</v>
      </c>
      <c r="CA39" s="18"/>
      <c r="CB39" s="18"/>
      <c r="CC39" s="18"/>
      <c r="CD39" s="18"/>
      <c r="CE39" s="36">
        <f t="shared" si="14"/>
        <v>0</v>
      </c>
      <c r="CF39" s="39">
        <f t="shared" si="15"/>
        <v>43099</v>
      </c>
      <c r="CG39" s="39"/>
      <c r="CH39" s="18"/>
      <c r="CI39" s="18"/>
      <c r="CJ39" s="18"/>
      <c r="CK39" s="26"/>
      <c r="CL39" s="18"/>
      <c r="CM39" s="18"/>
      <c r="CN39" s="18"/>
      <c r="CO39" s="26"/>
      <c r="CP39" s="26"/>
      <c r="CQ39" s="34"/>
      <c r="CR39" s="80"/>
      <c r="CS39" s="18"/>
      <c r="CT39" s="26"/>
      <c r="CU39" s="18"/>
      <c r="CV39" s="26"/>
      <c r="CW39" s="18"/>
      <c r="CX39" s="18"/>
      <c r="CY39" s="18"/>
      <c r="CZ39" s="26"/>
      <c r="DA39" s="18"/>
      <c r="DB39" s="18"/>
    </row>
    <row r="40" spans="1:106" s="101" customFormat="1" ht="73.5" customHeight="1" x14ac:dyDescent="0.2">
      <c r="A40" s="17">
        <v>37</v>
      </c>
      <c r="B40" s="97">
        <v>42754</v>
      </c>
      <c r="C40" s="19" t="s">
        <v>95</v>
      </c>
      <c r="D40" s="20" t="s">
        <v>67</v>
      </c>
      <c r="E40" s="20" t="s">
        <v>68</v>
      </c>
      <c r="F40" s="20" t="s">
        <v>69</v>
      </c>
      <c r="G40" s="21" t="s">
        <v>1613</v>
      </c>
      <c r="H40" s="22">
        <v>48</v>
      </c>
      <c r="I40" s="78"/>
      <c r="J40" s="23">
        <v>28425169</v>
      </c>
      <c r="K40" s="17" t="s">
        <v>96</v>
      </c>
      <c r="L40" s="24" t="s">
        <v>71</v>
      </c>
      <c r="M40" s="24"/>
      <c r="N40" s="23">
        <v>0</v>
      </c>
      <c r="O40" s="24" t="s">
        <v>71</v>
      </c>
      <c r="P40" s="24" t="s">
        <v>71</v>
      </c>
      <c r="Q40" s="23">
        <v>0</v>
      </c>
      <c r="R40" s="24" t="s">
        <v>71</v>
      </c>
      <c r="S40" s="26">
        <f t="shared" si="0"/>
        <v>28425169</v>
      </c>
      <c r="T40" s="17" t="s">
        <v>1593</v>
      </c>
      <c r="U40" s="17" t="s">
        <v>190</v>
      </c>
      <c r="V40" s="18" t="s">
        <v>74</v>
      </c>
      <c r="W40" s="18">
        <v>42755</v>
      </c>
      <c r="X40" s="19">
        <v>97</v>
      </c>
      <c r="Y40" s="18">
        <v>42755</v>
      </c>
      <c r="Z40" s="27">
        <v>27637500</v>
      </c>
      <c r="AA40" s="18">
        <v>42755</v>
      </c>
      <c r="AB40" s="18">
        <v>42755</v>
      </c>
      <c r="AC40" s="28"/>
      <c r="AD40" s="21" t="s">
        <v>356</v>
      </c>
      <c r="AE40" s="26">
        <v>27637500</v>
      </c>
      <c r="AF40" s="99">
        <f t="shared" si="1"/>
        <v>-787669</v>
      </c>
      <c r="AG40" s="30">
        <v>5025000</v>
      </c>
      <c r="AH40" s="17" t="s">
        <v>98</v>
      </c>
      <c r="AI40" s="17" t="s">
        <v>71</v>
      </c>
      <c r="AJ40" s="26" t="s">
        <v>191</v>
      </c>
      <c r="AK40" s="80">
        <v>42765</v>
      </c>
      <c r="AL40" s="17" t="s">
        <v>77</v>
      </c>
      <c r="AM40" s="31">
        <v>72211971</v>
      </c>
      <c r="AN40" s="31">
        <v>4</v>
      </c>
      <c r="AO40" s="39"/>
      <c r="AP40" s="17" t="s">
        <v>71</v>
      </c>
      <c r="AQ40" s="17" t="s">
        <v>71</v>
      </c>
      <c r="AR40" s="17" t="s">
        <v>71</v>
      </c>
      <c r="AS40" s="17" t="s">
        <v>1470</v>
      </c>
      <c r="AT40" s="19" t="s">
        <v>89</v>
      </c>
      <c r="AU40" s="103" t="s">
        <v>1325</v>
      </c>
      <c r="AV40" s="17" t="s">
        <v>1252</v>
      </c>
      <c r="AW40" s="87">
        <f t="shared" si="2"/>
        <v>165</v>
      </c>
      <c r="AX40" s="17">
        <f t="shared" si="3"/>
        <v>5.5</v>
      </c>
      <c r="AY40" s="17">
        <f t="shared" si="4"/>
        <v>5</v>
      </c>
      <c r="AZ40" s="17">
        <f t="shared" si="5"/>
        <v>15</v>
      </c>
      <c r="BA40" s="18">
        <v>42920</v>
      </c>
      <c r="BB40" s="18"/>
      <c r="BC40" s="26"/>
      <c r="BD40" s="34"/>
      <c r="BE40" s="34"/>
      <c r="BF40" s="18"/>
      <c r="BG40" s="18"/>
      <c r="BH40" s="18"/>
      <c r="BI40" s="26"/>
      <c r="BJ40" s="34"/>
      <c r="BK40" s="34"/>
      <c r="BL40" s="18"/>
      <c r="BM40" s="18"/>
      <c r="BN40" s="18"/>
      <c r="BO40" s="17"/>
      <c r="BP40" s="19">
        <f t="shared" si="6"/>
        <v>-42304</v>
      </c>
      <c r="BQ40" s="17">
        <f t="shared" si="7"/>
        <v>-1410.1333333333334</v>
      </c>
      <c r="BR40" s="17">
        <f t="shared" si="8"/>
        <v>-1411</v>
      </c>
      <c r="BS40" s="17">
        <f t="shared" si="9"/>
        <v>25.999999999996817</v>
      </c>
      <c r="BT40" s="18"/>
      <c r="BU40" s="18"/>
      <c r="BV40" s="17"/>
      <c r="BW40" s="19">
        <f t="shared" si="10"/>
        <v>0</v>
      </c>
      <c r="BX40" s="17">
        <f t="shared" si="11"/>
        <v>0</v>
      </c>
      <c r="BY40" s="17">
        <f t="shared" si="12"/>
        <v>0</v>
      </c>
      <c r="BZ40" s="17">
        <f t="shared" si="13"/>
        <v>0</v>
      </c>
      <c r="CA40" s="18"/>
      <c r="CB40" s="18"/>
      <c r="CC40" s="18"/>
      <c r="CD40" s="18"/>
      <c r="CE40" s="36">
        <f t="shared" si="14"/>
        <v>0</v>
      </c>
      <c r="CF40" s="39">
        <f t="shared" si="15"/>
        <v>42920</v>
      </c>
      <c r="CG40" s="39"/>
      <c r="CH40" s="18"/>
      <c r="CI40" s="18"/>
      <c r="CJ40" s="18"/>
      <c r="CK40" s="26"/>
      <c r="CL40" s="18"/>
      <c r="CM40" s="18"/>
      <c r="CN40" s="18"/>
      <c r="CO40" s="26"/>
      <c r="CP40" s="26"/>
      <c r="CQ40" s="34"/>
      <c r="CR40" s="80"/>
      <c r="CS40" s="18"/>
      <c r="CT40" s="26"/>
      <c r="CU40" s="18"/>
      <c r="CV40" s="26"/>
      <c r="CW40" s="18"/>
      <c r="CX40" s="18"/>
      <c r="CY40" s="18"/>
      <c r="CZ40" s="26"/>
      <c r="DA40" s="18"/>
      <c r="DB40" s="18"/>
    </row>
    <row r="41" spans="1:106" s="101" customFormat="1" ht="58.5" customHeight="1" x14ac:dyDescent="0.2">
      <c r="A41" s="17">
        <v>38</v>
      </c>
      <c r="B41" s="97">
        <v>42751</v>
      </c>
      <c r="C41" s="19" t="s">
        <v>121</v>
      </c>
      <c r="D41" s="20" t="s">
        <v>67</v>
      </c>
      <c r="E41" s="20" t="s">
        <v>68</v>
      </c>
      <c r="F41" s="20" t="s">
        <v>69</v>
      </c>
      <c r="G41" s="100" t="s">
        <v>1635</v>
      </c>
      <c r="H41" s="22">
        <v>54</v>
      </c>
      <c r="I41" s="78"/>
      <c r="J41" s="23">
        <v>65785946</v>
      </c>
      <c r="K41" s="38" t="s">
        <v>122</v>
      </c>
      <c r="L41" s="24" t="s">
        <v>71</v>
      </c>
      <c r="M41" s="24"/>
      <c r="N41" s="23">
        <v>0</v>
      </c>
      <c r="O41" s="24" t="s">
        <v>71</v>
      </c>
      <c r="P41" s="24" t="s">
        <v>71</v>
      </c>
      <c r="Q41" s="23">
        <v>0</v>
      </c>
      <c r="R41" s="24" t="s">
        <v>71</v>
      </c>
      <c r="S41" s="26">
        <f t="shared" si="0"/>
        <v>65785946</v>
      </c>
      <c r="T41" s="17" t="s">
        <v>1597</v>
      </c>
      <c r="U41" s="17" t="s">
        <v>193</v>
      </c>
      <c r="V41" s="18" t="s">
        <v>74</v>
      </c>
      <c r="W41" s="18">
        <v>42755</v>
      </c>
      <c r="X41" s="19">
        <v>93</v>
      </c>
      <c r="Y41" s="18">
        <v>42755</v>
      </c>
      <c r="Z41" s="27">
        <v>63963000</v>
      </c>
      <c r="AA41" s="18">
        <v>42755</v>
      </c>
      <c r="AB41" s="18">
        <v>42755</v>
      </c>
      <c r="AC41" s="28"/>
      <c r="AD41" s="21" t="s">
        <v>357</v>
      </c>
      <c r="AE41" s="26">
        <v>63963000</v>
      </c>
      <c r="AF41" s="99">
        <f t="shared" si="1"/>
        <v>-1822946</v>
      </c>
      <c r="AG41" s="30">
        <v>5562000</v>
      </c>
      <c r="AH41" s="17" t="s">
        <v>125</v>
      </c>
      <c r="AI41" s="17" t="s">
        <v>71</v>
      </c>
      <c r="AJ41" s="26" t="s">
        <v>194</v>
      </c>
      <c r="AK41" s="80">
        <v>42759</v>
      </c>
      <c r="AL41" s="17" t="s">
        <v>77</v>
      </c>
      <c r="AM41" s="31">
        <v>52866784</v>
      </c>
      <c r="AN41" s="31">
        <v>1</v>
      </c>
      <c r="AO41" s="39"/>
      <c r="AP41" s="17" t="s">
        <v>71</v>
      </c>
      <c r="AQ41" s="17" t="s">
        <v>71</v>
      </c>
      <c r="AR41" s="17" t="s">
        <v>71</v>
      </c>
      <c r="AS41" s="17" t="s">
        <v>1471</v>
      </c>
      <c r="AT41" s="19">
        <v>3002161317</v>
      </c>
      <c r="AU41" s="103" t="s">
        <v>1326</v>
      </c>
      <c r="AV41" s="17" t="s">
        <v>1253</v>
      </c>
      <c r="AW41" s="87">
        <f t="shared" si="2"/>
        <v>341</v>
      </c>
      <c r="AX41" s="17">
        <f t="shared" si="3"/>
        <v>11.366666666666667</v>
      </c>
      <c r="AY41" s="17">
        <f t="shared" si="4"/>
        <v>11</v>
      </c>
      <c r="AZ41" s="17">
        <f t="shared" si="5"/>
        <v>11.000000000000014</v>
      </c>
      <c r="BA41" s="18">
        <v>43099</v>
      </c>
      <c r="BB41" s="18"/>
      <c r="BC41" s="26"/>
      <c r="BD41" s="34"/>
      <c r="BE41" s="34"/>
      <c r="BF41" s="18"/>
      <c r="BG41" s="18"/>
      <c r="BH41" s="18"/>
      <c r="BI41" s="26"/>
      <c r="BJ41" s="34"/>
      <c r="BK41" s="34"/>
      <c r="BL41" s="18"/>
      <c r="BM41" s="18"/>
      <c r="BN41" s="18"/>
      <c r="BO41" s="17"/>
      <c r="BP41" s="19">
        <f t="shared" si="6"/>
        <v>-42480</v>
      </c>
      <c r="BQ41" s="17">
        <f t="shared" si="7"/>
        <v>-1416</v>
      </c>
      <c r="BR41" s="17">
        <f t="shared" si="8"/>
        <v>-1416</v>
      </c>
      <c r="BS41" s="17">
        <f t="shared" si="9"/>
        <v>0</v>
      </c>
      <c r="BT41" s="18"/>
      <c r="BU41" s="18"/>
      <c r="BV41" s="17"/>
      <c r="BW41" s="19">
        <f t="shared" si="10"/>
        <v>0</v>
      </c>
      <c r="BX41" s="17">
        <f t="shared" si="11"/>
        <v>0</v>
      </c>
      <c r="BY41" s="17">
        <f t="shared" si="12"/>
        <v>0</v>
      </c>
      <c r="BZ41" s="17">
        <f t="shared" si="13"/>
        <v>0</v>
      </c>
      <c r="CA41" s="18"/>
      <c r="CB41" s="18"/>
      <c r="CC41" s="18"/>
      <c r="CD41" s="18"/>
      <c r="CE41" s="36">
        <f t="shared" si="14"/>
        <v>0</v>
      </c>
      <c r="CF41" s="39">
        <f t="shared" si="15"/>
        <v>43099</v>
      </c>
      <c r="CG41" s="39"/>
      <c r="CH41" s="18"/>
      <c r="CI41" s="18"/>
      <c r="CJ41" s="18"/>
      <c r="CK41" s="26"/>
      <c r="CL41" s="18"/>
      <c r="CM41" s="18"/>
      <c r="CN41" s="18"/>
      <c r="CO41" s="26"/>
      <c r="CP41" s="26"/>
      <c r="CQ41" s="34"/>
      <c r="CR41" s="80"/>
      <c r="CS41" s="18"/>
      <c r="CT41" s="26"/>
      <c r="CU41" s="18"/>
      <c r="CV41" s="26"/>
      <c r="CW41" s="18"/>
      <c r="CX41" s="18"/>
      <c r="CY41" s="18"/>
      <c r="CZ41" s="26"/>
      <c r="DA41" s="18"/>
      <c r="DB41" s="18"/>
    </row>
    <row r="42" spans="1:106" s="101" customFormat="1" ht="58.5" customHeight="1" x14ac:dyDescent="0.2">
      <c r="A42" s="17">
        <v>39</v>
      </c>
      <c r="B42" s="97">
        <v>42754</v>
      </c>
      <c r="C42" s="19" t="s">
        <v>121</v>
      </c>
      <c r="D42" s="20" t="s">
        <v>67</v>
      </c>
      <c r="E42" s="20" t="s">
        <v>68</v>
      </c>
      <c r="F42" s="20" t="s">
        <v>69</v>
      </c>
      <c r="G42" s="21" t="s">
        <v>1636</v>
      </c>
      <c r="H42" s="22">
        <v>58</v>
      </c>
      <c r="I42" s="78"/>
      <c r="J42" s="23">
        <v>73095495</v>
      </c>
      <c r="K42" s="17" t="s">
        <v>122</v>
      </c>
      <c r="L42" s="24" t="s">
        <v>71</v>
      </c>
      <c r="M42" s="24"/>
      <c r="N42" s="23">
        <v>0</v>
      </c>
      <c r="O42" s="24" t="s">
        <v>71</v>
      </c>
      <c r="P42" s="24" t="s">
        <v>71</v>
      </c>
      <c r="Q42" s="23">
        <v>0</v>
      </c>
      <c r="R42" s="24" t="s">
        <v>71</v>
      </c>
      <c r="S42" s="26">
        <f t="shared" si="0"/>
        <v>73095495</v>
      </c>
      <c r="T42" s="17" t="s">
        <v>1596</v>
      </c>
      <c r="U42" s="17" t="s">
        <v>195</v>
      </c>
      <c r="V42" s="18" t="s">
        <v>74</v>
      </c>
      <c r="W42" s="18">
        <v>42755</v>
      </c>
      <c r="X42" s="19">
        <v>101</v>
      </c>
      <c r="Y42" s="18">
        <v>42755</v>
      </c>
      <c r="Z42" s="27">
        <v>71070000</v>
      </c>
      <c r="AA42" s="18">
        <v>42755</v>
      </c>
      <c r="AB42" s="18">
        <v>42755</v>
      </c>
      <c r="AC42" s="28"/>
      <c r="AD42" s="21" t="s">
        <v>196</v>
      </c>
      <c r="AE42" s="26">
        <v>71070000</v>
      </c>
      <c r="AF42" s="99">
        <f t="shared" si="1"/>
        <v>-2025495</v>
      </c>
      <c r="AG42" s="30">
        <v>6180000</v>
      </c>
      <c r="AH42" s="17" t="s">
        <v>125</v>
      </c>
      <c r="AI42" s="17" t="s">
        <v>71</v>
      </c>
      <c r="AJ42" s="26" t="s">
        <v>197</v>
      </c>
      <c r="AK42" s="80">
        <v>42760</v>
      </c>
      <c r="AL42" s="17" t="s">
        <v>77</v>
      </c>
      <c r="AM42" s="31">
        <v>52452367</v>
      </c>
      <c r="AN42" s="31">
        <v>6</v>
      </c>
      <c r="AO42" s="39"/>
      <c r="AP42" s="17" t="s">
        <v>71</v>
      </c>
      <c r="AQ42" s="17" t="s">
        <v>71</v>
      </c>
      <c r="AR42" s="17" t="s">
        <v>71</v>
      </c>
      <c r="AS42" s="17" t="s">
        <v>198</v>
      </c>
      <c r="AT42" s="19">
        <v>3103067173</v>
      </c>
      <c r="AU42" s="103" t="s">
        <v>1327</v>
      </c>
      <c r="AV42" s="39" t="s">
        <v>1251</v>
      </c>
      <c r="AW42" s="87">
        <f t="shared" si="2"/>
        <v>341</v>
      </c>
      <c r="AX42" s="17">
        <f t="shared" si="3"/>
        <v>11.366666666666667</v>
      </c>
      <c r="AY42" s="17">
        <f t="shared" si="4"/>
        <v>11</v>
      </c>
      <c r="AZ42" s="17">
        <f t="shared" si="5"/>
        <v>11.000000000000014</v>
      </c>
      <c r="BA42" s="18">
        <v>43099</v>
      </c>
      <c r="BB42" s="18"/>
      <c r="BC42" s="26"/>
      <c r="BD42" s="34"/>
      <c r="BE42" s="34"/>
      <c r="BF42" s="18"/>
      <c r="BG42" s="18"/>
      <c r="BH42" s="18"/>
      <c r="BI42" s="26"/>
      <c r="BJ42" s="34"/>
      <c r="BK42" s="34"/>
      <c r="BL42" s="18"/>
      <c r="BM42" s="18"/>
      <c r="BN42" s="18"/>
      <c r="BO42" s="17"/>
      <c r="BP42" s="19">
        <f t="shared" si="6"/>
        <v>-42480</v>
      </c>
      <c r="BQ42" s="17">
        <f t="shared" si="7"/>
        <v>-1416</v>
      </c>
      <c r="BR42" s="17">
        <f t="shared" si="8"/>
        <v>-1416</v>
      </c>
      <c r="BS42" s="17">
        <f t="shared" si="9"/>
        <v>0</v>
      </c>
      <c r="BT42" s="18"/>
      <c r="BU42" s="18"/>
      <c r="BV42" s="17"/>
      <c r="BW42" s="19">
        <f t="shared" si="10"/>
        <v>0</v>
      </c>
      <c r="BX42" s="17">
        <f t="shared" si="11"/>
        <v>0</v>
      </c>
      <c r="BY42" s="17">
        <f t="shared" si="12"/>
        <v>0</v>
      </c>
      <c r="BZ42" s="17">
        <f t="shared" si="13"/>
        <v>0</v>
      </c>
      <c r="CA42" s="18"/>
      <c r="CB42" s="18"/>
      <c r="CC42" s="18"/>
      <c r="CD42" s="18"/>
      <c r="CE42" s="36">
        <f t="shared" si="14"/>
        <v>0</v>
      </c>
      <c r="CF42" s="39">
        <f t="shared" si="15"/>
        <v>43099</v>
      </c>
      <c r="CG42" s="39"/>
      <c r="CH42" s="18"/>
      <c r="CI42" s="18"/>
      <c r="CJ42" s="18"/>
      <c r="CK42" s="26"/>
      <c r="CL42" s="18"/>
      <c r="CM42" s="18"/>
      <c r="CN42" s="18"/>
      <c r="CO42" s="26"/>
      <c r="CP42" s="26"/>
      <c r="CQ42" s="34"/>
      <c r="CR42" s="80"/>
      <c r="CS42" s="18"/>
      <c r="CT42" s="26"/>
      <c r="CU42" s="18"/>
      <c r="CV42" s="26"/>
      <c r="CW42" s="18"/>
      <c r="CX42" s="18"/>
      <c r="CY42" s="18"/>
      <c r="CZ42" s="26"/>
      <c r="DA42" s="18"/>
      <c r="DB42" s="18"/>
    </row>
    <row r="43" spans="1:106" s="101" customFormat="1" ht="58.5" customHeight="1" x14ac:dyDescent="0.2">
      <c r="A43" s="17">
        <v>40</v>
      </c>
      <c r="B43" s="97">
        <v>42753</v>
      </c>
      <c r="C43" s="19" t="s">
        <v>95</v>
      </c>
      <c r="D43" s="20" t="s">
        <v>67</v>
      </c>
      <c r="E43" s="20" t="s">
        <v>68</v>
      </c>
      <c r="F43" s="20" t="s">
        <v>69</v>
      </c>
      <c r="G43" s="21" t="s">
        <v>1637</v>
      </c>
      <c r="H43" s="22">
        <v>49</v>
      </c>
      <c r="I43" s="78"/>
      <c r="J43" s="23">
        <v>70143700</v>
      </c>
      <c r="K43" s="17" t="s">
        <v>96</v>
      </c>
      <c r="L43" s="24" t="s">
        <v>71</v>
      </c>
      <c r="M43" s="24"/>
      <c r="N43" s="23">
        <v>0</v>
      </c>
      <c r="O43" s="24" t="s">
        <v>71</v>
      </c>
      <c r="P43" s="24" t="s">
        <v>71</v>
      </c>
      <c r="Q43" s="23">
        <v>0</v>
      </c>
      <c r="R43" s="24" t="s">
        <v>71</v>
      </c>
      <c r="S43" s="26">
        <f t="shared" si="0"/>
        <v>70143700</v>
      </c>
      <c r="T43" s="17" t="s">
        <v>1595</v>
      </c>
      <c r="U43" s="17" t="s">
        <v>199</v>
      </c>
      <c r="V43" s="18" t="s">
        <v>74</v>
      </c>
      <c r="W43" s="18">
        <v>42755</v>
      </c>
      <c r="X43" s="19">
        <v>99</v>
      </c>
      <c r="Y43" s="18">
        <v>42755</v>
      </c>
      <c r="Z43" s="27">
        <v>68200000</v>
      </c>
      <c r="AA43" s="18">
        <v>42755</v>
      </c>
      <c r="AB43" s="18">
        <v>42755</v>
      </c>
      <c r="AC43" s="28"/>
      <c r="AD43" s="21" t="s">
        <v>200</v>
      </c>
      <c r="AE43" s="26">
        <v>68200000</v>
      </c>
      <c r="AF43" s="99">
        <f t="shared" si="1"/>
        <v>-1943700</v>
      </c>
      <c r="AG43" s="30">
        <v>6200000</v>
      </c>
      <c r="AH43" s="17" t="s">
        <v>98</v>
      </c>
      <c r="AI43" s="17" t="s">
        <v>71</v>
      </c>
      <c r="AJ43" s="26" t="s">
        <v>201</v>
      </c>
      <c r="AK43" s="80">
        <v>42765</v>
      </c>
      <c r="AL43" s="17" t="s">
        <v>77</v>
      </c>
      <c r="AM43" s="31">
        <v>80135391</v>
      </c>
      <c r="AN43" s="31">
        <v>6</v>
      </c>
      <c r="AO43" s="39"/>
      <c r="AP43" s="17" t="s">
        <v>71</v>
      </c>
      <c r="AQ43" s="17" t="s">
        <v>71</v>
      </c>
      <c r="AR43" s="17" t="s">
        <v>71</v>
      </c>
      <c r="AS43" s="17" t="s">
        <v>1472</v>
      </c>
      <c r="AT43" s="19">
        <v>4747481</v>
      </c>
      <c r="AU43" s="103" t="s">
        <v>1328</v>
      </c>
      <c r="AV43" s="17" t="s">
        <v>1254</v>
      </c>
      <c r="AW43" s="87">
        <f t="shared" si="2"/>
        <v>330</v>
      </c>
      <c r="AX43" s="17">
        <f t="shared" si="3"/>
        <v>11</v>
      </c>
      <c r="AY43" s="17">
        <f t="shared" si="4"/>
        <v>11</v>
      </c>
      <c r="AZ43" s="17">
        <f t="shared" si="5"/>
        <v>0</v>
      </c>
      <c r="BA43" s="18">
        <v>43088</v>
      </c>
      <c r="BB43" s="18"/>
      <c r="BC43" s="26"/>
      <c r="BD43" s="34"/>
      <c r="BE43" s="34"/>
      <c r="BF43" s="18"/>
      <c r="BG43" s="18"/>
      <c r="BH43" s="18"/>
      <c r="BI43" s="26"/>
      <c r="BJ43" s="34"/>
      <c r="BK43" s="34"/>
      <c r="BL43" s="18"/>
      <c r="BM43" s="18"/>
      <c r="BN43" s="18"/>
      <c r="BO43" s="17"/>
      <c r="BP43" s="19">
        <f t="shared" si="6"/>
        <v>-42469</v>
      </c>
      <c r="BQ43" s="17">
        <f t="shared" si="7"/>
        <v>-1415.6333333333334</v>
      </c>
      <c r="BR43" s="17">
        <f t="shared" si="8"/>
        <v>-1416</v>
      </c>
      <c r="BS43" s="17">
        <f t="shared" si="9"/>
        <v>10.999999999996817</v>
      </c>
      <c r="BT43" s="18"/>
      <c r="BU43" s="18"/>
      <c r="BV43" s="17"/>
      <c r="BW43" s="19">
        <f t="shared" si="10"/>
        <v>0</v>
      </c>
      <c r="BX43" s="17">
        <f t="shared" si="11"/>
        <v>0</v>
      </c>
      <c r="BY43" s="17">
        <f t="shared" si="12"/>
        <v>0</v>
      </c>
      <c r="BZ43" s="17">
        <f t="shared" si="13"/>
        <v>0</v>
      </c>
      <c r="CA43" s="18"/>
      <c r="CB43" s="18"/>
      <c r="CC43" s="18"/>
      <c r="CD43" s="18"/>
      <c r="CE43" s="36">
        <f t="shared" si="14"/>
        <v>0</v>
      </c>
      <c r="CF43" s="39">
        <f t="shared" si="15"/>
        <v>43088</v>
      </c>
      <c r="CG43" s="39"/>
      <c r="CH43" s="18"/>
      <c r="CI43" s="18"/>
      <c r="CJ43" s="18"/>
      <c r="CK43" s="26"/>
      <c r="CL43" s="18"/>
      <c r="CM43" s="18"/>
      <c r="CN43" s="18"/>
      <c r="CO43" s="26"/>
      <c r="CP43" s="26"/>
      <c r="CQ43" s="34"/>
      <c r="CR43" s="80"/>
      <c r="CS43" s="18"/>
      <c r="CT43" s="26"/>
      <c r="CU43" s="18"/>
      <c r="CV43" s="26"/>
      <c r="CW43" s="18"/>
      <c r="CX43" s="18"/>
      <c r="CY43" s="18"/>
      <c r="CZ43" s="26"/>
      <c r="DA43" s="18"/>
      <c r="DB43" s="18"/>
    </row>
    <row r="44" spans="1:106" s="101" customFormat="1" ht="58.5" customHeight="1" x14ac:dyDescent="0.2">
      <c r="A44" s="17">
        <v>41</v>
      </c>
      <c r="B44" s="97">
        <v>42754</v>
      </c>
      <c r="C44" s="19" t="s">
        <v>66</v>
      </c>
      <c r="D44" s="20" t="s">
        <v>67</v>
      </c>
      <c r="E44" s="20" t="s">
        <v>68</v>
      </c>
      <c r="F44" s="20" t="s">
        <v>69</v>
      </c>
      <c r="G44" s="21" t="s">
        <v>1638</v>
      </c>
      <c r="H44" s="22">
        <v>86</v>
      </c>
      <c r="I44" s="78"/>
      <c r="J44" s="23">
        <v>36670336</v>
      </c>
      <c r="K44" s="17" t="s">
        <v>70</v>
      </c>
      <c r="L44" s="24" t="s">
        <v>71</v>
      </c>
      <c r="M44" s="24"/>
      <c r="N44" s="23">
        <v>0</v>
      </c>
      <c r="O44" s="24" t="s">
        <v>71</v>
      </c>
      <c r="P44" s="24" t="s">
        <v>71</v>
      </c>
      <c r="Q44" s="23">
        <v>0</v>
      </c>
      <c r="R44" s="24" t="s">
        <v>71</v>
      </c>
      <c r="S44" s="26">
        <f t="shared" si="0"/>
        <v>36670336</v>
      </c>
      <c r="T44" s="17" t="s">
        <v>1594</v>
      </c>
      <c r="U44" s="17" t="s">
        <v>202</v>
      </c>
      <c r="V44" s="18" t="s">
        <v>74</v>
      </c>
      <c r="W44" s="18">
        <v>42755</v>
      </c>
      <c r="X44" s="19">
        <v>104</v>
      </c>
      <c r="Y44" s="18">
        <v>42755</v>
      </c>
      <c r="Z44" s="27">
        <v>35741697</v>
      </c>
      <c r="AA44" s="18">
        <v>42755</v>
      </c>
      <c r="AB44" s="18">
        <v>42755</v>
      </c>
      <c r="AC44" s="28"/>
      <c r="AD44" s="21" t="s">
        <v>358</v>
      </c>
      <c r="AE44" s="26">
        <v>35741697</v>
      </c>
      <c r="AF44" s="99">
        <f t="shared" si="1"/>
        <v>-928639</v>
      </c>
      <c r="AG44" s="30">
        <v>3249245</v>
      </c>
      <c r="AH44" s="17" t="s">
        <v>93</v>
      </c>
      <c r="AI44" s="17" t="s">
        <v>71</v>
      </c>
      <c r="AJ44" s="26" t="s">
        <v>203</v>
      </c>
      <c r="AK44" s="80">
        <v>42762</v>
      </c>
      <c r="AL44" s="17" t="s">
        <v>77</v>
      </c>
      <c r="AM44" s="31">
        <v>79905599</v>
      </c>
      <c r="AN44" s="31">
        <v>1</v>
      </c>
      <c r="AO44" s="39"/>
      <c r="AP44" s="17" t="s">
        <v>71</v>
      </c>
      <c r="AQ44" s="17" t="s">
        <v>71</v>
      </c>
      <c r="AR44" s="17" t="s">
        <v>71</v>
      </c>
      <c r="AS44" s="17" t="s">
        <v>1473</v>
      </c>
      <c r="AT44" s="19">
        <v>7354244</v>
      </c>
      <c r="AU44" s="103" t="s">
        <v>1329</v>
      </c>
      <c r="AV44" s="17" t="s">
        <v>1232</v>
      </c>
      <c r="AW44" s="87">
        <f t="shared" si="2"/>
        <v>330</v>
      </c>
      <c r="AX44" s="17">
        <f t="shared" si="3"/>
        <v>11</v>
      </c>
      <c r="AY44" s="17">
        <f t="shared" si="4"/>
        <v>11</v>
      </c>
      <c r="AZ44" s="17">
        <f t="shared" si="5"/>
        <v>0</v>
      </c>
      <c r="BA44" s="18">
        <v>43088</v>
      </c>
      <c r="BB44" s="18"/>
      <c r="BC44" s="26"/>
      <c r="BD44" s="34"/>
      <c r="BE44" s="34"/>
      <c r="BF44" s="18"/>
      <c r="BG44" s="18"/>
      <c r="BH44" s="18"/>
      <c r="BI44" s="26"/>
      <c r="BJ44" s="34"/>
      <c r="BK44" s="34"/>
      <c r="BL44" s="18"/>
      <c r="BM44" s="18"/>
      <c r="BN44" s="18"/>
      <c r="BO44" s="17"/>
      <c r="BP44" s="19">
        <f t="shared" si="6"/>
        <v>-42469</v>
      </c>
      <c r="BQ44" s="17">
        <f t="shared" si="7"/>
        <v>-1415.6333333333334</v>
      </c>
      <c r="BR44" s="17">
        <f t="shared" si="8"/>
        <v>-1416</v>
      </c>
      <c r="BS44" s="17">
        <f t="shared" si="9"/>
        <v>10.999999999996817</v>
      </c>
      <c r="BT44" s="18"/>
      <c r="BU44" s="18"/>
      <c r="BV44" s="17"/>
      <c r="BW44" s="19">
        <f t="shared" si="10"/>
        <v>0</v>
      </c>
      <c r="BX44" s="17">
        <f t="shared" si="11"/>
        <v>0</v>
      </c>
      <c r="BY44" s="17">
        <f t="shared" si="12"/>
        <v>0</v>
      </c>
      <c r="BZ44" s="17">
        <f t="shared" si="13"/>
        <v>0</v>
      </c>
      <c r="CA44" s="18"/>
      <c r="CB44" s="18"/>
      <c r="CC44" s="18"/>
      <c r="CD44" s="18"/>
      <c r="CE44" s="36">
        <f t="shared" si="14"/>
        <v>0</v>
      </c>
      <c r="CF44" s="39">
        <f t="shared" si="15"/>
        <v>43088</v>
      </c>
      <c r="CG44" s="39"/>
      <c r="CH44" s="18"/>
      <c r="CI44" s="18"/>
      <c r="CJ44" s="18"/>
      <c r="CK44" s="26"/>
      <c r="CL44" s="18"/>
      <c r="CM44" s="18">
        <v>42795</v>
      </c>
      <c r="CN44" s="18">
        <v>42795</v>
      </c>
      <c r="CO44" s="26" t="s">
        <v>629</v>
      </c>
      <c r="CP44" s="26" t="s">
        <v>77</v>
      </c>
      <c r="CQ44" s="34">
        <v>51815339</v>
      </c>
      <c r="CR44" s="80"/>
      <c r="CS44" s="18"/>
      <c r="CT44" s="26"/>
      <c r="CU44" s="18"/>
      <c r="CV44" s="26"/>
      <c r="CW44" s="18"/>
      <c r="CX44" s="18"/>
      <c r="CY44" s="18"/>
      <c r="CZ44" s="26"/>
      <c r="DA44" s="18"/>
      <c r="DB44" s="18"/>
    </row>
    <row r="45" spans="1:106" s="101" customFormat="1" ht="74.25" customHeight="1" x14ac:dyDescent="0.2">
      <c r="A45" s="17">
        <v>42</v>
      </c>
      <c r="B45" s="97">
        <v>42754</v>
      </c>
      <c r="C45" s="19" t="s">
        <v>121</v>
      </c>
      <c r="D45" s="20" t="s">
        <v>67</v>
      </c>
      <c r="E45" s="20" t="s">
        <v>68</v>
      </c>
      <c r="F45" s="20" t="s">
        <v>69</v>
      </c>
      <c r="G45" s="21" t="s">
        <v>1639</v>
      </c>
      <c r="H45" s="22">
        <v>60</v>
      </c>
      <c r="I45" s="78"/>
      <c r="J45" s="23">
        <v>61504300</v>
      </c>
      <c r="K45" s="17" t="s">
        <v>122</v>
      </c>
      <c r="L45" s="24" t="s">
        <v>71</v>
      </c>
      <c r="M45" s="24"/>
      <c r="N45" s="23">
        <v>0</v>
      </c>
      <c r="O45" s="24" t="s">
        <v>71</v>
      </c>
      <c r="P45" s="24" t="s">
        <v>71</v>
      </c>
      <c r="Q45" s="23">
        <v>0</v>
      </c>
      <c r="R45" s="24" t="s">
        <v>71</v>
      </c>
      <c r="S45" s="26">
        <f t="shared" si="0"/>
        <v>61504300</v>
      </c>
      <c r="T45" s="17" t="s">
        <v>1594</v>
      </c>
      <c r="U45" s="17" t="s">
        <v>204</v>
      </c>
      <c r="V45" s="18" t="s">
        <v>74</v>
      </c>
      <c r="W45" s="18">
        <v>42755</v>
      </c>
      <c r="X45" s="19">
        <v>105</v>
      </c>
      <c r="Y45" s="18">
        <v>42755</v>
      </c>
      <c r="Z45" s="27">
        <v>57200000</v>
      </c>
      <c r="AA45" s="18">
        <v>42755</v>
      </c>
      <c r="AB45" s="18">
        <v>42755</v>
      </c>
      <c r="AC45" s="28"/>
      <c r="AD45" s="21" t="s">
        <v>359</v>
      </c>
      <c r="AE45" s="26">
        <v>57200000</v>
      </c>
      <c r="AF45" s="99">
        <f t="shared" si="1"/>
        <v>-4304300</v>
      </c>
      <c r="AG45" s="30">
        <v>5200000</v>
      </c>
      <c r="AH45" s="17" t="s">
        <v>125</v>
      </c>
      <c r="AI45" s="17" t="s">
        <v>71</v>
      </c>
      <c r="AJ45" s="26" t="s">
        <v>205</v>
      </c>
      <c r="AK45" s="80">
        <v>42762</v>
      </c>
      <c r="AL45" s="17" t="s">
        <v>77</v>
      </c>
      <c r="AM45" s="31">
        <v>1012359046</v>
      </c>
      <c r="AN45" s="31">
        <v>5</v>
      </c>
      <c r="AO45" s="39"/>
      <c r="AP45" s="17" t="s">
        <v>71</v>
      </c>
      <c r="AQ45" s="17" t="s">
        <v>71</v>
      </c>
      <c r="AR45" s="17" t="s">
        <v>71</v>
      </c>
      <c r="AS45" s="17" t="s">
        <v>1474</v>
      </c>
      <c r="AT45" s="19">
        <v>8045792</v>
      </c>
      <c r="AU45" s="103" t="s">
        <v>1330</v>
      </c>
      <c r="AV45" s="17" t="s">
        <v>1232</v>
      </c>
      <c r="AW45" s="87">
        <f t="shared" si="2"/>
        <v>330</v>
      </c>
      <c r="AX45" s="17">
        <f t="shared" si="3"/>
        <v>11</v>
      </c>
      <c r="AY45" s="17">
        <f t="shared" si="4"/>
        <v>11</v>
      </c>
      <c r="AZ45" s="17">
        <f t="shared" si="5"/>
        <v>0</v>
      </c>
      <c r="BA45" s="18">
        <v>43088</v>
      </c>
      <c r="BB45" s="18"/>
      <c r="BC45" s="26"/>
      <c r="BD45" s="34"/>
      <c r="BE45" s="34"/>
      <c r="BF45" s="18"/>
      <c r="BG45" s="18"/>
      <c r="BH45" s="18"/>
      <c r="BI45" s="26"/>
      <c r="BJ45" s="34"/>
      <c r="BK45" s="34"/>
      <c r="BL45" s="18"/>
      <c r="BM45" s="18"/>
      <c r="BN45" s="18"/>
      <c r="BO45" s="17"/>
      <c r="BP45" s="19">
        <f t="shared" si="6"/>
        <v>-42469</v>
      </c>
      <c r="BQ45" s="17">
        <f t="shared" si="7"/>
        <v>-1415.6333333333334</v>
      </c>
      <c r="BR45" s="17">
        <f t="shared" si="8"/>
        <v>-1416</v>
      </c>
      <c r="BS45" s="17">
        <f t="shared" si="9"/>
        <v>10.999999999996817</v>
      </c>
      <c r="BT45" s="18"/>
      <c r="BU45" s="18"/>
      <c r="BV45" s="17"/>
      <c r="BW45" s="19">
        <f t="shared" si="10"/>
        <v>0</v>
      </c>
      <c r="BX45" s="17">
        <f t="shared" si="11"/>
        <v>0</v>
      </c>
      <c r="BY45" s="17">
        <f t="shared" si="12"/>
        <v>0</v>
      </c>
      <c r="BZ45" s="17">
        <f t="shared" si="13"/>
        <v>0</v>
      </c>
      <c r="CA45" s="18"/>
      <c r="CB45" s="18"/>
      <c r="CC45" s="18"/>
      <c r="CD45" s="18"/>
      <c r="CE45" s="36">
        <f t="shared" si="14"/>
        <v>0</v>
      </c>
      <c r="CF45" s="39">
        <f t="shared" si="15"/>
        <v>43088</v>
      </c>
      <c r="CG45" s="39"/>
      <c r="CH45" s="18"/>
      <c r="CI45" s="18"/>
      <c r="CJ45" s="18"/>
      <c r="CK45" s="26"/>
      <c r="CL45" s="18"/>
      <c r="CM45" s="18"/>
      <c r="CN45" s="18"/>
      <c r="CO45" s="26"/>
      <c r="CP45" s="26"/>
      <c r="CQ45" s="34"/>
      <c r="CR45" s="80"/>
      <c r="CS45" s="18"/>
      <c r="CT45" s="26"/>
      <c r="CU45" s="18"/>
      <c r="CV45" s="26"/>
      <c r="CW45" s="18"/>
      <c r="CX45" s="18"/>
      <c r="CY45" s="18"/>
      <c r="CZ45" s="26"/>
      <c r="DA45" s="18"/>
      <c r="DB45" s="18"/>
    </row>
    <row r="46" spans="1:106" s="101" customFormat="1" ht="58.5" customHeight="1" x14ac:dyDescent="0.2">
      <c r="A46" s="17">
        <v>43</v>
      </c>
      <c r="B46" s="97" t="s">
        <v>206</v>
      </c>
      <c r="C46" s="19" t="s">
        <v>206</v>
      </c>
      <c r="D46" s="40" t="s">
        <v>206</v>
      </c>
      <c r="E46" s="40" t="s">
        <v>206</v>
      </c>
      <c r="F46" s="40" t="s">
        <v>206</v>
      </c>
      <c r="G46" s="40" t="s">
        <v>206</v>
      </c>
      <c r="H46" s="19" t="s">
        <v>206</v>
      </c>
      <c r="I46" s="39"/>
      <c r="J46" s="23">
        <v>0</v>
      </c>
      <c r="K46" s="19" t="s">
        <v>206</v>
      </c>
      <c r="L46" s="24" t="s">
        <v>71</v>
      </c>
      <c r="M46" s="24"/>
      <c r="N46" s="23">
        <v>0</v>
      </c>
      <c r="O46" s="24" t="s">
        <v>71</v>
      </c>
      <c r="P46" s="24" t="s">
        <v>71</v>
      </c>
      <c r="Q46" s="23">
        <v>0</v>
      </c>
      <c r="R46" s="24" t="s">
        <v>71</v>
      </c>
      <c r="S46" s="26">
        <f t="shared" si="0"/>
        <v>0</v>
      </c>
      <c r="T46" s="92" t="s">
        <v>206</v>
      </c>
      <c r="U46" s="19" t="s">
        <v>206</v>
      </c>
      <c r="V46" s="19" t="s">
        <v>206</v>
      </c>
      <c r="W46" s="18" t="s">
        <v>206</v>
      </c>
      <c r="X46" s="19" t="s">
        <v>206</v>
      </c>
      <c r="Y46" s="18" t="s">
        <v>206</v>
      </c>
      <c r="Z46" s="27">
        <v>0</v>
      </c>
      <c r="AA46" s="18" t="s">
        <v>206</v>
      </c>
      <c r="AB46" s="18" t="s">
        <v>206</v>
      </c>
      <c r="AC46" s="28"/>
      <c r="AD46" s="40" t="s">
        <v>206</v>
      </c>
      <c r="AE46" s="26">
        <v>0</v>
      </c>
      <c r="AF46" s="99">
        <f t="shared" si="1"/>
        <v>0</v>
      </c>
      <c r="AG46" s="30">
        <v>0</v>
      </c>
      <c r="AH46" s="19" t="s">
        <v>206</v>
      </c>
      <c r="AI46" s="19" t="s">
        <v>206</v>
      </c>
      <c r="AJ46" s="41" t="s">
        <v>206</v>
      </c>
      <c r="AK46" s="83"/>
      <c r="AL46" s="92" t="s">
        <v>206</v>
      </c>
      <c r="AM46" s="19" t="s">
        <v>206</v>
      </c>
      <c r="AN46" s="19" t="s">
        <v>206</v>
      </c>
      <c r="AO46" s="39"/>
      <c r="AP46" s="17" t="s">
        <v>71</v>
      </c>
      <c r="AQ46" s="17" t="s">
        <v>71</v>
      </c>
      <c r="AR46" s="17" t="s">
        <v>71</v>
      </c>
      <c r="AS46" s="19" t="s">
        <v>206</v>
      </c>
      <c r="AT46" s="19" t="s">
        <v>206</v>
      </c>
      <c r="AU46" s="42" t="s">
        <v>206</v>
      </c>
      <c r="AV46" s="19" t="s">
        <v>206</v>
      </c>
      <c r="AW46" s="19" t="s">
        <v>206</v>
      </c>
      <c r="AX46" s="19" t="s">
        <v>206</v>
      </c>
      <c r="AY46" s="19" t="s">
        <v>206</v>
      </c>
      <c r="AZ46" s="19" t="s">
        <v>206</v>
      </c>
      <c r="BA46" s="18" t="s">
        <v>206</v>
      </c>
      <c r="BB46" s="18"/>
      <c r="BC46" s="26"/>
      <c r="BD46" s="34"/>
      <c r="BE46" s="34"/>
      <c r="BF46" s="18"/>
      <c r="BG46" s="18"/>
      <c r="BH46" s="18"/>
      <c r="BI46" s="26"/>
      <c r="BJ46" s="34"/>
      <c r="BK46" s="34"/>
      <c r="BL46" s="18"/>
      <c r="BM46" s="18"/>
      <c r="BN46" s="18"/>
      <c r="BO46" s="17"/>
      <c r="BP46" s="19" t="e">
        <f t="shared" si="6"/>
        <v>#VALUE!</v>
      </c>
      <c r="BQ46" s="17" t="e">
        <f t="shared" si="7"/>
        <v>#VALUE!</v>
      </c>
      <c r="BR46" s="17" t="e">
        <f t="shared" si="8"/>
        <v>#VALUE!</v>
      </c>
      <c r="BS46" s="17" t="e">
        <f t="shared" si="9"/>
        <v>#VALUE!</v>
      </c>
      <c r="BT46" s="18"/>
      <c r="BU46" s="18"/>
      <c r="BV46" s="17"/>
      <c r="BW46" s="19">
        <f t="shared" si="10"/>
        <v>0</v>
      </c>
      <c r="BX46" s="17">
        <f t="shared" si="11"/>
        <v>0</v>
      </c>
      <c r="BY46" s="17">
        <f t="shared" si="12"/>
        <v>0</v>
      </c>
      <c r="BZ46" s="17">
        <f t="shared" si="13"/>
        <v>0</v>
      </c>
      <c r="CA46" s="18"/>
      <c r="CB46" s="18"/>
      <c r="CC46" s="18"/>
      <c r="CD46" s="18"/>
      <c r="CE46" s="36">
        <f t="shared" si="14"/>
        <v>0</v>
      </c>
      <c r="CF46" s="39" t="e">
        <f t="shared" si="15"/>
        <v>#VALUE!</v>
      </c>
      <c r="CG46" s="39"/>
      <c r="CH46" s="18"/>
      <c r="CI46" s="18"/>
      <c r="CJ46" s="18"/>
      <c r="CK46" s="26"/>
      <c r="CL46" s="18"/>
      <c r="CM46" s="18"/>
      <c r="CN46" s="18"/>
      <c r="CO46" s="26"/>
      <c r="CP46" s="26"/>
      <c r="CQ46" s="34"/>
      <c r="CR46" s="80"/>
      <c r="CS46" s="18"/>
      <c r="CT46" s="26"/>
      <c r="CU46" s="18"/>
      <c r="CV46" s="26"/>
      <c r="CW46" s="18"/>
      <c r="CX46" s="18"/>
      <c r="CY46" s="18"/>
      <c r="CZ46" s="26"/>
      <c r="DA46" s="18"/>
      <c r="DB46" s="18"/>
    </row>
    <row r="47" spans="1:106" s="101" customFormat="1" ht="58.5" customHeight="1" x14ac:dyDescent="0.2">
      <c r="A47" s="17">
        <v>44</v>
      </c>
      <c r="B47" s="97">
        <v>42758</v>
      </c>
      <c r="C47" s="19" t="s">
        <v>121</v>
      </c>
      <c r="D47" s="20" t="s">
        <v>67</v>
      </c>
      <c r="E47" s="20" t="s">
        <v>68</v>
      </c>
      <c r="F47" s="20" t="s">
        <v>69</v>
      </c>
      <c r="G47" s="21" t="s">
        <v>1640</v>
      </c>
      <c r="H47" s="22">
        <v>71</v>
      </c>
      <c r="I47" s="78"/>
      <c r="J47" s="23">
        <v>73095495</v>
      </c>
      <c r="K47" s="17" t="s">
        <v>122</v>
      </c>
      <c r="L47" s="24" t="s">
        <v>71</v>
      </c>
      <c r="M47" s="24"/>
      <c r="N47" s="23">
        <v>0</v>
      </c>
      <c r="O47" s="24" t="s">
        <v>71</v>
      </c>
      <c r="P47" s="24" t="s">
        <v>71</v>
      </c>
      <c r="Q47" s="23">
        <v>0</v>
      </c>
      <c r="R47" s="24" t="s">
        <v>71</v>
      </c>
      <c r="S47" s="26">
        <f t="shared" si="0"/>
        <v>73095495</v>
      </c>
      <c r="T47" s="17" t="s">
        <v>1594</v>
      </c>
      <c r="U47" s="17" t="s">
        <v>207</v>
      </c>
      <c r="V47" s="18" t="s">
        <v>74</v>
      </c>
      <c r="W47" s="18">
        <v>42755</v>
      </c>
      <c r="X47" s="19">
        <v>103</v>
      </c>
      <c r="Y47" s="18">
        <v>42755</v>
      </c>
      <c r="Z47" s="27">
        <v>69917430</v>
      </c>
      <c r="AA47" s="18">
        <v>42755</v>
      </c>
      <c r="AB47" s="18">
        <v>42755</v>
      </c>
      <c r="AC47" s="28"/>
      <c r="AD47" s="21" t="s">
        <v>208</v>
      </c>
      <c r="AE47" s="26">
        <v>69917430</v>
      </c>
      <c r="AF47" s="99">
        <f t="shared" si="1"/>
        <v>-3178065</v>
      </c>
      <c r="AG47" s="30">
        <v>6356130</v>
      </c>
      <c r="AH47" s="17" t="s">
        <v>125</v>
      </c>
      <c r="AI47" s="17" t="s">
        <v>71</v>
      </c>
      <c r="AJ47" s="26" t="s">
        <v>209</v>
      </c>
      <c r="AK47" s="80">
        <v>42762</v>
      </c>
      <c r="AL47" s="17" t="s">
        <v>77</v>
      </c>
      <c r="AM47" s="31">
        <v>80504076</v>
      </c>
      <c r="AN47" s="31">
        <v>4</v>
      </c>
      <c r="AO47" s="39"/>
      <c r="AP47" s="17" t="s">
        <v>71</v>
      </c>
      <c r="AQ47" s="17" t="s">
        <v>71</v>
      </c>
      <c r="AR47" s="17" t="s">
        <v>71</v>
      </c>
      <c r="AS47" s="17" t="s">
        <v>1475</v>
      </c>
      <c r="AT47" s="19">
        <v>4551809</v>
      </c>
      <c r="AU47" s="103" t="s">
        <v>1331</v>
      </c>
      <c r="AV47" s="17" t="s">
        <v>1232</v>
      </c>
      <c r="AW47" s="87">
        <f t="shared" ref="AW47:AW78" si="16">DAYS360(AB47,BA47,FALSE)+1</f>
        <v>330</v>
      </c>
      <c r="AX47" s="17">
        <f t="shared" ref="AX47:AX78" si="17">AW47/30</f>
        <v>11</v>
      </c>
      <c r="AY47" s="17">
        <f t="shared" ref="AY47:AY78" si="18">INT(AX47)</f>
        <v>11</v>
      </c>
      <c r="AZ47" s="17">
        <f t="shared" ref="AZ47:AZ78" si="19">(AX47-AY47)*30</f>
        <v>0</v>
      </c>
      <c r="BA47" s="18">
        <v>43088</v>
      </c>
      <c r="BB47" s="18"/>
      <c r="BC47" s="26"/>
      <c r="BD47" s="34"/>
      <c r="BE47" s="34"/>
      <c r="BF47" s="18"/>
      <c r="BG47" s="18"/>
      <c r="BH47" s="18"/>
      <c r="BI47" s="26"/>
      <c r="BJ47" s="34"/>
      <c r="BK47" s="34"/>
      <c r="BL47" s="18"/>
      <c r="BM47" s="18"/>
      <c r="BN47" s="18"/>
      <c r="BO47" s="17"/>
      <c r="BP47" s="19">
        <f t="shared" si="6"/>
        <v>-42469</v>
      </c>
      <c r="BQ47" s="17">
        <f t="shared" si="7"/>
        <v>-1415.6333333333334</v>
      </c>
      <c r="BR47" s="17">
        <f t="shared" si="8"/>
        <v>-1416</v>
      </c>
      <c r="BS47" s="17">
        <f t="shared" si="9"/>
        <v>10.999999999996817</v>
      </c>
      <c r="BT47" s="18"/>
      <c r="BU47" s="18"/>
      <c r="BV47" s="17"/>
      <c r="BW47" s="19">
        <f t="shared" si="10"/>
        <v>0</v>
      </c>
      <c r="BX47" s="17">
        <f t="shared" si="11"/>
        <v>0</v>
      </c>
      <c r="BY47" s="17">
        <f t="shared" si="12"/>
        <v>0</v>
      </c>
      <c r="BZ47" s="17">
        <f t="shared" si="13"/>
        <v>0</v>
      </c>
      <c r="CA47" s="18"/>
      <c r="CB47" s="18"/>
      <c r="CC47" s="18"/>
      <c r="CD47" s="18"/>
      <c r="CE47" s="36">
        <f t="shared" si="14"/>
        <v>0</v>
      </c>
      <c r="CF47" s="39">
        <f t="shared" si="15"/>
        <v>43088</v>
      </c>
      <c r="CG47" s="39"/>
      <c r="CH47" s="18"/>
      <c r="CI47" s="18"/>
      <c r="CJ47" s="18"/>
      <c r="CK47" s="26"/>
      <c r="CL47" s="18"/>
      <c r="CM47" s="18"/>
      <c r="CN47" s="18"/>
      <c r="CO47" s="26"/>
      <c r="CP47" s="26"/>
      <c r="CQ47" s="34"/>
      <c r="CR47" s="80"/>
      <c r="CS47" s="18"/>
      <c r="CT47" s="26"/>
      <c r="CU47" s="18"/>
      <c r="CV47" s="26"/>
      <c r="CW47" s="18"/>
      <c r="CX47" s="18"/>
      <c r="CY47" s="18"/>
      <c r="CZ47" s="26"/>
      <c r="DA47" s="18"/>
      <c r="DB47" s="18"/>
    </row>
    <row r="48" spans="1:106" s="101" customFormat="1" ht="58.5" customHeight="1" x14ac:dyDescent="0.2">
      <c r="A48" s="17">
        <v>45</v>
      </c>
      <c r="B48" s="97">
        <v>42758</v>
      </c>
      <c r="C48" s="19" t="s">
        <v>66</v>
      </c>
      <c r="D48" s="20" t="s">
        <v>67</v>
      </c>
      <c r="E48" s="20" t="s">
        <v>68</v>
      </c>
      <c r="F48" s="20" t="s">
        <v>69</v>
      </c>
      <c r="G48" s="21" t="s">
        <v>1641</v>
      </c>
      <c r="H48" s="22">
        <v>79</v>
      </c>
      <c r="I48" s="78"/>
      <c r="J48" s="23">
        <v>50697943</v>
      </c>
      <c r="K48" s="17" t="s">
        <v>70</v>
      </c>
      <c r="L48" s="24" t="s">
        <v>71</v>
      </c>
      <c r="M48" s="24"/>
      <c r="N48" s="23">
        <v>0</v>
      </c>
      <c r="O48" s="24" t="s">
        <v>71</v>
      </c>
      <c r="P48" s="24" t="s">
        <v>71</v>
      </c>
      <c r="Q48" s="23">
        <v>0</v>
      </c>
      <c r="R48" s="24" t="s">
        <v>71</v>
      </c>
      <c r="S48" s="26">
        <f t="shared" si="0"/>
        <v>50697943</v>
      </c>
      <c r="T48" s="17" t="s">
        <v>1595</v>
      </c>
      <c r="U48" s="17" t="s">
        <v>210</v>
      </c>
      <c r="V48" s="18" t="s">
        <v>74</v>
      </c>
      <c r="W48" s="18">
        <v>42758</v>
      </c>
      <c r="X48" s="19">
        <v>111</v>
      </c>
      <c r="Y48" s="18">
        <v>42758</v>
      </c>
      <c r="Z48" s="27">
        <v>49293090</v>
      </c>
      <c r="AA48" s="18">
        <v>42758</v>
      </c>
      <c r="AB48" s="18">
        <v>42758</v>
      </c>
      <c r="AC48" s="28"/>
      <c r="AD48" s="21" t="s">
        <v>360</v>
      </c>
      <c r="AE48" s="26">
        <v>49293090</v>
      </c>
      <c r="AF48" s="99">
        <f t="shared" si="1"/>
        <v>-1404853</v>
      </c>
      <c r="AG48" s="30">
        <v>4481190</v>
      </c>
      <c r="AH48" s="17" t="s">
        <v>93</v>
      </c>
      <c r="AI48" s="17" t="s">
        <v>71</v>
      </c>
      <c r="AJ48" s="26" t="s">
        <v>211</v>
      </c>
      <c r="AK48" s="80">
        <v>42765</v>
      </c>
      <c r="AL48" s="17" t="s">
        <v>77</v>
      </c>
      <c r="AM48" s="31">
        <v>79697525</v>
      </c>
      <c r="AN48" s="31">
        <v>3</v>
      </c>
      <c r="AO48" s="39"/>
      <c r="AP48" s="17" t="s">
        <v>71</v>
      </c>
      <c r="AQ48" s="17" t="s">
        <v>71</v>
      </c>
      <c r="AR48" s="17" t="s">
        <v>71</v>
      </c>
      <c r="AS48" s="17" t="s">
        <v>1476</v>
      </c>
      <c r="AT48" s="19">
        <v>3125476171</v>
      </c>
      <c r="AU48" s="103" t="s">
        <v>1332</v>
      </c>
      <c r="AV48" s="17" t="s">
        <v>1232</v>
      </c>
      <c r="AW48" s="87">
        <f t="shared" si="16"/>
        <v>330</v>
      </c>
      <c r="AX48" s="17">
        <f t="shared" si="17"/>
        <v>11</v>
      </c>
      <c r="AY48" s="17">
        <f t="shared" si="18"/>
        <v>11</v>
      </c>
      <c r="AZ48" s="17">
        <f t="shared" si="19"/>
        <v>0</v>
      </c>
      <c r="BA48" s="18">
        <v>43091</v>
      </c>
      <c r="BB48" s="18"/>
      <c r="BC48" s="26"/>
      <c r="BD48" s="34"/>
      <c r="BE48" s="34"/>
      <c r="BF48" s="18"/>
      <c r="BG48" s="18"/>
      <c r="BH48" s="18"/>
      <c r="BI48" s="26"/>
      <c r="BJ48" s="34"/>
      <c r="BK48" s="34"/>
      <c r="BL48" s="18"/>
      <c r="BM48" s="18"/>
      <c r="BN48" s="18"/>
      <c r="BO48" s="17"/>
      <c r="BP48" s="19">
        <f t="shared" si="6"/>
        <v>-42472</v>
      </c>
      <c r="BQ48" s="17">
        <f t="shared" si="7"/>
        <v>-1415.7333333333333</v>
      </c>
      <c r="BR48" s="17">
        <f t="shared" si="8"/>
        <v>-1416</v>
      </c>
      <c r="BS48" s="17">
        <f t="shared" si="9"/>
        <v>7.9999999999995453</v>
      </c>
      <c r="BT48" s="18"/>
      <c r="BU48" s="18"/>
      <c r="BV48" s="17"/>
      <c r="BW48" s="19">
        <f t="shared" si="10"/>
        <v>0</v>
      </c>
      <c r="BX48" s="17">
        <f t="shared" si="11"/>
        <v>0</v>
      </c>
      <c r="BY48" s="17">
        <f t="shared" si="12"/>
        <v>0</v>
      </c>
      <c r="BZ48" s="17">
        <f t="shared" si="13"/>
        <v>0</v>
      </c>
      <c r="CA48" s="18"/>
      <c r="CB48" s="18"/>
      <c r="CC48" s="18"/>
      <c r="CD48" s="18"/>
      <c r="CE48" s="36">
        <f t="shared" si="14"/>
        <v>0</v>
      </c>
      <c r="CF48" s="39">
        <f t="shared" si="15"/>
        <v>43091</v>
      </c>
      <c r="CG48" s="39"/>
      <c r="CH48" s="18"/>
      <c r="CI48" s="18"/>
      <c r="CJ48" s="18"/>
      <c r="CK48" s="26"/>
      <c r="CL48" s="18"/>
      <c r="CM48" s="18"/>
      <c r="CN48" s="18"/>
      <c r="CO48" s="26"/>
      <c r="CP48" s="26"/>
      <c r="CQ48" s="34"/>
      <c r="CR48" s="80"/>
      <c r="CS48" s="18"/>
      <c r="CT48" s="26"/>
      <c r="CU48" s="18"/>
      <c r="CV48" s="26"/>
      <c r="CW48" s="18"/>
      <c r="CX48" s="18"/>
      <c r="CY48" s="18"/>
      <c r="CZ48" s="26"/>
      <c r="DA48" s="18"/>
      <c r="DB48" s="18"/>
    </row>
    <row r="49" spans="1:106" s="101" customFormat="1" ht="102" customHeight="1" x14ac:dyDescent="0.2">
      <c r="A49" s="17">
        <v>46</v>
      </c>
      <c r="B49" s="97">
        <v>42760</v>
      </c>
      <c r="C49" s="19" t="s">
        <v>212</v>
      </c>
      <c r="D49" s="20" t="s">
        <v>67</v>
      </c>
      <c r="E49" s="20" t="s">
        <v>68</v>
      </c>
      <c r="F49" s="20" t="s">
        <v>69</v>
      </c>
      <c r="G49" s="21" t="s">
        <v>1642</v>
      </c>
      <c r="H49" s="22">
        <v>78</v>
      </c>
      <c r="I49" s="78"/>
      <c r="J49" s="23">
        <v>35594328</v>
      </c>
      <c r="K49" s="17" t="s">
        <v>213</v>
      </c>
      <c r="L49" s="24" t="s">
        <v>71</v>
      </c>
      <c r="M49" s="24"/>
      <c r="N49" s="23">
        <v>0</v>
      </c>
      <c r="O49" s="24" t="s">
        <v>71</v>
      </c>
      <c r="P49" s="24" t="s">
        <v>71</v>
      </c>
      <c r="Q49" s="23">
        <v>0</v>
      </c>
      <c r="R49" s="24" t="s">
        <v>71</v>
      </c>
      <c r="S49" s="26">
        <f t="shared" si="0"/>
        <v>35594328</v>
      </c>
      <c r="T49" s="17" t="s">
        <v>1595</v>
      </c>
      <c r="U49" s="17" t="s">
        <v>214</v>
      </c>
      <c r="V49" s="18" t="s">
        <v>74</v>
      </c>
      <c r="W49" s="18">
        <v>42758</v>
      </c>
      <c r="X49" s="19">
        <v>109</v>
      </c>
      <c r="Y49" s="18">
        <v>42758</v>
      </c>
      <c r="Z49" s="27">
        <v>34608000</v>
      </c>
      <c r="AA49" s="18">
        <v>42758</v>
      </c>
      <c r="AB49" s="18">
        <v>42748</v>
      </c>
      <c r="AC49" s="28"/>
      <c r="AD49" s="21" t="s">
        <v>215</v>
      </c>
      <c r="AE49" s="26">
        <v>34608000</v>
      </c>
      <c r="AF49" s="99">
        <f t="shared" si="1"/>
        <v>-986328</v>
      </c>
      <c r="AG49" s="30">
        <v>4944000</v>
      </c>
      <c r="AH49" s="17" t="s">
        <v>216</v>
      </c>
      <c r="AI49" s="17" t="s">
        <v>71</v>
      </c>
      <c r="AJ49" s="26" t="s">
        <v>217</v>
      </c>
      <c r="AK49" s="80">
        <v>42765</v>
      </c>
      <c r="AL49" s="17" t="s">
        <v>77</v>
      </c>
      <c r="AM49" s="31">
        <v>1097391309</v>
      </c>
      <c r="AN49" s="31">
        <v>0</v>
      </c>
      <c r="AO49" s="39"/>
      <c r="AP49" s="17" t="s">
        <v>71</v>
      </c>
      <c r="AQ49" s="17" t="s">
        <v>71</v>
      </c>
      <c r="AR49" s="17" t="s">
        <v>71</v>
      </c>
      <c r="AS49" s="17" t="s">
        <v>218</v>
      </c>
      <c r="AT49" s="19">
        <v>2321001</v>
      </c>
      <c r="AU49" s="103" t="s">
        <v>1333</v>
      </c>
      <c r="AV49" s="17" t="s">
        <v>889</v>
      </c>
      <c r="AW49" s="87">
        <f t="shared" si="16"/>
        <v>210</v>
      </c>
      <c r="AX49" s="17">
        <f t="shared" si="17"/>
        <v>7</v>
      </c>
      <c r="AY49" s="17">
        <f t="shared" si="18"/>
        <v>7</v>
      </c>
      <c r="AZ49" s="17">
        <f t="shared" si="19"/>
        <v>0</v>
      </c>
      <c r="BA49" s="18">
        <v>42959</v>
      </c>
      <c r="BB49" s="18"/>
      <c r="BC49" s="26"/>
      <c r="BD49" s="34"/>
      <c r="BE49" s="34"/>
      <c r="BF49" s="18"/>
      <c r="BG49" s="18"/>
      <c r="BH49" s="18"/>
      <c r="BI49" s="26"/>
      <c r="BJ49" s="34"/>
      <c r="BK49" s="34"/>
      <c r="BL49" s="18"/>
      <c r="BM49" s="18"/>
      <c r="BN49" s="18"/>
      <c r="BO49" s="17"/>
      <c r="BP49" s="19">
        <f t="shared" si="6"/>
        <v>-42342</v>
      </c>
      <c r="BQ49" s="17">
        <f t="shared" si="7"/>
        <v>-1411.4</v>
      </c>
      <c r="BR49" s="17">
        <f t="shared" si="8"/>
        <v>-1412</v>
      </c>
      <c r="BS49" s="17">
        <f t="shared" si="9"/>
        <v>17.999999999997272</v>
      </c>
      <c r="BT49" s="18"/>
      <c r="BU49" s="18"/>
      <c r="BV49" s="17"/>
      <c r="BW49" s="19">
        <f t="shared" si="10"/>
        <v>0</v>
      </c>
      <c r="BX49" s="17">
        <f t="shared" si="11"/>
        <v>0</v>
      </c>
      <c r="BY49" s="17">
        <f t="shared" si="12"/>
        <v>0</v>
      </c>
      <c r="BZ49" s="17">
        <f t="shared" si="13"/>
        <v>0</v>
      </c>
      <c r="CA49" s="18"/>
      <c r="CB49" s="18"/>
      <c r="CC49" s="18"/>
      <c r="CD49" s="18"/>
      <c r="CE49" s="36">
        <f t="shared" si="14"/>
        <v>0</v>
      </c>
      <c r="CF49" s="39">
        <f t="shared" si="15"/>
        <v>42959</v>
      </c>
      <c r="CG49" s="39"/>
      <c r="CH49" s="18"/>
      <c r="CI49" s="18"/>
      <c r="CJ49" s="18"/>
      <c r="CK49" s="26"/>
      <c r="CL49" s="18"/>
      <c r="CM49" s="18"/>
      <c r="CN49" s="18"/>
      <c r="CO49" s="26"/>
      <c r="CP49" s="26"/>
      <c r="CQ49" s="34"/>
      <c r="CR49" s="80"/>
      <c r="CS49" s="18"/>
      <c r="CT49" s="26"/>
      <c r="CU49" s="18"/>
      <c r="CV49" s="26"/>
      <c r="CW49" s="18"/>
      <c r="CX49" s="18"/>
      <c r="CY49" s="18"/>
      <c r="CZ49" s="26"/>
      <c r="DA49" s="18"/>
      <c r="DB49" s="18"/>
    </row>
    <row r="50" spans="1:106" s="101" customFormat="1" ht="83.25" customHeight="1" x14ac:dyDescent="0.2">
      <c r="A50" s="17">
        <v>47</v>
      </c>
      <c r="B50" s="97">
        <v>42764</v>
      </c>
      <c r="C50" s="19" t="s">
        <v>66</v>
      </c>
      <c r="D50" s="20" t="s">
        <v>67</v>
      </c>
      <c r="E50" s="20" t="s">
        <v>68</v>
      </c>
      <c r="F50" s="20" t="s">
        <v>69</v>
      </c>
      <c r="G50" s="21" t="s">
        <v>1643</v>
      </c>
      <c r="H50" s="22">
        <v>74</v>
      </c>
      <c r="I50" s="78"/>
      <c r="J50" s="23">
        <v>69224250</v>
      </c>
      <c r="K50" s="17" t="s">
        <v>70</v>
      </c>
      <c r="L50" s="24" t="s">
        <v>71</v>
      </c>
      <c r="M50" s="24"/>
      <c r="N50" s="23">
        <v>0</v>
      </c>
      <c r="O50" s="24" t="s">
        <v>71</v>
      </c>
      <c r="P50" s="24" t="s">
        <v>71</v>
      </c>
      <c r="Q50" s="23">
        <v>0</v>
      </c>
      <c r="R50" s="24" t="s">
        <v>71</v>
      </c>
      <c r="S50" s="26">
        <f t="shared" si="0"/>
        <v>69224250</v>
      </c>
      <c r="T50" s="17" t="s">
        <v>1594</v>
      </c>
      <c r="U50" s="17" t="s">
        <v>219</v>
      </c>
      <c r="V50" s="18" t="s">
        <v>74</v>
      </c>
      <c r="W50" s="18">
        <v>42759</v>
      </c>
      <c r="X50" s="19">
        <v>113</v>
      </c>
      <c r="Y50" s="18">
        <v>42759</v>
      </c>
      <c r="Z50" s="27">
        <v>60500000</v>
      </c>
      <c r="AA50" s="18">
        <v>42759</v>
      </c>
      <c r="AB50" s="18">
        <v>42759</v>
      </c>
      <c r="AC50" s="28"/>
      <c r="AD50" s="21" t="s">
        <v>361</v>
      </c>
      <c r="AE50" s="26">
        <v>60500000</v>
      </c>
      <c r="AF50" s="99">
        <f t="shared" si="1"/>
        <v>-8724250</v>
      </c>
      <c r="AG50" s="30">
        <v>5500000</v>
      </c>
      <c r="AH50" s="17" t="s">
        <v>216</v>
      </c>
      <c r="AI50" s="17" t="s">
        <v>71</v>
      </c>
      <c r="AJ50" s="26" t="s">
        <v>220</v>
      </c>
      <c r="AK50" s="80">
        <v>42761</v>
      </c>
      <c r="AL50" s="17" t="s">
        <v>77</v>
      </c>
      <c r="AM50" s="31">
        <v>79939417</v>
      </c>
      <c r="AN50" s="31">
        <v>6</v>
      </c>
      <c r="AO50" s="39"/>
      <c r="AP50" s="17" t="s">
        <v>71</v>
      </c>
      <c r="AQ50" s="17" t="s">
        <v>71</v>
      </c>
      <c r="AR50" s="17" t="s">
        <v>71</v>
      </c>
      <c r="AS50" s="17" t="s">
        <v>1477</v>
      </c>
      <c r="AT50" s="19">
        <v>3112249001</v>
      </c>
      <c r="AU50" s="103" t="s">
        <v>1334</v>
      </c>
      <c r="AV50" s="17" t="s">
        <v>1232</v>
      </c>
      <c r="AW50" s="87">
        <f t="shared" si="16"/>
        <v>330</v>
      </c>
      <c r="AX50" s="17">
        <f t="shared" si="17"/>
        <v>11</v>
      </c>
      <c r="AY50" s="17">
        <f t="shared" si="18"/>
        <v>11</v>
      </c>
      <c r="AZ50" s="17">
        <f t="shared" si="19"/>
        <v>0</v>
      </c>
      <c r="BA50" s="18">
        <v>43092</v>
      </c>
      <c r="BB50" s="18"/>
      <c r="BC50" s="26"/>
      <c r="BD50" s="34"/>
      <c r="BE50" s="34"/>
      <c r="BF50" s="18"/>
      <c r="BG50" s="18"/>
      <c r="BH50" s="18"/>
      <c r="BI50" s="26"/>
      <c r="BJ50" s="34"/>
      <c r="BK50" s="34"/>
      <c r="BL50" s="18"/>
      <c r="BM50" s="18"/>
      <c r="BN50" s="18"/>
      <c r="BO50" s="17"/>
      <c r="BP50" s="19">
        <f t="shared" si="6"/>
        <v>-42473</v>
      </c>
      <c r="BQ50" s="17">
        <f t="shared" si="7"/>
        <v>-1415.7666666666667</v>
      </c>
      <c r="BR50" s="17">
        <f t="shared" si="8"/>
        <v>-1416</v>
      </c>
      <c r="BS50" s="17">
        <f t="shared" si="9"/>
        <v>7.0000000000004547</v>
      </c>
      <c r="BT50" s="18"/>
      <c r="BU50" s="18"/>
      <c r="BV50" s="17"/>
      <c r="BW50" s="19">
        <f t="shared" si="10"/>
        <v>0</v>
      </c>
      <c r="BX50" s="17">
        <f t="shared" si="11"/>
        <v>0</v>
      </c>
      <c r="BY50" s="17">
        <f t="shared" si="12"/>
        <v>0</v>
      </c>
      <c r="BZ50" s="17">
        <f t="shared" si="13"/>
        <v>0</v>
      </c>
      <c r="CA50" s="18"/>
      <c r="CB50" s="18"/>
      <c r="CC50" s="18"/>
      <c r="CD50" s="18"/>
      <c r="CE50" s="36">
        <f t="shared" si="14"/>
        <v>0</v>
      </c>
      <c r="CF50" s="39">
        <f t="shared" si="15"/>
        <v>43092</v>
      </c>
      <c r="CG50" s="39"/>
      <c r="CH50" s="18"/>
      <c r="CI50" s="18"/>
      <c r="CJ50" s="18"/>
      <c r="CK50" s="26"/>
      <c r="CL50" s="18"/>
      <c r="CM50" s="18"/>
      <c r="CN50" s="18"/>
      <c r="CO50" s="26"/>
      <c r="CP50" s="26"/>
      <c r="CQ50" s="34"/>
      <c r="CR50" s="80"/>
      <c r="CS50" s="18"/>
      <c r="CT50" s="26"/>
      <c r="CU50" s="18"/>
      <c r="CV50" s="26"/>
      <c r="CW50" s="18"/>
      <c r="CX50" s="18"/>
      <c r="CY50" s="18"/>
      <c r="CZ50" s="26"/>
      <c r="DA50" s="18"/>
      <c r="DB50" s="18"/>
    </row>
    <row r="51" spans="1:106" s="101" customFormat="1" ht="58.5" customHeight="1" x14ac:dyDescent="0.2">
      <c r="A51" s="17">
        <v>48</v>
      </c>
      <c r="B51" s="97">
        <v>42751</v>
      </c>
      <c r="C51" s="19" t="s">
        <v>121</v>
      </c>
      <c r="D51" s="20" t="s">
        <v>67</v>
      </c>
      <c r="E51" s="20" t="s">
        <v>68</v>
      </c>
      <c r="F51" s="20" t="s">
        <v>69</v>
      </c>
      <c r="G51" s="21" t="s">
        <v>1644</v>
      </c>
      <c r="H51" s="22">
        <v>53</v>
      </c>
      <c r="I51" s="78"/>
      <c r="J51" s="23">
        <v>65785946</v>
      </c>
      <c r="K51" s="17" t="s">
        <v>122</v>
      </c>
      <c r="L51" s="24" t="s">
        <v>71</v>
      </c>
      <c r="M51" s="24"/>
      <c r="N51" s="23">
        <v>0</v>
      </c>
      <c r="O51" s="24" t="s">
        <v>71</v>
      </c>
      <c r="P51" s="24" t="s">
        <v>71</v>
      </c>
      <c r="Q51" s="23">
        <v>0</v>
      </c>
      <c r="R51" s="24" t="s">
        <v>71</v>
      </c>
      <c r="S51" s="26">
        <f t="shared" si="0"/>
        <v>65785946</v>
      </c>
      <c r="T51" s="17" t="s">
        <v>1597</v>
      </c>
      <c r="U51" s="17" t="s">
        <v>221</v>
      </c>
      <c r="V51" s="18" t="s">
        <v>74</v>
      </c>
      <c r="W51" s="18">
        <v>42760</v>
      </c>
      <c r="X51" s="19">
        <v>120</v>
      </c>
      <c r="Y51" s="18">
        <v>42760</v>
      </c>
      <c r="Z51" s="27">
        <v>61182000</v>
      </c>
      <c r="AA51" s="18">
        <v>42760</v>
      </c>
      <c r="AB51" s="18">
        <v>42760</v>
      </c>
      <c r="AC51" s="28"/>
      <c r="AD51" s="21" t="s">
        <v>222</v>
      </c>
      <c r="AE51" s="26">
        <v>61182000</v>
      </c>
      <c r="AF51" s="99">
        <f t="shared" si="1"/>
        <v>-4603946</v>
      </c>
      <c r="AG51" s="30">
        <v>5562000</v>
      </c>
      <c r="AH51" s="17" t="s">
        <v>125</v>
      </c>
      <c r="AI51" s="17" t="s">
        <v>71</v>
      </c>
      <c r="AJ51" s="26" t="s">
        <v>223</v>
      </c>
      <c r="AK51" s="80">
        <v>42766</v>
      </c>
      <c r="AL51" s="17" t="s">
        <v>77</v>
      </c>
      <c r="AM51" s="31">
        <v>35196794</v>
      </c>
      <c r="AN51" s="31">
        <v>8</v>
      </c>
      <c r="AO51" s="39"/>
      <c r="AP51" s="43" t="s">
        <v>71</v>
      </c>
      <c r="AQ51" s="17" t="s">
        <v>71</v>
      </c>
      <c r="AR51" s="43" t="s">
        <v>71</v>
      </c>
      <c r="AS51" s="17" t="s">
        <v>1478</v>
      </c>
      <c r="AT51" s="19">
        <v>2482773</v>
      </c>
      <c r="AU51" s="103" t="s">
        <v>1335</v>
      </c>
      <c r="AV51" s="17" t="s">
        <v>1232</v>
      </c>
      <c r="AW51" s="87">
        <f t="shared" si="16"/>
        <v>330</v>
      </c>
      <c r="AX51" s="17">
        <f t="shared" si="17"/>
        <v>11</v>
      </c>
      <c r="AY51" s="17">
        <f t="shared" si="18"/>
        <v>11</v>
      </c>
      <c r="AZ51" s="17">
        <f t="shared" si="19"/>
        <v>0</v>
      </c>
      <c r="BA51" s="18">
        <v>43093</v>
      </c>
      <c r="BB51" s="18"/>
      <c r="BC51" s="26"/>
      <c r="BD51" s="34"/>
      <c r="BE51" s="34"/>
      <c r="BF51" s="18"/>
      <c r="BG51" s="18"/>
      <c r="BH51" s="18"/>
      <c r="BI51" s="26"/>
      <c r="BJ51" s="34"/>
      <c r="BK51" s="34"/>
      <c r="BL51" s="18"/>
      <c r="BM51" s="18"/>
      <c r="BN51" s="18"/>
      <c r="BO51" s="17"/>
      <c r="BP51" s="19">
        <f t="shared" si="6"/>
        <v>-42474</v>
      </c>
      <c r="BQ51" s="17">
        <f t="shared" si="7"/>
        <v>-1415.8</v>
      </c>
      <c r="BR51" s="17">
        <f t="shared" si="8"/>
        <v>-1416</v>
      </c>
      <c r="BS51" s="17">
        <f t="shared" si="9"/>
        <v>6.0000000000013642</v>
      </c>
      <c r="BT51" s="18"/>
      <c r="BU51" s="18"/>
      <c r="BV51" s="17"/>
      <c r="BW51" s="19">
        <f t="shared" si="10"/>
        <v>0</v>
      </c>
      <c r="BX51" s="17">
        <f t="shared" si="11"/>
        <v>0</v>
      </c>
      <c r="BY51" s="17">
        <f t="shared" si="12"/>
        <v>0</v>
      </c>
      <c r="BZ51" s="17">
        <f t="shared" si="13"/>
        <v>0</v>
      </c>
      <c r="CA51" s="18"/>
      <c r="CB51" s="18"/>
      <c r="CC51" s="18"/>
      <c r="CD51" s="18"/>
      <c r="CE51" s="36">
        <f t="shared" si="14"/>
        <v>0</v>
      </c>
      <c r="CF51" s="39">
        <f t="shared" si="15"/>
        <v>43093</v>
      </c>
      <c r="CG51" s="39"/>
      <c r="CH51" s="18"/>
      <c r="CI51" s="18"/>
      <c r="CJ51" s="18"/>
      <c r="CK51" s="26"/>
      <c r="CL51" s="18"/>
      <c r="CM51" s="18"/>
      <c r="CN51" s="18"/>
      <c r="CO51" s="26"/>
      <c r="CP51" s="26"/>
      <c r="CQ51" s="34"/>
      <c r="CR51" s="80"/>
      <c r="CS51" s="18"/>
      <c r="CT51" s="26"/>
      <c r="CU51" s="18"/>
      <c r="CV51" s="26"/>
      <c r="CW51" s="18"/>
      <c r="CX51" s="18"/>
      <c r="CY51" s="18"/>
      <c r="CZ51" s="26"/>
      <c r="DA51" s="18"/>
      <c r="DB51" s="18"/>
    </row>
    <row r="52" spans="1:106" s="101" customFormat="1" ht="58.5" customHeight="1" x14ac:dyDescent="0.2">
      <c r="A52" s="17">
        <v>49</v>
      </c>
      <c r="B52" s="97">
        <v>42759</v>
      </c>
      <c r="C52" s="19" t="s">
        <v>121</v>
      </c>
      <c r="D52" s="20" t="s">
        <v>67</v>
      </c>
      <c r="E52" s="20" t="s">
        <v>68</v>
      </c>
      <c r="F52" s="20" t="s">
        <v>69</v>
      </c>
      <c r="G52" s="21" t="s">
        <v>1645</v>
      </c>
      <c r="H52" s="22">
        <v>59</v>
      </c>
      <c r="I52" s="78"/>
      <c r="J52" s="23">
        <v>65785946</v>
      </c>
      <c r="K52" s="17" t="s">
        <v>122</v>
      </c>
      <c r="L52" s="24" t="s">
        <v>71</v>
      </c>
      <c r="M52" s="24"/>
      <c r="N52" s="23">
        <v>0</v>
      </c>
      <c r="O52" s="24" t="s">
        <v>71</v>
      </c>
      <c r="P52" s="24" t="s">
        <v>71</v>
      </c>
      <c r="Q52" s="23">
        <v>0</v>
      </c>
      <c r="R52" s="24" t="s">
        <v>71</v>
      </c>
      <c r="S52" s="26">
        <f t="shared" si="0"/>
        <v>65785946</v>
      </c>
      <c r="T52" s="17" t="s">
        <v>1597</v>
      </c>
      <c r="U52" s="17" t="s">
        <v>224</v>
      </c>
      <c r="V52" s="18" t="s">
        <v>74</v>
      </c>
      <c r="W52" s="18">
        <v>42760</v>
      </c>
      <c r="X52" s="19">
        <v>122</v>
      </c>
      <c r="Y52" s="18">
        <v>42760</v>
      </c>
      <c r="Z52" s="27">
        <v>61182000</v>
      </c>
      <c r="AA52" s="18">
        <v>42760</v>
      </c>
      <c r="AB52" s="18">
        <v>42760</v>
      </c>
      <c r="AC52" s="28"/>
      <c r="AD52" s="21" t="s">
        <v>225</v>
      </c>
      <c r="AE52" s="26">
        <v>61182000</v>
      </c>
      <c r="AF52" s="99">
        <f t="shared" si="1"/>
        <v>-4603946</v>
      </c>
      <c r="AG52" s="30">
        <v>5562000</v>
      </c>
      <c r="AH52" s="17" t="s">
        <v>125</v>
      </c>
      <c r="AI52" s="17" t="s">
        <v>71</v>
      </c>
      <c r="AJ52" s="26" t="s">
        <v>226</v>
      </c>
      <c r="AK52" s="80">
        <v>42766</v>
      </c>
      <c r="AL52" s="17" t="s">
        <v>77</v>
      </c>
      <c r="AM52" s="31">
        <v>80720871</v>
      </c>
      <c r="AN52" s="31">
        <v>9</v>
      </c>
      <c r="AO52" s="39"/>
      <c r="AP52" s="43" t="s">
        <v>71</v>
      </c>
      <c r="AQ52" s="17" t="s">
        <v>71</v>
      </c>
      <c r="AR52" s="43" t="s">
        <v>71</v>
      </c>
      <c r="AS52" s="17" t="s">
        <v>1479</v>
      </c>
      <c r="AT52" s="19">
        <v>3102688530</v>
      </c>
      <c r="AU52" s="103" t="s">
        <v>1336</v>
      </c>
      <c r="AV52" s="17" t="s">
        <v>1232</v>
      </c>
      <c r="AW52" s="87">
        <f t="shared" si="16"/>
        <v>330</v>
      </c>
      <c r="AX52" s="17">
        <f t="shared" si="17"/>
        <v>11</v>
      </c>
      <c r="AY52" s="17">
        <f t="shared" si="18"/>
        <v>11</v>
      </c>
      <c r="AZ52" s="17">
        <f t="shared" si="19"/>
        <v>0</v>
      </c>
      <c r="BA52" s="18">
        <v>43093</v>
      </c>
      <c r="BB52" s="18"/>
      <c r="BC52" s="26"/>
      <c r="BD52" s="34"/>
      <c r="BE52" s="34"/>
      <c r="BF52" s="18"/>
      <c r="BG52" s="18"/>
      <c r="BH52" s="18"/>
      <c r="BI52" s="26"/>
      <c r="BJ52" s="34"/>
      <c r="BK52" s="34"/>
      <c r="BL52" s="18"/>
      <c r="BM52" s="18"/>
      <c r="BN52" s="18"/>
      <c r="BO52" s="17"/>
      <c r="BP52" s="19">
        <f t="shared" si="6"/>
        <v>-42474</v>
      </c>
      <c r="BQ52" s="17">
        <f t="shared" si="7"/>
        <v>-1415.8</v>
      </c>
      <c r="BR52" s="17">
        <f t="shared" si="8"/>
        <v>-1416</v>
      </c>
      <c r="BS52" s="17">
        <f t="shared" si="9"/>
        <v>6.0000000000013642</v>
      </c>
      <c r="BT52" s="18"/>
      <c r="BU52" s="18"/>
      <c r="BV52" s="17"/>
      <c r="BW52" s="19">
        <f t="shared" si="10"/>
        <v>0</v>
      </c>
      <c r="BX52" s="17">
        <f t="shared" si="11"/>
        <v>0</v>
      </c>
      <c r="BY52" s="17">
        <f t="shared" si="12"/>
        <v>0</v>
      </c>
      <c r="BZ52" s="17">
        <f t="shared" si="13"/>
        <v>0</v>
      </c>
      <c r="CA52" s="18"/>
      <c r="CB52" s="18"/>
      <c r="CC52" s="18"/>
      <c r="CD52" s="18"/>
      <c r="CE52" s="36">
        <f t="shared" si="14"/>
        <v>0</v>
      </c>
      <c r="CF52" s="39">
        <f t="shared" si="15"/>
        <v>43093</v>
      </c>
      <c r="CG52" s="39"/>
      <c r="CH52" s="18"/>
      <c r="CI52" s="18"/>
      <c r="CJ52" s="18"/>
      <c r="CK52" s="26"/>
      <c r="CL52" s="18"/>
      <c r="CM52" s="18"/>
      <c r="CN52" s="18"/>
      <c r="CO52" s="26"/>
      <c r="CP52" s="26"/>
      <c r="CQ52" s="34"/>
      <c r="CR52" s="80"/>
      <c r="CS52" s="18"/>
      <c r="CT52" s="26"/>
      <c r="CU52" s="18"/>
      <c r="CV52" s="26"/>
      <c r="CW52" s="18"/>
      <c r="CX52" s="18"/>
      <c r="CY52" s="18"/>
      <c r="CZ52" s="26"/>
      <c r="DA52" s="18"/>
      <c r="DB52" s="18"/>
    </row>
    <row r="53" spans="1:106" s="101" customFormat="1" ht="58.5" customHeight="1" x14ac:dyDescent="0.2">
      <c r="A53" s="17">
        <v>50</v>
      </c>
      <c r="B53" s="97" t="s">
        <v>206</v>
      </c>
      <c r="C53" s="19" t="s">
        <v>206</v>
      </c>
      <c r="D53" s="40" t="s">
        <v>206</v>
      </c>
      <c r="E53" s="40" t="s">
        <v>206</v>
      </c>
      <c r="F53" s="40" t="s">
        <v>206</v>
      </c>
      <c r="G53" s="40" t="s">
        <v>206</v>
      </c>
      <c r="H53" s="19" t="s">
        <v>206</v>
      </c>
      <c r="I53" s="79"/>
      <c r="J53" s="104">
        <v>0</v>
      </c>
      <c r="K53" s="19" t="s">
        <v>206</v>
      </c>
      <c r="L53" s="24" t="s">
        <v>71</v>
      </c>
      <c r="M53" s="24"/>
      <c r="N53" s="23">
        <v>0</v>
      </c>
      <c r="O53" s="24" t="s">
        <v>71</v>
      </c>
      <c r="P53" s="24" t="s">
        <v>71</v>
      </c>
      <c r="Q53" s="23">
        <v>0</v>
      </c>
      <c r="R53" s="24" t="s">
        <v>71</v>
      </c>
      <c r="S53" s="26">
        <f t="shared" si="0"/>
        <v>0</v>
      </c>
      <c r="T53" s="93" t="s">
        <v>206</v>
      </c>
      <c r="U53" s="17" t="s">
        <v>206</v>
      </c>
      <c r="V53" s="43" t="s">
        <v>206</v>
      </c>
      <c r="W53" s="18" t="s">
        <v>206</v>
      </c>
      <c r="X53" s="43" t="s">
        <v>206</v>
      </c>
      <c r="Y53" s="18" t="s">
        <v>206</v>
      </c>
      <c r="Z53" s="27">
        <v>0</v>
      </c>
      <c r="AA53" s="18" t="s">
        <v>206</v>
      </c>
      <c r="AB53" s="18" t="s">
        <v>206</v>
      </c>
      <c r="AC53" s="28"/>
      <c r="AD53" s="20" t="s">
        <v>206</v>
      </c>
      <c r="AE53" s="26">
        <v>0</v>
      </c>
      <c r="AF53" s="99">
        <f t="shared" si="1"/>
        <v>0</v>
      </c>
      <c r="AG53" s="30">
        <v>0</v>
      </c>
      <c r="AH53" s="17" t="s">
        <v>206</v>
      </c>
      <c r="AI53" s="17" t="s">
        <v>206</v>
      </c>
      <c r="AJ53" s="44" t="s">
        <v>206</v>
      </c>
      <c r="AK53" s="83"/>
      <c r="AL53" s="93" t="s">
        <v>206</v>
      </c>
      <c r="AM53" s="43" t="s">
        <v>206</v>
      </c>
      <c r="AN53" s="43" t="s">
        <v>206</v>
      </c>
      <c r="AO53" s="39"/>
      <c r="AP53" s="17" t="s">
        <v>71</v>
      </c>
      <c r="AQ53" s="17" t="s">
        <v>71</v>
      </c>
      <c r="AR53" s="17" t="s">
        <v>71</v>
      </c>
      <c r="AS53" s="17" t="s">
        <v>206</v>
      </c>
      <c r="AT53" s="43" t="s">
        <v>206</v>
      </c>
      <c r="AU53" s="45" t="s">
        <v>206</v>
      </c>
      <c r="AV53" s="17" t="s">
        <v>206</v>
      </c>
      <c r="AW53" s="87" t="e">
        <f t="shared" si="16"/>
        <v>#VALUE!</v>
      </c>
      <c r="AX53" s="17" t="e">
        <f t="shared" si="17"/>
        <v>#VALUE!</v>
      </c>
      <c r="AY53" s="17" t="e">
        <f t="shared" si="18"/>
        <v>#VALUE!</v>
      </c>
      <c r="AZ53" s="17" t="e">
        <f t="shared" si="19"/>
        <v>#VALUE!</v>
      </c>
      <c r="BA53" s="18" t="s">
        <v>206</v>
      </c>
      <c r="BB53" s="18"/>
      <c r="BC53" s="26"/>
      <c r="BD53" s="34"/>
      <c r="BE53" s="34"/>
      <c r="BF53" s="18"/>
      <c r="BG53" s="18"/>
      <c r="BH53" s="18"/>
      <c r="BI53" s="26"/>
      <c r="BJ53" s="34"/>
      <c r="BK53" s="34"/>
      <c r="BL53" s="18"/>
      <c r="BM53" s="18"/>
      <c r="BN53" s="18"/>
      <c r="BO53" s="17"/>
      <c r="BP53" s="19" t="e">
        <f t="shared" si="6"/>
        <v>#VALUE!</v>
      </c>
      <c r="BQ53" s="17" t="e">
        <f t="shared" si="7"/>
        <v>#VALUE!</v>
      </c>
      <c r="BR53" s="17" t="e">
        <f t="shared" si="8"/>
        <v>#VALUE!</v>
      </c>
      <c r="BS53" s="17" t="e">
        <f t="shared" si="9"/>
        <v>#VALUE!</v>
      </c>
      <c r="BT53" s="18"/>
      <c r="BU53" s="18"/>
      <c r="BV53" s="17"/>
      <c r="BW53" s="19">
        <f t="shared" si="10"/>
        <v>0</v>
      </c>
      <c r="BX53" s="17">
        <f t="shared" si="11"/>
        <v>0</v>
      </c>
      <c r="BY53" s="17">
        <f t="shared" si="12"/>
        <v>0</v>
      </c>
      <c r="BZ53" s="17">
        <f t="shared" si="13"/>
        <v>0</v>
      </c>
      <c r="CA53" s="18"/>
      <c r="CB53" s="18"/>
      <c r="CC53" s="18"/>
      <c r="CD53" s="18"/>
      <c r="CE53" s="36">
        <f t="shared" si="14"/>
        <v>0</v>
      </c>
      <c r="CF53" s="39" t="e">
        <f t="shared" si="15"/>
        <v>#VALUE!</v>
      </c>
      <c r="CG53" s="39"/>
      <c r="CH53" s="18"/>
      <c r="CI53" s="18"/>
      <c r="CJ53" s="18"/>
      <c r="CK53" s="26"/>
      <c r="CL53" s="18"/>
      <c r="CM53" s="18"/>
      <c r="CN53" s="18"/>
      <c r="CO53" s="26"/>
      <c r="CP53" s="26"/>
      <c r="CQ53" s="34"/>
      <c r="CR53" s="80"/>
      <c r="CS53" s="18"/>
      <c r="CT53" s="26"/>
      <c r="CU53" s="18"/>
      <c r="CV53" s="26"/>
      <c r="CW53" s="18"/>
      <c r="CX53" s="18"/>
      <c r="CY53" s="18"/>
      <c r="CZ53" s="26"/>
      <c r="DA53" s="18"/>
      <c r="DB53" s="18"/>
    </row>
    <row r="54" spans="1:106" s="101" customFormat="1" ht="58.5" customHeight="1" x14ac:dyDescent="0.2">
      <c r="A54" s="17">
        <v>51</v>
      </c>
      <c r="B54" s="97">
        <v>42759</v>
      </c>
      <c r="C54" s="19" t="s">
        <v>95</v>
      </c>
      <c r="D54" s="20" t="s">
        <v>67</v>
      </c>
      <c r="E54" s="20" t="s">
        <v>68</v>
      </c>
      <c r="F54" s="20" t="s">
        <v>69</v>
      </c>
      <c r="G54" s="21" t="s">
        <v>1646</v>
      </c>
      <c r="H54" s="22">
        <v>68</v>
      </c>
      <c r="I54" s="78"/>
      <c r="J54" s="23">
        <v>53232589</v>
      </c>
      <c r="K54" s="17" t="s">
        <v>96</v>
      </c>
      <c r="L54" s="24" t="s">
        <v>71</v>
      </c>
      <c r="M54" s="24"/>
      <c r="N54" s="23">
        <v>0</v>
      </c>
      <c r="O54" s="24" t="s">
        <v>71</v>
      </c>
      <c r="P54" s="24" t="s">
        <v>71</v>
      </c>
      <c r="Q54" s="23">
        <v>0</v>
      </c>
      <c r="R54" s="24" t="s">
        <v>71</v>
      </c>
      <c r="S54" s="26">
        <f t="shared" si="0"/>
        <v>53232589</v>
      </c>
      <c r="T54" s="17" t="s">
        <v>1595</v>
      </c>
      <c r="U54" s="17" t="s">
        <v>462</v>
      </c>
      <c r="V54" s="18" t="s">
        <v>74</v>
      </c>
      <c r="W54" s="18">
        <v>42760</v>
      </c>
      <c r="X54" s="19">
        <v>188</v>
      </c>
      <c r="Y54" s="18">
        <v>42767</v>
      </c>
      <c r="Z54" s="27">
        <v>48400000</v>
      </c>
      <c r="AA54" s="18">
        <v>42761</v>
      </c>
      <c r="AB54" s="18">
        <v>42760</v>
      </c>
      <c r="AC54" s="28"/>
      <c r="AD54" s="21" t="s">
        <v>362</v>
      </c>
      <c r="AE54" s="26">
        <v>51757500</v>
      </c>
      <c r="AF54" s="99">
        <f t="shared" si="1"/>
        <v>-1475089</v>
      </c>
      <c r="AG54" s="30">
        <v>5025000</v>
      </c>
      <c r="AH54" s="17" t="s">
        <v>98</v>
      </c>
      <c r="AI54" s="17" t="s">
        <v>71</v>
      </c>
      <c r="AJ54" s="26" t="s">
        <v>461</v>
      </c>
      <c r="AK54" s="80">
        <v>42789</v>
      </c>
      <c r="AL54" s="17" t="s">
        <v>77</v>
      </c>
      <c r="AM54" s="31">
        <v>80111283</v>
      </c>
      <c r="AN54" s="31">
        <v>5</v>
      </c>
      <c r="AO54" s="39"/>
      <c r="AP54" s="17" t="s">
        <v>71</v>
      </c>
      <c r="AQ54" s="17" t="s">
        <v>71</v>
      </c>
      <c r="AR54" s="17" t="s">
        <v>71</v>
      </c>
      <c r="AS54" s="17" t="s">
        <v>1480</v>
      </c>
      <c r="AT54" s="19">
        <v>3164506599</v>
      </c>
      <c r="AU54" s="103" t="s">
        <v>1337</v>
      </c>
      <c r="AV54" s="17" t="s">
        <v>1255</v>
      </c>
      <c r="AW54" s="87">
        <f t="shared" si="16"/>
        <v>309</v>
      </c>
      <c r="AX54" s="17">
        <f t="shared" si="17"/>
        <v>10.3</v>
      </c>
      <c r="AY54" s="17">
        <f t="shared" si="18"/>
        <v>10</v>
      </c>
      <c r="AZ54" s="17">
        <f t="shared" si="19"/>
        <v>9.0000000000000213</v>
      </c>
      <c r="BA54" s="18">
        <v>43072</v>
      </c>
      <c r="BB54" s="18"/>
      <c r="BC54" s="26"/>
      <c r="BD54" s="34"/>
      <c r="BE54" s="34"/>
      <c r="BF54" s="18"/>
      <c r="BG54" s="18"/>
      <c r="BH54" s="18"/>
      <c r="BI54" s="26"/>
      <c r="BJ54" s="34"/>
      <c r="BK54" s="34"/>
      <c r="BL54" s="18"/>
      <c r="BM54" s="18"/>
      <c r="BN54" s="18"/>
      <c r="BO54" s="17"/>
      <c r="BP54" s="19">
        <f t="shared" si="6"/>
        <v>-42453</v>
      </c>
      <c r="BQ54" s="17">
        <f t="shared" si="7"/>
        <v>-1415.1</v>
      </c>
      <c r="BR54" s="17">
        <f t="shared" si="8"/>
        <v>-1416</v>
      </c>
      <c r="BS54" s="17">
        <f t="shared" si="9"/>
        <v>27.000000000002728</v>
      </c>
      <c r="BT54" s="18"/>
      <c r="BU54" s="18"/>
      <c r="BV54" s="17"/>
      <c r="BW54" s="19">
        <f t="shared" si="10"/>
        <v>0</v>
      </c>
      <c r="BX54" s="17">
        <f t="shared" si="11"/>
        <v>0</v>
      </c>
      <c r="BY54" s="17">
        <f t="shared" si="12"/>
        <v>0</v>
      </c>
      <c r="BZ54" s="17">
        <f t="shared" si="13"/>
        <v>0</v>
      </c>
      <c r="CA54" s="18"/>
      <c r="CB54" s="18"/>
      <c r="CC54" s="18"/>
      <c r="CD54" s="18"/>
      <c r="CE54" s="36">
        <f t="shared" si="14"/>
        <v>0</v>
      </c>
      <c r="CF54" s="39">
        <f t="shared" si="15"/>
        <v>43072</v>
      </c>
      <c r="CG54" s="39"/>
      <c r="CH54" s="18"/>
      <c r="CI54" s="18"/>
      <c r="CJ54" s="18"/>
      <c r="CK54" s="26"/>
      <c r="CL54" s="18"/>
      <c r="CM54" s="18"/>
      <c r="CN54" s="18"/>
      <c r="CO54" s="26"/>
      <c r="CP54" s="26"/>
      <c r="CQ54" s="34"/>
      <c r="CR54" s="80"/>
      <c r="CS54" s="18"/>
      <c r="CT54" s="26"/>
      <c r="CU54" s="18"/>
      <c r="CV54" s="26"/>
      <c r="CW54" s="18"/>
      <c r="CX54" s="18"/>
      <c r="CY54" s="18"/>
      <c r="CZ54" s="26"/>
      <c r="DA54" s="18"/>
      <c r="DB54" s="18"/>
    </row>
    <row r="55" spans="1:106" s="101" customFormat="1" ht="58.5" customHeight="1" x14ac:dyDescent="0.2">
      <c r="A55" s="17">
        <v>52</v>
      </c>
      <c r="B55" s="97">
        <v>42759</v>
      </c>
      <c r="C55" s="19" t="s">
        <v>95</v>
      </c>
      <c r="D55" s="20" t="s">
        <v>67</v>
      </c>
      <c r="E55" s="20" t="s">
        <v>68</v>
      </c>
      <c r="F55" s="20" t="s">
        <v>69</v>
      </c>
      <c r="G55" s="21" t="s">
        <v>1647</v>
      </c>
      <c r="H55" s="22">
        <v>51</v>
      </c>
      <c r="I55" s="78"/>
      <c r="J55" s="23">
        <v>40588646</v>
      </c>
      <c r="K55" s="17" t="s">
        <v>96</v>
      </c>
      <c r="L55" s="24" t="s">
        <v>71</v>
      </c>
      <c r="M55" s="24"/>
      <c r="N55" s="23">
        <v>0</v>
      </c>
      <c r="O55" s="24" t="s">
        <v>71</v>
      </c>
      <c r="P55" s="24" t="s">
        <v>71</v>
      </c>
      <c r="Q55" s="23">
        <v>0</v>
      </c>
      <c r="R55" s="24" t="s">
        <v>71</v>
      </c>
      <c r="S55" s="26">
        <f t="shared" si="0"/>
        <v>40588646</v>
      </c>
      <c r="T55" s="17" t="s">
        <v>1594</v>
      </c>
      <c r="U55" s="17" t="s">
        <v>227</v>
      </c>
      <c r="V55" s="18" t="s">
        <v>74</v>
      </c>
      <c r="W55" s="18">
        <v>42760</v>
      </c>
      <c r="X55" s="19">
        <v>130</v>
      </c>
      <c r="Y55" s="18">
        <v>42761</v>
      </c>
      <c r="Z55" s="27">
        <v>39463924</v>
      </c>
      <c r="AA55" s="18">
        <v>42761</v>
      </c>
      <c r="AB55" s="18">
        <v>42761</v>
      </c>
      <c r="AC55" s="28"/>
      <c r="AD55" s="21" t="s">
        <v>334</v>
      </c>
      <c r="AE55" s="26">
        <v>39463924</v>
      </c>
      <c r="AF55" s="99">
        <f t="shared" si="1"/>
        <v>-1124722</v>
      </c>
      <c r="AG55" s="30">
        <v>3758469</v>
      </c>
      <c r="AH55" s="17" t="s">
        <v>98</v>
      </c>
      <c r="AI55" s="17" t="s">
        <v>71</v>
      </c>
      <c r="AJ55" s="26" t="s">
        <v>228</v>
      </c>
      <c r="AK55" s="80">
        <v>42766</v>
      </c>
      <c r="AL55" s="17" t="s">
        <v>77</v>
      </c>
      <c r="AM55" s="31">
        <v>1026286414</v>
      </c>
      <c r="AN55" s="31">
        <v>9</v>
      </c>
      <c r="AO55" s="39"/>
      <c r="AP55" s="17" t="s">
        <v>71</v>
      </c>
      <c r="AQ55" s="17" t="s">
        <v>71</v>
      </c>
      <c r="AR55" s="17" t="s">
        <v>71</v>
      </c>
      <c r="AS55" s="17" t="s">
        <v>1481</v>
      </c>
      <c r="AT55" s="19">
        <v>3185230534</v>
      </c>
      <c r="AU55" s="103" t="s">
        <v>1338</v>
      </c>
      <c r="AV55" s="17" t="s">
        <v>1256</v>
      </c>
      <c r="AW55" s="87">
        <f t="shared" si="16"/>
        <v>315</v>
      </c>
      <c r="AX55" s="17">
        <f t="shared" si="17"/>
        <v>10.5</v>
      </c>
      <c r="AY55" s="17">
        <f t="shared" si="18"/>
        <v>10</v>
      </c>
      <c r="AZ55" s="17">
        <f t="shared" si="19"/>
        <v>15</v>
      </c>
      <c r="BA55" s="18">
        <v>43079</v>
      </c>
      <c r="BB55" s="18"/>
      <c r="BC55" s="26"/>
      <c r="BD55" s="34"/>
      <c r="BE55" s="34"/>
      <c r="BF55" s="18"/>
      <c r="BG55" s="18"/>
      <c r="BH55" s="18"/>
      <c r="BI55" s="26"/>
      <c r="BJ55" s="34"/>
      <c r="BK55" s="34"/>
      <c r="BL55" s="18"/>
      <c r="BM55" s="18"/>
      <c r="BN55" s="18"/>
      <c r="BO55" s="17"/>
      <c r="BP55" s="19">
        <f t="shared" si="6"/>
        <v>-42460</v>
      </c>
      <c r="BQ55" s="17">
        <f t="shared" si="7"/>
        <v>-1415.3333333333333</v>
      </c>
      <c r="BR55" s="17">
        <f t="shared" si="8"/>
        <v>-1416</v>
      </c>
      <c r="BS55" s="17">
        <f t="shared" si="9"/>
        <v>20.000000000002274</v>
      </c>
      <c r="BT55" s="18"/>
      <c r="BU55" s="18"/>
      <c r="BV55" s="17"/>
      <c r="BW55" s="19">
        <f t="shared" si="10"/>
        <v>0</v>
      </c>
      <c r="BX55" s="17">
        <f t="shared" si="11"/>
        <v>0</v>
      </c>
      <c r="BY55" s="17">
        <f t="shared" si="12"/>
        <v>0</v>
      </c>
      <c r="BZ55" s="17">
        <f t="shared" si="13"/>
        <v>0</v>
      </c>
      <c r="CA55" s="18"/>
      <c r="CB55" s="18"/>
      <c r="CC55" s="18"/>
      <c r="CD55" s="18"/>
      <c r="CE55" s="36">
        <f t="shared" si="14"/>
        <v>0</v>
      </c>
      <c r="CF55" s="39">
        <f t="shared" si="15"/>
        <v>43079</v>
      </c>
      <c r="CG55" s="39"/>
      <c r="CH55" s="18"/>
      <c r="CI55" s="18"/>
      <c r="CJ55" s="18"/>
      <c r="CK55" s="26"/>
      <c r="CL55" s="18"/>
      <c r="CM55" s="18"/>
      <c r="CN55" s="18"/>
      <c r="CO55" s="26"/>
      <c r="CP55" s="26"/>
      <c r="CQ55" s="34"/>
      <c r="CR55" s="80"/>
      <c r="CS55" s="18"/>
      <c r="CT55" s="26"/>
      <c r="CU55" s="18"/>
      <c r="CV55" s="26"/>
      <c r="CW55" s="18"/>
      <c r="CX55" s="18"/>
      <c r="CY55" s="18"/>
      <c r="CZ55" s="26"/>
      <c r="DA55" s="18"/>
      <c r="DB55" s="18"/>
    </row>
    <row r="56" spans="1:106" s="101" customFormat="1" ht="58.5" customHeight="1" x14ac:dyDescent="0.2">
      <c r="A56" s="17">
        <v>53</v>
      </c>
      <c r="B56" s="97">
        <v>42759</v>
      </c>
      <c r="C56" s="19" t="s">
        <v>121</v>
      </c>
      <c r="D56" s="20" t="s">
        <v>67</v>
      </c>
      <c r="E56" s="20" t="s">
        <v>68</v>
      </c>
      <c r="F56" s="20" t="s">
        <v>69</v>
      </c>
      <c r="G56" s="21" t="s">
        <v>1648</v>
      </c>
      <c r="H56" s="22">
        <v>70</v>
      </c>
      <c r="I56" s="78"/>
      <c r="J56" s="23">
        <v>66636156</v>
      </c>
      <c r="K56" s="17" t="s">
        <v>122</v>
      </c>
      <c r="L56" s="24" t="s">
        <v>71</v>
      </c>
      <c r="M56" s="24"/>
      <c r="N56" s="23">
        <v>0</v>
      </c>
      <c r="O56" s="24" t="s">
        <v>71</v>
      </c>
      <c r="P56" s="24" t="s">
        <v>71</v>
      </c>
      <c r="Q56" s="23">
        <v>0</v>
      </c>
      <c r="R56" s="24" t="s">
        <v>71</v>
      </c>
      <c r="S56" s="26">
        <f t="shared" si="0"/>
        <v>66636156</v>
      </c>
      <c r="T56" s="17" t="s">
        <v>1595</v>
      </c>
      <c r="U56" s="17" t="s">
        <v>115</v>
      </c>
      <c r="V56" s="18" t="s">
        <v>74</v>
      </c>
      <c r="W56" s="18">
        <v>42760</v>
      </c>
      <c r="X56" s="19">
        <v>128</v>
      </c>
      <c r="Y56" s="18">
        <v>42761</v>
      </c>
      <c r="Z56" s="27">
        <v>61972713</v>
      </c>
      <c r="AA56" s="18">
        <v>42761</v>
      </c>
      <c r="AB56" s="18">
        <v>42761</v>
      </c>
      <c r="AC56" s="28"/>
      <c r="AD56" s="21" t="s">
        <v>229</v>
      </c>
      <c r="AE56" s="26">
        <v>61972713</v>
      </c>
      <c r="AF56" s="99">
        <f t="shared" si="1"/>
        <v>-4663443</v>
      </c>
      <c r="AG56" s="30">
        <v>5633883</v>
      </c>
      <c r="AH56" s="17" t="s">
        <v>125</v>
      </c>
      <c r="AI56" s="17" t="s">
        <v>71</v>
      </c>
      <c r="AJ56" s="26" t="s">
        <v>116</v>
      </c>
      <c r="AK56" s="80">
        <v>42756</v>
      </c>
      <c r="AL56" s="17" t="s">
        <v>77</v>
      </c>
      <c r="AM56" s="31">
        <v>19322366</v>
      </c>
      <c r="AN56" s="31">
        <v>1</v>
      </c>
      <c r="AO56" s="39"/>
      <c r="AP56" s="17" t="s">
        <v>71</v>
      </c>
      <c r="AQ56" s="17" t="s">
        <v>71</v>
      </c>
      <c r="AR56" s="17" t="s">
        <v>71</v>
      </c>
      <c r="AS56" s="17" t="s">
        <v>1482</v>
      </c>
      <c r="AT56" s="19">
        <v>2458020</v>
      </c>
      <c r="AU56" s="103" t="s">
        <v>1339</v>
      </c>
      <c r="AV56" s="17" t="s">
        <v>1232</v>
      </c>
      <c r="AW56" s="87">
        <f t="shared" si="16"/>
        <v>330</v>
      </c>
      <c r="AX56" s="17">
        <f t="shared" si="17"/>
        <v>11</v>
      </c>
      <c r="AY56" s="17">
        <f t="shared" si="18"/>
        <v>11</v>
      </c>
      <c r="AZ56" s="17">
        <f t="shared" si="19"/>
        <v>0</v>
      </c>
      <c r="BA56" s="18">
        <v>43094</v>
      </c>
      <c r="BB56" s="18"/>
      <c r="BC56" s="26"/>
      <c r="BD56" s="34"/>
      <c r="BE56" s="34"/>
      <c r="BF56" s="18"/>
      <c r="BG56" s="18"/>
      <c r="BH56" s="18"/>
      <c r="BI56" s="26"/>
      <c r="BJ56" s="34"/>
      <c r="BK56" s="34"/>
      <c r="BL56" s="18"/>
      <c r="BM56" s="18"/>
      <c r="BN56" s="18"/>
      <c r="BO56" s="17"/>
      <c r="BP56" s="19">
        <f t="shared" si="6"/>
        <v>-42475</v>
      </c>
      <c r="BQ56" s="17">
        <f t="shared" si="7"/>
        <v>-1415.8333333333333</v>
      </c>
      <c r="BR56" s="17">
        <f t="shared" si="8"/>
        <v>-1416</v>
      </c>
      <c r="BS56" s="17">
        <f t="shared" si="9"/>
        <v>5.0000000000022737</v>
      </c>
      <c r="BT56" s="18"/>
      <c r="BU56" s="18"/>
      <c r="BV56" s="17"/>
      <c r="BW56" s="19">
        <f t="shared" si="10"/>
        <v>0</v>
      </c>
      <c r="BX56" s="17">
        <f t="shared" si="11"/>
        <v>0</v>
      </c>
      <c r="BY56" s="17">
        <f t="shared" si="12"/>
        <v>0</v>
      </c>
      <c r="BZ56" s="17">
        <f t="shared" si="13"/>
        <v>0</v>
      </c>
      <c r="CA56" s="18"/>
      <c r="CB56" s="18"/>
      <c r="CC56" s="18"/>
      <c r="CD56" s="18"/>
      <c r="CE56" s="36">
        <f t="shared" si="14"/>
        <v>0</v>
      </c>
      <c r="CF56" s="39">
        <f t="shared" si="15"/>
        <v>43094</v>
      </c>
      <c r="CG56" s="39"/>
      <c r="CH56" s="18"/>
      <c r="CI56" s="18"/>
      <c r="CJ56" s="18"/>
      <c r="CK56" s="26"/>
      <c r="CL56" s="18"/>
      <c r="CM56" s="18"/>
      <c r="CN56" s="18"/>
      <c r="CO56" s="26"/>
      <c r="CP56" s="26"/>
      <c r="CQ56" s="34"/>
      <c r="CR56" s="80"/>
      <c r="CS56" s="18"/>
      <c r="CT56" s="26"/>
      <c r="CU56" s="18"/>
      <c r="CV56" s="26"/>
      <c r="CW56" s="18"/>
      <c r="CX56" s="18"/>
      <c r="CY56" s="18"/>
      <c r="CZ56" s="26"/>
      <c r="DA56" s="18"/>
      <c r="DB56" s="18"/>
    </row>
    <row r="57" spans="1:106" s="101" customFormat="1" ht="58.5" customHeight="1" x14ac:dyDescent="0.2">
      <c r="A57" s="17">
        <v>54</v>
      </c>
      <c r="B57" s="97">
        <v>42759</v>
      </c>
      <c r="C57" s="19" t="s">
        <v>121</v>
      </c>
      <c r="D57" s="20" t="s">
        <v>67</v>
      </c>
      <c r="E57" s="20" t="s">
        <v>68</v>
      </c>
      <c r="F57" s="20" t="s">
        <v>69</v>
      </c>
      <c r="G57" s="21" t="s">
        <v>1649</v>
      </c>
      <c r="H57" s="22">
        <v>57</v>
      </c>
      <c r="I57" s="78"/>
      <c r="J57" s="23">
        <v>73095495</v>
      </c>
      <c r="K57" s="17" t="s">
        <v>122</v>
      </c>
      <c r="L57" s="24" t="s">
        <v>71</v>
      </c>
      <c r="M57" s="24"/>
      <c r="N57" s="23">
        <v>0</v>
      </c>
      <c r="O57" s="24" t="s">
        <v>71</v>
      </c>
      <c r="P57" s="24" t="s">
        <v>71</v>
      </c>
      <c r="Q57" s="23">
        <v>0</v>
      </c>
      <c r="R57" s="24" t="s">
        <v>71</v>
      </c>
      <c r="S57" s="26">
        <f t="shared" si="0"/>
        <v>73095495</v>
      </c>
      <c r="T57" s="17" t="s">
        <v>1593</v>
      </c>
      <c r="U57" s="17" t="s">
        <v>230</v>
      </c>
      <c r="V57" s="18" t="s">
        <v>74</v>
      </c>
      <c r="W57" s="18">
        <v>42761</v>
      </c>
      <c r="X57" s="19">
        <v>126</v>
      </c>
      <c r="Y57" s="18">
        <v>42761</v>
      </c>
      <c r="Z57" s="27">
        <v>67980000</v>
      </c>
      <c r="AA57" s="18">
        <v>42761</v>
      </c>
      <c r="AB57" s="18">
        <v>42761</v>
      </c>
      <c r="AC57" s="28"/>
      <c r="AD57" s="21" t="s">
        <v>231</v>
      </c>
      <c r="AE57" s="26">
        <v>67980000</v>
      </c>
      <c r="AF57" s="99">
        <f t="shared" si="1"/>
        <v>-5115495</v>
      </c>
      <c r="AG57" s="30">
        <v>6180000</v>
      </c>
      <c r="AH57" s="17" t="s">
        <v>125</v>
      </c>
      <c r="AI57" s="17"/>
      <c r="AJ57" s="26" t="s">
        <v>232</v>
      </c>
      <c r="AK57" s="80">
        <v>42774</v>
      </c>
      <c r="AL57" s="17" t="s">
        <v>77</v>
      </c>
      <c r="AM57" s="31">
        <v>52258663</v>
      </c>
      <c r="AN57" s="31">
        <v>0</v>
      </c>
      <c r="AO57" s="39"/>
      <c r="AP57" s="17" t="s">
        <v>71</v>
      </c>
      <c r="AQ57" s="17" t="s">
        <v>71</v>
      </c>
      <c r="AR57" s="17" t="s">
        <v>71</v>
      </c>
      <c r="AS57" s="17" t="s">
        <v>1483</v>
      </c>
      <c r="AT57" s="19">
        <v>4723381</v>
      </c>
      <c r="AU57" s="103" t="s">
        <v>1340</v>
      </c>
      <c r="AV57" s="17" t="s">
        <v>1232</v>
      </c>
      <c r="AW57" s="87">
        <f t="shared" si="16"/>
        <v>330</v>
      </c>
      <c r="AX57" s="17">
        <f t="shared" si="17"/>
        <v>11</v>
      </c>
      <c r="AY57" s="17">
        <f t="shared" si="18"/>
        <v>11</v>
      </c>
      <c r="AZ57" s="17">
        <f t="shared" si="19"/>
        <v>0</v>
      </c>
      <c r="BA57" s="18">
        <v>43094</v>
      </c>
      <c r="BB57" s="18"/>
      <c r="BC57" s="26"/>
      <c r="BD57" s="34"/>
      <c r="BE57" s="34"/>
      <c r="BF57" s="18"/>
      <c r="BG57" s="18"/>
      <c r="BH57" s="18"/>
      <c r="BI57" s="26"/>
      <c r="BJ57" s="34"/>
      <c r="BK57" s="34"/>
      <c r="BL57" s="18"/>
      <c r="BM57" s="18"/>
      <c r="BN57" s="18"/>
      <c r="BO57" s="17"/>
      <c r="BP57" s="19">
        <f t="shared" si="6"/>
        <v>-42475</v>
      </c>
      <c r="BQ57" s="17">
        <f t="shared" si="7"/>
        <v>-1415.8333333333333</v>
      </c>
      <c r="BR57" s="17">
        <f t="shared" si="8"/>
        <v>-1416</v>
      </c>
      <c r="BS57" s="17">
        <f t="shared" si="9"/>
        <v>5.0000000000022737</v>
      </c>
      <c r="BT57" s="18"/>
      <c r="BU57" s="18"/>
      <c r="BV57" s="17"/>
      <c r="BW57" s="19">
        <f t="shared" si="10"/>
        <v>0</v>
      </c>
      <c r="BX57" s="17">
        <f t="shared" si="11"/>
        <v>0</v>
      </c>
      <c r="BY57" s="17">
        <f t="shared" si="12"/>
        <v>0</v>
      </c>
      <c r="BZ57" s="17">
        <f t="shared" si="13"/>
        <v>0</v>
      </c>
      <c r="CA57" s="18"/>
      <c r="CB57" s="18"/>
      <c r="CC57" s="18"/>
      <c r="CD57" s="18"/>
      <c r="CE57" s="36">
        <f t="shared" si="14"/>
        <v>0</v>
      </c>
      <c r="CF57" s="39">
        <f t="shared" si="15"/>
        <v>43094</v>
      </c>
      <c r="CG57" s="39"/>
      <c r="CH57" s="18"/>
      <c r="CI57" s="18"/>
      <c r="CJ57" s="18"/>
      <c r="CK57" s="26"/>
      <c r="CL57" s="18"/>
      <c r="CM57" s="18"/>
      <c r="CN57" s="18"/>
      <c r="CO57" s="26"/>
      <c r="CP57" s="26"/>
      <c r="CQ57" s="34"/>
      <c r="CR57" s="80"/>
      <c r="CS57" s="18"/>
      <c r="CT57" s="26"/>
      <c r="CU57" s="18"/>
      <c r="CV57" s="26"/>
      <c r="CW57" s="18"/>
      <c r="CX57" s="18"/>
      <c r="CY57" s="18"/>
      <c r="CZ57" s="26"/>
      <c r="DA57" s="18"/>
      <c r="DB57" s="18"/>
    </row>
    <row r="58" spans="1:106" s="101" customFormat="1" ht="58.5" customHeight="1" x14ac:dyDescent="0.2">
      <c r="A58" s="17">
        <v>55</v>
      </c>
      <c r="B58" s="97">
        <v>42759</v>
      </c>
      <c r="C58" s="19" t="s">
        <v>95</v>
      </c>
      <c r="D58" s="20" t="s">
        <v>67</v>
      </c>
      <c r="E58" s="20" t="s">
        <v>68</v>
      </c>
      <c r="F58" s="20" t="s">
        <v>69</v>
      </c>
      <c r="G58" s="21" t="s">
        <v>1650</v>
      </c>
      <c r="H58" s="22">
        <v>67</v>
      </c>
      <c r="I58" s="78"/>
      <c r="J58" s="23">
        <v>24375450</v>
      </c>
      <c r="K58" s="17" t="s">
        <v>96</v>
      </c>
      <c r="L58" s="24" t="s">
        <v>71</v>
      </c>
      <c r="M58" s="24"/>
      <c r="N58" s="23">
        <v>0</v>
      </c>
      <c r="O58" s="24" t="s">
        <v>71</v>
      </c>
      <c r="P58" s="24" t="s">
        <v>71</v>
      </c>
      <c r="Q58" s="23">
        <v>0</v>
      </c>
      <c r="R58" s="24" t="s">
        <v>71</v>
      </c>
      <c r="S58" s="26">
        <f t="shared" si="0"/>
        <v>24375450</v>
      </c>
      <c r="T58" s="17" t="s">
        <v>1594</v>
      </c>
      <c r="U58" s="17" t="s">
        <v>233</v>
      </c>
      <c r="V58" s="18" t="s">
        <v>74</v>
      </c>
      <c r="W58" s="18">
        <v>42761</v>
      </c>
      <c r="X58" s="19">
        <v>134</v>
      </c>
      <c r="Y58" s="18">
        <v>42761</v>
      </c>
      <c r="Z58" s="27">
        <v>23700000</v>
      </c>
      <c r="AA58" s="18">
        <v>42761</v>
      </c>
      <c r="AB58" s="18">
        <v>42761</v>
      </c>
      <c r="AC58" s="28"/>
      <c r="AD58" s="21" t="s">
        <v>363</v>
      </c>
      <c r="AE58" s="26">
        <v>23700000</v>
      </c>
      <c r="AF58" s="99">
        <f t="shared" si="1"/>
        <v>-675450</v>
      </c>
      <c r="AG58" s="30">
        <v>4500000</v>
      </c>
      <c r="AH58" s="17" t="s">
        <v>98</v>
      </c>
      <c r="AI58" s="17" t="s">
        <v>71</v>
      </c>
      <c r="AJ58" s="26" t="s">
        <v>234</v>
      </c>
      <c r="AK58" s="80">
        <v>42766</v>
      </c>
      <c r="AL58" s="17" t="s">
        <v>77</v>
      </c>
      <c r="AM58" s="31">
        <v>1020742345</v>
      </c>
      <c r="AN58" s="31">
        <v>3</v>
      </c>
      <c r="AO58" s="39"/>
      <c r="AP58" s="17" t="s">
        <v>71</v>
      </c>
      <c r="AQ58" s="17" t="s">
        <v>71</v>
      </c>
      <c r="AR58" s="17" t="s">
        <v>71</v>
      </c>
      <c r="AS58" s="17" t="s">
        <v>1484</v>
      </c>
      <c r="AT58" s="19">
        <v>3175127020</v>
      </c>
      <c r="AU58" s="103" t="s">
        <v>1341</v>
      </c>
      <c r="AV58" s="17" t="s">
        <v>1257</v>
      </c>
      <c r="AW58" s="87">
        <f t="shared" si="16"/>
        <v>158</v>
      </c>
      <c r="AX58" s="17">
        <f t="shared" si="17"/>
        <v>5.2666666666666666</v>
      </c>
      <c r="AY58" s="17">
        <f t="shared" si="18"/>
        <v>5</v>
      </c>
      <c r="AZ58" s="17">
        <f t="shared" si="19"/>
        <v>7.9999999999999982</v>
      </c>
      <c r="BA58" s="18">
        <v>42919</v>
      </c>
      <c r="BB58" s="18"/>
      <c r="BC58" s="26"/>
      <c r="BD58" s="34"/>
      <c r="BE58" s="34"/>
      <c r="BF58" s="18"/>
      <c r="BG58" s="18"/>
      <c r="BH58" s="18"/>
      <c r="BI58" s="26"/>
      <c r="BJ58" s="34"/>
      <c r="BK58" s="34"/>
      <c r="BL58" s="18"/>
      <c r="BM58" s="18"/>
      <c r="BN58" s="18"/>
      <c r="BO58" s="17"/>
      <c r="BP58" s="19">
        <f t="shared" si="6"/>
        <v>-42303</v>
      </c>
      <c r="BQ58" s="17">
        <f t="shared" si="7"/>
        <v>-1410.1</v>
      </c>
      <c r="BR58" s="17">
        <f t="shared" si="8"/>
        <v>-1411</v>
      </c>
      <c r="BS58" s="17">
        <f t="shared" si="9"/>
        <v>27.000000000002728</v>
      </c>
      <c r="BT58" s="18"/>
      <c r="BU58" s="18"/>
      <c r="BV58" s="17"/>
      <c r="BW58" s="19">
        <f t="shared" si="10"/>
        <v>0</v>
      </c>
      <c r="BX58" s="17">
        <f t="shared" si="11"/>
        <v>0</v>
      </c>
      <c r="BY58" s="17">
        <f t="shared" si="12"/>
        <v>0</v>
      </c>
      <c r="BZ58" s="17">
        <f t="shared" si="13"/>
        <v>0</v>
      </c>
      <c r="CA58" s="18"/>
      <c r="CB58" s="18"/>
      <c r="CC58" s="18"/>
      <c r="CD58" s="18"/>
      <c r="CE58" s="36">
        <f t="shared" si="14"/>
        <v>0</v>
      </c>
      <c r="CF58" s="39">
        <f t="shared" si="15"/>
        <v>42919</v>
      </c>
      <c r="CG58" s="39"/>
      <c r="CH58" s="18"/>
      <c r="CI58" s="18"/>
      <c r="CJ58" s="18"/>
      <c r="CK58" s="26"/>
      <c r="CL58" s="18"/>
      <c r="CM58" s="18"/>
      <c r="CN58" s="18"/>
      <c r="CO58" s="26"/>
      <c r="CP58" s="26"/>
      <c r="CQ58" s="34"/>
      <c r="CR58" s="80"/>
      <c r="CS58" s="18"/>
      <c r="CT58" s="26"/>
      <c r="CU58" s="18"/>
      <c r="CV58" s="26"/>
      <c r="CW58" s="18"/>
      <c r="CX58" s="18"/>
      <c r="CY58" s="18"/>
      <c r="CZ58" s="26"/>
      <c r="DA58" s="18"/>
      <c r="DB58" s="18"/>
    </row>
    <row r="59" spans="1:106" s="101" customFormat="1" ht="58.5" customHeight="1" x14ac:dyDescent="0.2">
      <c r="A59" s="17">
        <v>56</v>
      </c>
      <c r="B59" s="97">
        <v>42760</v>
      </c>
      <c r="C59" s="19" t="s">
        <v>121</v>
      </c>
      <c r="D59" s="20" t="s">
        <v>67</v>
      </c>
      <c r="E59" s="20" t="s">
        <v>68</v>
      </c>
      <c r="F59" s="20" t="s">
        <v>69</v>
      </c>
      <c r="G59" s="21" t="s">
        <v>1651</v>
      </c>
      <c r="H59" s="22">
        <v>62</v>
      </c>
      <c r="I59" s="78"/>
      <c r="J59" s="23">
        <v>65785946</v>
      </c>
      <c r="K59" s="17" t="s">
        <v>122</v>
      </c>
      <c r="L59" s="24" t="s">
        <v>71</v>
      </c>
      <c r="M59" s="24"/>
      <c r="N59" s="23">
        <v>0</v>
      </c>
      <c r="O59" s="24" t="s">
        <v>71</v>
      </c>
      <c r="P59" s="24" t="s">
        <v>71</v>
      </c>
      <c r="Q59" s="23">
        <v>0</v>
      </c>
      <c r="R59" s="24" t="s">
        <v>71</v>
      </c>
      <c r="S59" s="26">
        <f t="shared" si="0"/>
        <v>65785946</v>
      </c>
      <c r="T59" s="17" t="s">
        <v>1594</v>
      </c>
      <c r="U59" s="17" t="s">
        <v>235</v>
      </c>
      <c r="V59" s="18" t="s">
        <v>74</v>
      </c>
      <c r="W59" s="18">
        <v>42761</v>
      </c>
      <c r="X59" s="19">
        <v>132</v>
      </c>
      <c r="Y59" s="18">
        <v>42761</v>
      </c>
      <c r="Z59" s="27">
        <v>61182000</v>
      </c>
      <c r="AA59" s="18">
        <v>42761</v>
      </c>
      <c r="AB59" s="18">
        <v>42761</v>
      </c>
      <c r="AC59" s="28"/>
      <c r="AD59" s="21" t="s">
        <v>236</v>
      </c>
      <c r="AE59" s="26">
        <v>61182000</v>
      </c>
      <c r="AF59" s="99">
        <f t="shared" si="1"/>
        <v>-4603946</v>
      </c>
      <c r="AG59" s="30">
        <v>5562000</v>
      </c>
      <c r="AH59" s="17" t="s">
        <v>125</v>
      </c>
      <c r="AI59" s="17" t="s">
        <v>71</v>
      </c>
      <c r="AJ59" s="26" t="s">
        <v>237</v>
      </c>
      <c r="AK59" s="80">
        <v>42766</v>
      </c>
      <c r="AL59" s="17" t="s">
        <v>77</v>
      </c>
      <c r="AM59" s="31">
        <v>52702693</v>
      </c>
      <c r="AN59" s="31">
        <v>6</v>
      </c>
      <c r="AO59" s="39"/>
      <c r="AP59" s="17" t="s">
        <v>71</v>
      </c>
      <c r="AQ59" s="17" t="s">
        <v>71</v>
      </c>
      <c r="AR59" s="17" t="s">
        <v>71</v>
      </c>
      <c r="AS59" s="17" t="s">
        <v>1485</v>
      </c>
      <c r="AT59" s="19">
        <v>3167561435</v>
      </c>
      <c r="AU59" s="103" t="s">
        <v>1342</v>
      </c>
      <c r="AV59" s="17" t="s">
        <v>1232</v>
      </c>
      <c r="AW59" s="87">
        <f t="shared" si="16"/>
        <v>330</v>
      </c>
      <c r="AX59" s="17">
        <f t="shared" si="17"/>
        <v>11</v>
      </c>
      <c r="AY59" s="17">
        <f t="shared" si="18"/>
        <v>11</v>
      </c>
      <c r="AZ59" s="17">
        <f t="shared" si="19"/>
        <v>0</v>
      </c>
      <c r="BA59" s="18">
        <v>43094</v>
      </c>
      <c r="BB59" s="18"/>
      <c r="BC59" s="26"/>
      <c r="BD59" s="34"/>
      <c r="BE59" s="34"/>
      <c r="BF59" s="18"/>
      <c r="BG59" s="18"/>
      <c r="BH59" s="18"/>
      <c r="BI59" s="26"/>
      <c r="BJ59" s="34"/>
      <c r="BK59" s="34"/>
      <c r="BL59" s="18"/>
      <c r="BM59" s="18"/>
      <c r="BN59" s="18"/>
      <c r="BO59" s="17"/>
      <c r="BP59" s="19">
        <f t="shared" si="6"/>
        <v>-42475</v>
      </c>
      <c r="BQ59" s="17">
        <f t="shared" si="7"/>
        <v>-1415.8333333333333</v>
      </c>
      <c r="BR59" s="17">
        <f t="shared" si="8"/>
        <v>-1416</v>
      </c>
      <c r="BS59" s="17">
        <f t="shared" si="9"/>
        <v>5.0000000000022737</v>
      </c>
      <c r="BT59" s="18"/>
      <c r="BU59" s="18"/>
      <c r="BV59" s="17"/>
      <c r="BW59" s="19">
        <f t="shared" si="10"/>
        <v>0</v>
      </c>
      <c r="BX59" s="17">
        <f t="shared" si="11"/>
        <v>0</v>
      </c>
      <c r="BY59" s="17">
        <f t="shared" si="12"/>
        <v>0</v>
      </c>
      <c r="BZ59" s="17">
        <f t="shared" si="13"/>
        <v>0</v>
      </c>
      <c r="CA59" s="18"/>
      <c r="CB59" s="18"/>
      <c r="CC59" s="18"/>
      <c r="CD59" s="18"/>
      <c r="CE59" s="36">
        <f t="shared" si="14"/>
        <v>0</v>
      </c>
      <c r="CF59" s="39">
        <f t="shared" si="15"/>
        <v>43094</v>
      </c>
      <c r="CG59" s="39"/>
      <c r="CH59" s="18"/>
      <c r="CI59" s="18"/>
      <c r="CJ59" s="18"/>
      <c r="CK59" s="26"/>
      <c r="CL59" s="18"/>
      <c r="CM59" s="18"/>
      <c r="CN59" s="18"/>
      <c r="CO59" s="26"/>
      <c r="CP59" s="26"/>
      <c r="CQ59" s="34"/>
      <c r="CR59" s="80"/>
      <c r="CS59" s="18"/>
      <c r="CT59" s="26"/>
      <c r="CU59" s="18"/>
      <c r="CV59" s="26"/>
      <c r="CW59" s="18"/>
      <c r="CX59" s="18"/>
      <c r="CY59" s="18"/>
      <c r="CZ59" s="26"/>
      <c r="DA59" s="18"/>
      <c r="DB59" s="18"/>
    </row>
    <row r="60" spans="1:106" s="101" customFormat="1" ht="58.5" customHeight="1" x14ac:dyDescent="0.2">
      <c r="A60" s="17">
        <v>57</v>
      </c>
      <c r="B60" s="97">
        <v>42760</v>
      </c>
      <c r="C60" s="19" t="s">
        <v>95</v>
      </c>
      <c r="D60" s="20" t="s">
        <v>67</v>
      </c>
      <c r="E60" s="20" t="s">
        <v>68</v>
      </c>
      <c r="F60" s="20" t="s">
        <v>69</v>
      </c>
      <c r="G60" s="21" t="s">
        <v>1652</v>
      </c>
      <c r="H60" s="22">
        <v>112</v>
      </c>
      <c r="I60" s="78"/>
      <c r="J60" s="23">
        <v>26967270</v>
      </c>
      <c r="K60" s="17" t="s">
        <v>96</v>
      </c>
      <c r="L60" s="24" t="s">
        <v>71</v>
      </c>
      <c r="M60" s="24"/>
      <c r="N60" s="23">
        <v>0</v>
      </c>
      <c r="O60" s="24" t="s">
        <v>71</v>
      </c>
      <c r="P60" s="24" t="s">
        <v>71</v>
      </c>
      <c r="Q60" s="23">
        <v>0</v>
      </c>
      <c r="R60" s="24" t="s">
        <v>71</v>
      </c>
      <c r="S60" s="26">
        <f t="shared" si="0"/>
        <v>26967270</v>
      </c>
      <c r="T60" s="17" t="s">
        <v>1593</v>
      </c>
      <c r="U60" s="17" t="s">
        <v>551</v>
      </c>
      <c r="V60" s="18" t="s">
        <v>74</v>
      </c>
      <c r="W60" s="18">
        <v>42761</v>
      </c>
      <c r="X60" s="19">
        <v>144</v>
      </c>
      <c r="Y60" s="18">
        <v>42762</v>
      </c>
      <c r="Z60" s="27">
        <v>26220000</v>
      </c>
      <c r="AA60" s="18">
        <v>42766</v>
      </c>
      <c r="AB60" s="18">
        <v>42766</v>
      </c>
      <c r="AC60" s="28"/>
      <c r="AD60" s="21" t="s">
        <v>364</v>
      </c>
      <c r="AE60" s="26">
        <v>26220000</v>
      </c>
      <c r="AF60" s="99">
        <f t="shared" si="1"/>
        <v>-747270</v>
      </c>
      <c r="AG60" s="30">
        <v>4600000</v>
      </c>
      <c r="AH60" s="17" t="s">
        <v>98</v>
      </c>
      <c r="AI60" s="17" t="s">
        <v>71</v>
      </c>
      <c r="AJ60" s="26" t="s">
        <v>552</v>
      </c>
      <c r="AK60" s="80">
        <v>42781</v>
      </c>
      <c r="AL60" s="17" t="s">
        <v>77</v>
      </c>
      <c r="AM60" s="31">
        <v>79434873</v>
      </c>
      <c r="AN60" s="31">
        <v>3</v>
      </c>
      <c r="AO60" s="39"/>
      <c r="AP60" s="17" t="s">
        <v>71</v>
      </c>
      <c r="AQ60" s="17" t="s">
        <v>71</v>
      </c>
      <c r="AR60" s="17" t="s">
        <v>71</v>
      </c>
      <c r="AS60" s="17" t="s">
        <v>1486</v>
      </c>
      <c r="AT60" s="19">
        <v>4669304</v>
      </c>
      <c r="AU60" s="103" t="s">
        <v>1343</v>
      </c>
      <c r="AV60" s="17" t="s">
        <v>1258</v>
      </c>
      <c r="AW60" s="87">
        <f t="shared" si="16"/>
        <v>171</v>
      </c>
      <c r="AX60" s="17">
        <f t="shared" si="17"/>
        <v>5.7</v>
      </c>
      <c r="AY60" s="17">
        <f t="shared" si="18"/>
        <v>5</v>
      </c>
      <c r="AZ60" s="17">
        <f t="shared" si="19"/>
        <v>21.000000000000007</v>
      </c>
      <c r="BA60" s="18">
        <v>42936</v>
      </c>
      <c r="BB60" s="18"/>
      <c r="BC60" s="26"/>
      <c r="BD60" s="34"/>
      <c r="BE60" s="34"/>
      <c r="BF60" s="18"/>
      <c r="BG60" s="18"/>
      <c r="BH60" s="18"/>
      <c r="BI60" s="26"/>
      <c r="BJ60" s="34"/>
      <c r="BK60" s="34"/>
      <c r="BL60" s="18"/>
      <c r="BM60" s="18"/>
      <c r="BN60" s="18"/>
      <c r="BO60" s="17"/>
      <c r="BP60" s="19">
        <f t="shared" si="6"/>
        <v>-42320</v>
      </c>
      <c r="BQ60" s="17">
        <f t="shared" si="7"/>
        <v>-1410.6666666666667</v>
      </c>
      <c r="BR60" s="17">
        <f t="shared" si="8"/>
        <v>-1411</v>
      </c>
      <c r="BS60" s="17">
        <f t="shared" si="9"/>
        <v>9.9999999999977263</v>
      </c>
      <c r="BT60" s="18"/>
      <c r="BU60" s="18"/>
      <c r="BV60" s="17"/>
      <c r="BW60" s="19">
        <f t="shared" si="10"/>
        <v>0</v>
      </c>
      <c r="BX60" s="17">
        <f t="shared" si="11"/>
        <v>0</v>
      </c>
      <c r="BY60" s="17">
        <f t="shared" si="12"/>
        <v>0</v>
      </c>
      <c r="BZ60" s="17">
        <f t="shared" si="13"/>
        <v>0</v>
      </c>
      <c r="CA60" s="18"/>
      <c r="CB60" s="18"/>
      <c r="CC60" s="18"/>
      <c r="CD60" s="18"/>
      <c r="CE60" s="36">
        <f t="shared" si="14"/>
        <v>0</v>
      </c>
      <c r="CF60" s="39">
        <f t="shared" si="15"/>
        <v>42936</v>
      </c>
      <c r="CG60" s="39"/>
      <c r="CH60" s="18"/>
      <c r="CI60" s="18"/>
      <c r="CJ60" s="18"/>
      <c r="CK60" s="26"/>
      <c r="CL60" s="18"/>
      <c r="CM60" s="18"/>
      <c r="CN60" s="18"/>
      <c r="CO60" s="26"/>
      <c r="CP60" s="26"/>
      <c r="CQ60" s="34"/>
      <c r="CR60" s="80"/>
      <c r="CS60" s="18"/>
      <c r="CT60" s="26"/>
      <c r="CU60" s="18"/>
      <c r="CV60" s="26"/>
      <c r="CW60" s="18"/>
      <c r="CX60" s="18"/>
      <c r="CY60" s="18"/>
      <c r="CZ60" s="26"/>
      <c r="DA60" s="18"/>
      <c r="DB60" s="18"/>
    </row>
    <row r="61" spans="1:106" s="101" customFormat="1" ht="58.5" customHeight="1" x14ac:dyDescent="0.2">
      <c r="A61" s="17">
        <v>58</v>
      </c>
      <c r="B61" s="97">
        <v>42760</v>
      </c>
      <c r="C61" s="19" t="s">
        <v>95</v>
      </c>
      <c r="D61" s="20" t="s">
        <v>67</v>
      </c>
      <c r="E61" s="20" t="s">
        <v>68</v>
      </c>
      <c r="F61" s="20" t="s">
        <v>69</v>
      </c>
      <c r="G61" s="21" t="s">
        <v>1653</v>
      </c>
      <c r="H61" s="22">
        <v>63</v>
      </c>
      <c r="I61" s="78"/>
      <c r="J61" s="23">
        <v>23969290</v>
      </c>
      <c r="K61" s="17" t="s">
        <v>96</v>
      </c>
      <c r="L61" s="24" t="s">
        <v>71</v>
      </c>
      <c r="M61" s="24"/>
      <c r="N61" s="23">
        <v>0</v>
      </c>
      <c r="O61" s="24" t="s">
        <v>71</v>
      </c>
      <c r="P61" s="24" t="s">
        <v>71</v>
      </c>
      <c r="Q61" s="23">
        <v>0</v>
      </c>
      <c r="R61" s="24" t="s">
        <v>71</v>
      </c>
      <c r="S61" s="26">
        <f t="shared" si="0"/>
        <v>23969290</v>
      </c>
      <c r="T61" s="17" t="s">
        <v>1596</v>
      </c>
      <c r="U61" s="17" t="s">
        <v>238</v>
      </c>
      <c r="V61" s="18" t="s">
        <v>74</v>
      </c>
      <c r="W61" s="18">
        <v>42761</v>
      </c>
      <c r="X61" s="19">
        <v>136</v>
      </c>
      <c r="Y61" s="18">
        <v>42761</v>
      </c>
      <c r="Z61" s="27">
        <v>23305095</v>
      </c>
      <c r="AA61" s="18">
        <v>42761</v>
      </c>
      <c r="AB61" s="18">
        <v>42761</v>
      </c>
      <c r="AC61" s="28"/>
      <c r="AD61" s="21" t="s">
        <v>337</v>
      </c>
      <c r="AE61" s="26">
        <v>23305095</v>
      </c>
      <c r="AF61" s="99">
        <f t="shared" si="1"/>
        <v>-664195</v>
      </c>
      <c r="AG61" s="30">
        <v>4237290</v>
      </c>
      <c r="AH61" s="17" t="s">
        <v>98</v>
      </c>
      <c r="AI61" s="17" t="s">
        <v>71</v>
      </c>
      <c r="AJ61" s="26" t="s">
        <v>239</v>
      </c>
      <c r="AK61" s="80">
        <v>42766</v>
      </c>
      <c r="AL61" s="17" t="s">
        <v>77</v>
      </c>
      <c r="AM61" s="31">
        <v>1016043513</v>
      </c>
      <c r="AN61" s="31">
        <v>0</v>
      </c>
      <c r="AO61" s="39"/>
      <c r="AP61" s="17" t="s">
        <v>71</v>
      </c>
      <c r="AQ61" s="17" t="s">
        <v>71</v>
      </c>
      <c r="AR61" s="17" t="s">
        <v>71</v>
      </c>
      <c r="AS61" s="17" t="s">
        <v>1487</v>
      </c>
      <c r="AT61" s="19">
        <v>3166988101</v>
      </c>
      <c r="AU61" s="103" t="s">
        <v>1344</v>
      </c>
      <c r="AV61" s="17" t="s">
        <v>1252</v>
      </c>
      <c r="AW61" s="87">
        <f t="shared" si="16"/>
        <v>165</v>
      </c>
      <c r="AX61" s="17">
        <f t="shared" si="17"/>
        <v>5.5</v>
      </c>
      <c r="AY61" s="17">
        <f t="shared" si="18"/>
        <v>5</v>
      </c>
      <c r="AZ61" s="17">
        <f t="shared" si="19"/>
        <v>15</v>
      </c>
      <c r="BA61" s="18">
        <v>42926</v>
      </c>
      <c r="BB61" s="18"/>
      <c r="BC61" s="26"/>
      <c r="BD61" s="34"/>
      <c r="BE61" s="34"/>
      <c r="BF61" s="18"/>
      <c r="BG61" s="18"/>
      <c r="BH61" s="18"/>
      <c r="BI61" s="26"/>
      <c r="BJ61" s="34"/>
      <c r="BK61" s="34"/>
      <c r="BL61" s="18"/>
      <c r="BM61" s="18"/>
      <c r="BN61" s="18"/>
      <c r="BO61" s="17"/>
      <c r="BP61" s="19">
        <f t="shared" si="6"/>
        <v>-42310</v>
      </c>
      <c r="BQ61" s="17">
        <f t="shared" si="7"/>
        <v>-1410.3333333333333</v>
      </c>
      <c r="BR61" s="17">
        <f t="shared" si="8"/>
        <v>-1411</v>
      </c>
      <c r="BS61" s="17">
        <f t="shared" si="9"/>
        <v>20.000000000002274</v>
      </c>
      <c r="BT61" s="18"/>
      <c r="BU61" s="18"/>
      <c r="BV61" s="17"/>
      <c r="BW61" s="19">
        <f t="shared" si="10"/>
        <v>0</v>
      </c>
      <c r="BX61" s="17">
        <f t="shared" si="11"/>
        <v>0</v>
      </c>
      <c r="BY61" s="17">
        <f t="shared" si="12"/>
        <v>0</v>
      </c>
      <c r="BZ61" s="17">
        <f t="shared" si="13"/>
        <v>0</v>
      </c>
      <c r="CA61" s="18"/>
      <c r="CB61" s="18"/>
      <c r="CC61" s="18"/>
      <c r="CD61" s="18"/>
      <c r="CE61" s="36">
        <f t="shared" si="14"/>
        <v>0</v>
      </c>
      <c r="CF61" s="39">
        <f t="shared" si="15"/>
        <v>42926</v>
      </c>
      <c r="CG61" s="39"/>
      <c r="CH61" s="18"/>
      <c r="CI61" s="18"/>
      <c r="CJ61" s="18"/>
      <c r="CK61" s="26"/>
      <c r="CL61" s="18"/>
      <c r="CM61" s="18"/>
      <c r="CN61" s="18"/>
      <c r="CO61" s="26"/>
      <c r="CP61" s="26"/>
      <c r="CQ61" s="34"/>
      <c r="CR61" s="80"/>
      <c r="CS61" s="18"/>
      <c r="CT61" s="26"/>
      <c r="CU61" s="18"/>
      <c r="CV61" s="26"/>
      <c r="CW61" s="18"/>
      <c r="CX61" s="18"/>
      <c r="CY61" s="18"/>
      <c r="CZ61" s="26"/>
      <c r="DA61" s="18"/>
      <c r="DB61" s="18"/>
    </row>
    <row r="62" spans="1:106" s="101" customFormat="1" ht="58.5" customHeight="1" x14ac:dyDescent="0.2">
      <c r="A62" s="17">
        <v>59</v>
      </c>
      <c r="B62" s="97">
        <v>42759</v>
      </c>
      <c r="C62" s="19" t="s">
        <v>66</v>
      </c>
      <c r="D62" s="20" t="s">
        <v>67</v>
      </c>
      <c r="E62" s="20" t="s">
        <v>68</v>
      </c>
      <c r="F62" s="20" t="s">
        <v>69</v>
      </c>
      <c r="G62" s="21" t="s">
        <v>1654</v>
      </c>
      <c r="H62" s="22">
        <v>83</v>
      </c>
      <c r="I62" s="78"/>
      <c r="J62" s="23">
        <v>10593550</v>
      </c>
      <c r="K62" s="17" t="s">
        <v>70</v>
      </c>
      <c r="L62" s="24" t="s">
        <v>71</v>
      </c>
      <c r="M62" s="24"/>
      <c r="N62" s="23">
        <v>0</v>
      </c>
      <c r="O62" s="24" t="s">
        <v>71</v>
      </c>
      <c r="P62" s="24" t="s">
        <v>71</v>
      </c>
      <c r="Q62" s="23">
        <v>0</v>
      </c>
      <c r="R62" s="24" t="s">
        <v>71</v>
      </c>
      <c r="S62" s="26">
        <f t="shared" si="0"/>
        <v>10593550</v>
      </c>
      <c r="T62" s="17" t="s">
        <v>1593</v>
      </c>
      <c r="U62" s="17" t="s">
        <v>240</v>
      </c>
      <c r="V62" s="18" t="s">
        <v>143</v>
      </c>
      <c r="W62" s="18">
        <v>42761</v>
      </c>
      <c r="X62" s="19">
        <v>138</v>
      </c>
      <c r="Y62" s="18">
        <v>42761</v>
      </c>
      <c r="Z62" s="27">
        <v>10300000</v>
      </c>
      <c r="AA62" s="18">
        <v>42761</v>
      </c>
      <c r="AB62" s="18">
        <v>42761</v>
      </c>
      <c r="AC62" s="28"/>
      <c r="AD62" s="21" t="s">
        <v>241</v>
      </c>
      <c r="AE62" s="26">
        <v>10300000</v>
      </c>
      <c r="AF62" s="99">
        <f t="shared" si="1"/>
        <v>-293550</v>
      </c>
      <c r="AG62" s="30">
        <v>2060000</v>
      </c>
      <c r="AH62" s="17" t="s">
        <v>216</v>
      </c>
      <c r="AI62" s="17" t="s">
        <v>71</v>
      </c>
      <c r="AJ62" s="26" t="s">
        <v>242</v>
      </c>
      <c r="AK62" s="80">
        <v>42774</v>
      </c>
      <c r="AL62" s="17" t="s">
        <v>77</v>
      </c>
      <c r="AM62" s="31">
        <v>1030583336</v>
      </c>
      <c r="AN62" s="31">
        <v>0</v>
      </c>
      <c r="AO62" s="39"/>
      <c r="AP62" s="31" t="s">
        <v>71</v>
      </c>
      <c r="AQ62" s="17" t="s">
        <v>71</v>
      </c>
      <c r="AR62" s="31" t="s">
        <v>71</v>
      </c>
      <c r="AS62" s="17" t="s">
        <v>243</v>
      </c>
      <c r="AT62" s="19">
        <v>7281964</v>
      </c>
      <c r="AU62" s="103" t="s">
        <v>1193</v>
      </c>
      <c r="AV62" s="17" t="s">
        <v>753</v>
      </c>
      <c r="AW62" s="87">
        <f t="shared" si="16"/>
        <v>150</v>
      </c>
      <c r="AX62" s="17">
        <f t="shared" si="17"/>
        <v>5</v>
      </c>
      <c r="AY62" s="17">
        <f t="shared" si="18"/>
        <v>5</v>
      </c>
      <c r="AZ62" s="17">
        <f t="shared" si="19"/>
        <v>0</v>
      </c>
      <c r="BA62" s="18">
        <v>42911</v>
      </c>
      <c r="BB62" s="18"/>
      <c r="BC62" s="26"/>
      <c r="BD62" s="34"/>
      <c r="BE62" s="34"/>
      <c r="BF62" s="18"/>
      <c r="BG62" s="18"/>
      <c r="BH62" s="18"/>
      <c r="BI62" s="26"/>
      <c r="BJ62" s="34"/>
      <c r="BK62" s="34"/>
      <c r="BL62" s="18"/>
      <c r="BM62" s="18"/>
      <c r="BN62" s="18"/>
      <c r="BO62" s="17"/>
      <c r="BP62" s="19">
        <f t="shared" si="6"/>
        <v>-42295</v>
      </c>
      <c r="BQ62" s="17">
        <f t="shared" si="7"/>
        <v>-1409.8333333333333</v>
      </c>
      <c r="BR62" s="17">
        <f t="shared" si="8"/>
        <v>-1410</v>
      </c>
      <c r="BS62" s="17">
        <f t="shared" si="9"/>
        <v>5.0000000000022737</v>
      </c>
      <c r="BT62" s="18"/>
      <c r="BU62" s="18"/>
      <c r="BV62" s="17"/>
      <c r="BW62" s="19">
        <f t="shared" si="10"/>
        <v>0</v>
      </c>
      <c r="BX62" s="17">
        <f t="shared" si="11"/>
        <v>0</v>
      </c>
      <c r="BY62" s="17">
        <f t="shared" si="12"/>
        <v>0</v>
      </c>
      <c r="BZ62" s="17">
        <f t="shared" si="13"/>
        <v>0</v>
      </c>
      <c r="CA62" s="18"/>
      <c r="CB62" s="18"/>
      <c r="CC62" s="18"/>
      <c r="CD62" s="18"/>
      <c r="CE62" s="36">
        <f t="shared" si="14"/>
        <v>0</v>
      </c>
      <c r="CF62" s="39">
        <f t="shared" si="15"/>
        <v>42911</v>
      </c>
      <c r="CG62" s="39"/>
      <c r="CH62" s="18"/>
      <c r="CI62" s="18"/>
      <c r="CJ62" s="18"/>
      <c r="CK62" s="26"/>
      <c r="CL62" s="18"/>
      <c r="CM62" s="18"/>
      <c r="CN62" s="18"/>
      <c r="CO62" s="26"/>
      <c r="CP62" s="26"/>
      <c r="CQ62" s="34"/>
      <c r="CR62" s="80"/>
      <c r="CS62" s="18"/>
      <c r="CT62" s="26"/>
      <c r="CU62" s="18"/>
      <c r="CV62" s="26"/>
      <c r="CW62" s="18"/>
      <c r="CX62" s="18"/>
      <c r="CY62" s="18"/>
      <c r="CZ62" s="26"/>
      <c r="DA62" s="18"/>
      <c r="DB62" s="18"/>
    </row>
    <row r="63" spans="1:106" s="101" customFormat="1" ht="58.5" customHeight="1" x14ac:dyDescent="0.2">
      <c r="A63" s="17">
        <v>60</v>
      </c>
      <c r="B63" s="97">
        <v>42759</v>
      </c>
      <c r="C63" s="19" t="s">
        <v>66</v>
      </c>
      <c r="D63" s="20" t="s">
        <v>67</v>
      </c>
      <c r="E63" s="20" t="s">
        <v>68</v>
      </c>
      <c r="F63" s="20" t="s">
        <v>69</v>
      </c>
      <c r="G63" s="21" t="s">
        <v>1655</v>
      </c>
      <c r="H63" s="22">
        <v>84</v>
      </c>
      <c r="I63" s="78"/>
      <c r="J63" s="23">
        <v>6171000</v>
      </c>
      <c r="K63" s="17" t="s">
        <v>70</v>
      </c>
      <c r="L63" s="24" t="s">
        <v>71</v>
      </c>
      <c r="M63" s="24"/>
      <c r="N63" s="23">
        <v>0</v>
      </c>
      <c r="O63" s="24" t="s">
        <v>71</v>
      </c>
      <c r="P63" s="24" t="s">
        <v>71</v>
      </c>
      <c r="Q63" s="23">
        <v>0</v>
      </c>
      <c r="R63" s="24" t="s">
        <v>71</v>
      </c>
      <c r="S63" s="26">
        <f t="shared" si="0"/>
        <v>6171000</v>
      </c>
      <c r="T63" s="17" t="s">
        <v>1595</v>
      </c>
      <c r="U63" s="17" t="s">
        <v>115</v>
      </c>
      <c r="V63" s="18" t="s">
        <v>143</v>
      </c>
      <c r="W63" s="18">
        <v>42761</v>
      </c>
      <c r="X63" s="19">
        <v>140</v>
      </c>
      <c r="Y63" s="18">
        <v>42761</v>
      </c>
      <c r="Z63" s="27">
        <v>6000000</v>
      </c>
      <c r="AA63" s="18">
        <v>42761</v>
      </c>
      <c r="AB63" s="18">
        <v>42761</v>
      </c>
      <c r="AC63" s="28"/>
      <c r="AD63" s="21" t="s">
        <v>365</v>
      </c>
      <c r="AE63" s="26">
        <v>6000000</v>
      </c>
      <c r="AF63" s="99">
        <f t="shared" si="1"/>
        <v>-171000</v>
      </c>
      <c r="AG63" s="30">
        <v>3000000</v>
      </c>
      <c r="AH63" s="17" t="s">
        <v>75</v>
      </c>
      <c r="AI63" s="17" t="s">
        <v>71</v>
      </c>
      <c r="AJ63" s="26"/>
      <c r="AK63" s="80">
        <v>42787</v>
      </c>
      <c r="AL63" s="17" t="s">
        <v>77</v>
      </c>
      <c r="AM63" s="31">
        <v>1074131460</v>
      </c>
      <c r="AN63" s="31">
        <v>7</v>
      </c>
      <c r="AO63" s="39"/>
      <c r="AP63" s="17" t="s">
        <v>71</v>
      </c>
      <c r="AQ63" s="17" t="s">
        <v>71</v>
      </c>
      <c r="AR63" s="17" t="s">
        <v>71</v>
      </c>
      <c r="AS63" s="17" t="s">
        <v>1488</v>
      </c>
      <c r="AT63" s="19">
        <v>3125175574</v>
      </c>
      <c r="AU63" s="103" t="s">
        <v>1345</v>
      </c>
      <c r="AV63" s="17" t="s">
        <v>762</v>
      </c>
      <c r="AW63" s="87">
        <f t="shared" si="16"/>
        <v>60</v>
      </c>
      <c r="AX63" s="17">
        <f t="shared" si="17"/>
        <v>2</v>
      </c>
      <c r="AY63" s="17">
        <f t="shared" si="18"/>
        <v>2</v>
      </c>
      <c r="AZ63" s="17">
        <f t="shared" si="19"/>
        <v>0</v>
      </c>
      <c r="BA63" s="18">
        <v>42819</v>
      </c>
      <c r="BB63" s="18"/>
      <c r="BC63" s="26"/>
      <c r="BD63" s="34"/>
      <c r="BE63" s="34"/>
      <c r="BF63" s="18"/>
      <c r="BG63" s="18"/>
      <c r="BH63" s="18"/>
      <c r="BI63" s="26"/>
      <c r="BJ63" s="34"/>
      <c r="BK63" s="34"/>
      <c r="BL63" s="18"/>
      <c r="BM63" s="18"/>
      <c r="BN63" s="18"/>
      <c r="BO63" s="17"/>
      <c r="BP63" s="19">
        <f t="shared" si="6"/>
        <v>-42205</v>
      </c>
      <c r="BQ63" s="17">
        <f t="shared" si="7"/>
        <v>-1406.8333333333333</v>
      </c>
      <c r="BR63" s="17">
        <f t="shared" si="8"/>
        <v>-1407</v>
      </c>
      <c r="BS63" s="17">
        <f t="shared" si="9"/>
        <v>5.0000000000022737</v>
      </c>
      <c r="BT63" s="18"/>
      <c r="BU63" s="18"/>
      <c r="BV63" s="17"/>
      <c r="BW63" s="19">
        <f t="shared" si="10"/>
        <v>0</v>
      </c>
      <c r="BX63" s="17">
        <f t="shared" si="11"/>
        <v>0</v>
      </c>
      <c r="BY63" s="17">
        <f t="shared" si="12"/>
        <v>0</v>
      </c>
      <c r="BZ63" s="17">
        <f t="shared" si="13"/>
        <v>0</v>
      </c>
      <c r="CA63" s="18"/>
      <c r="CB63" s="18"/>
      <c r="CC63" s="18"/>
      <c r="CD63" s="18"/>
      <c r="CE63" s="36">
        <f t="shared" si="14"/>
        <v>0</v>
      </c>
      <c r="CF63" s="39">
        <f t="shared" si="15"/>
        <v>42819</v>
      </c>
      <c r="CG63" s="39"/>
      <c r="CH63" s="18"/>
      <c r="CI63" s="18"/>
      <c r="CJ63" s="18"/>
      <c r="CK63" s="26"/>
      <c r="CL63" s="18"/>
      <c r="CM63" s="18"/>
      <c r="CN63" s="18"/>
      <c r="CO63" s="26"/>
      <c r="CP63" s="26"/>
      <c r="CQ63" s="34"/>
      <c r="CR63" s="80"/>
      <c r="CS63" s="18"/>
      <c r="CT63" s="26"/>
      <c r="CU63" s="18"/>
      <c r="CV63" s="26"/>
      <c r="CW63" s="18"/>
      <c r="CX63" s="18"/>
      <c r="CY63" s="18"/>
      <c r="CZ63" s="26"/>
      <c r="DA63" s="18"/>
      <c r="DB63" s="18"/>
    </row>
    <row r="64" spans="1:106" s="101" customFormat="1" ht="58.5" customHeight="1" x14ac:dyDescent="0.2">
      <c r="A64" s="17">
        <v>61</v>
      </c>
      <c r="B64" s="97">
        <v>42761</v>
      </c>
      <c r="C64" s="19" t="s">
        <v>66</v>
      </c>
      <c r="D64" s="20" t="s">
        <v>67</v>
      </c>
      <c r="E64" s="20" t="s">
        <v>68</v>
      </c>
      <c r="F64" s="20" t="s">
        <v>69</v>
      </c>
      <c r="G64" s="21" t="s">
        <v>1656</v>
      </c>
      <c r="H64" s="22">
        <v>89</v>
      </c>
      <c r="I64" s="78"/>
      <c r="J64" s="23">
        <v>74154850</v>
      </c>
      <c r="K64" s="93" t="s">
        <v>70</v>
      </c>
      <c r="L64" s="24" t="s">
        <v>71</v>
      </c>
      <c r="M64" s="24"/>
      <c r="N64" s="23">
        <v>0</v>
      </c>
      <c r="O64" s="24" t="s">
        <v>71</v>
      </c>
      <c r="P64" s="24" t="s">
        <v>71</v>
      </c>
      <c r="Q64" s="23">
        <v>0</v>
      </c>
      <c r="R64" s="24" t="s">
        <v>71</v>
      </c>
      <c r="S64" s="26">
        <f t="shared" si="0"/>
        <v>74154850</v>
      </c>
      <c r="T64" s="17" t="s">
        <v>1594</v>
      </c>
      <c r="U64" s="17" t="s">
        <v>245</v>
      </c>
      <c r="V64" s="18" t="s">
        <v>74</v>
      </c>
      <c r="W64" s="18">
        <v>42761</v>
      </c>
      <c r="X64" s="19">
        <v>142</v>
      </c>
      <c r="Y64" s="18">
        <v>42761</v>
      </c>
      <c r="Z64" s="27">
        <v>72100000</v>
      </c>
      <c r="AA64" s="18">
        <v>42761</v>
      </c>
      <c r="AB64" s="18">
        <v>42761</v>
      </c>
      <c r="AC64" s="28"/>
      <c r="AD64" s="21" t="s">
        <v>366</v>
      </c>
      <c r="AE64" s="26">
        <v>72100000</v>
      </c>
      <c r="AF64" s="99">
        <f t="shared" si="1"/>
        <v>-2054850</v>
      </c>
      <c r="AG64" s="30">
        <v>7210000</v>
      </c>
      <c r="AH64" s="17" t="s">
        <v>75</v>
      </c>
      <c r="AI64" s="17" t="s">
        <v>71</v>
      </c>
      <c r="AJ64" s="26" t="s">
        <v>246</v>
      </c>
      <c r="AK64" s="80">
        <v>42768</v>
      </c>
      <c r="AL64" s="17" t="s">
        <v>77</v>
      </c>
      <c r="AM64" s="31">
        <v>24099510</v>
      </c>
      <c r="AN64" s="31">
        <v>8</v>
      </c>
      <c r="AO64" s="39"/>
      <c r="AP64" s="17" t="s">
        <v>71</v>
      </c>
      <c r="AQ64" s="17" t="s">
        <v>71</v>
      </c>
      <c r="AR64" s="17" t="s">
        <v>71</v>
      </c>
      <c r="AS64" s="17" t="s">
        <v>1489</v>
      </c>
      <c r="AT64" s="19" t="s">
        <v>247</v>
      </c>
      <c r="AU64" s="103" t="s">
        <v>1346</v>
      </c>
      <c r="AV64" s="17" t="s">
        <v>1236</v>
      </c>
      <c r="AW64" s="87">
        <f t="shared" si="16"/>
        <v>300</v>
      </c>
      <c r="AX64" s="17">
        <f t="shared" si="17"/>
        <v>10</v>
      </c>
      <c r="AY64" s="17">
        <f t="shared" si="18"/>
        <v>10</v>
      </c>
      <c r="AZ64" s="17">
        <f t="shared" si="19"/>
        <v>0</v>
      </c>
      <c r="BA64" s="18">
        <v>43064</v>
      </c>
      <c r="BB64" s="18"/>
      <c r="BC64" s="26"/>
      <c r="BD64" s="34"/>
      <c r="BE64" s="34"/>
      <c r="BF64" s="18"/>
      <c r="BG64" s="18"/>
      <c r="BH64" s="18"/>
      <c r="BI64" s="26"/>
      <c r="BJ64" s="34"/>
      <c r="BK64" s="34"/>
      <c r="BL64" s="18"/>
      <c r="BM64" s="18"/>
      <c r="BN64" s="18"/>
      <c r="BO64" s="17"/>
      <c r="BP64" s="19">
        <f t="shared" si="6"/>
        <v>-42445</v>
      </c>
      <c r="BQ64" s="17">
        <f t="shared" si="7"/>
        <v>-1414.8333333333333</v>
      </c>
      <c r="BR64" s="17">
        <f t="shared" si="8"/>
        <v>-1415</v>
      </c>
      <c r="BS64" s="17">
        <f t="shared" si="9"/>
        <v>5.0000000000022737</v>
      </c>
      <c r="BT64" s="18"/>
      <c r="BU64" s="18"/>
      <c r="BV64" s="17"/>
      <c r="BW64" s="19">
        <f t="shared" si="10"/>
        <v>0</v>
      </c>
      <c r="BX64" s="17">
        <f t="shared" si="11"/>
        <v>0</v>
      </c>
      <c r="BY64" s="17">
        <f t="shared" si="12"/>
        <v>0</v>
      </c>
      <c r="BZ64" s="17">
        <f t="shared" si="13"/>
        <v>0</v>
      </c>
      <c r="CA64" s="18"/>
      <c r="CB64" s="18"/>
      <c r="CC64" s="18"/>
      <c r="CD64" s="18"/>
      <c r="CE64" s="36">
        <f t="shared" si="14"/>
        <v>0</v>
      </c>
      <c r="CF64" s="39">
        <f t="shared" si="15"/>
        <v>43064</v>
      </c>
      <c r="CG64" s="39"/>
      <c r="CH64" s="18"/>
      <c r="CI64" s="18"/>
      <c r="CJ64" s="18"/>
      <c r="CK64" s="26"/>
      <c r="CL64" s="18"/>
      <c r="CM64" s="18"/>
      <c r="CN64" s="18"/>
      <c r="CO64" s="26"/>
      <c r="CP64" s="26"/>
      <c r="CQ64" s="34"/>
      <c r="CR64" s="80"/>
      <c r="CS64" s="18"/>
      <c r="CT64" s="26"/>
      <c r="CU64" s="18"/>
      <c r="CV64" s="26"/>
      <c r="CW64" s="18"/>
      <c r="CX64" s="18"/>
      <c r="CY64" s="18"/>
      <c r="CZ64" s="26"/>
      <c r="DA64" s="18"/>
      <c r="DB64" s="18"/>
    </row>
    <row r="65" spans="1:106" s="101" customFormat="1" ht="58.5" customHeight="1" x14ac:dyDescent="0.2">
      <c r="A65" s="17">
        <v>62</v>
      </c>
      <c r="B65" s="97">
        <v>42761</v>
      </c>
      <c r="C65" s="19" t="s">
        <v>95</v>
      </c>
      <c r="D65" s="20" t="s">
        <v>67</v>
      </c>
      <c r="E65" s="20" t="s">
        <v>68</v>
      </c>
      <c r="F65" s="20" t="s">
        <v>69</v>
      </c>
      <c r="G65" s="21" t="s">
        <v>1657</v>
      </c>
      <c r="H65" s="22">
        <v>110</v>
      </c>
      <c r="I65" s="78"/>
      <c r="J65" s="23">
        <v>47660805</v>
      </c>
      <c r="K65" s="17" t="s">
        <v>96</v>
      </c>
      <c r="L65" s="24" t="s">
        <v>71</v>
      </c>
      <c r="M65" s="24"/>
      <c r="N65" s="23">
        <v>0</v>
      </c>
      <c r="O65" s="24" t="s">
        <v>71</v>
      </c>
      <c r="P65" s="24" t="s">
        <v>71</v>
      </c>
      <c r="Q65" s="23">
        <v>0</v>
      </c>
      <c r="R65" s="24" t="s">
        <v>71</v>
      </c>
      <c r="S65" s="26">
        <f t="shared" si="0"/>
        <v>47660805</v>
      </c>
      <c r="T65" s="17" t="s">
        <v>1593</v>
      </c>
      <c r="U65" s="17" t="s">
        <v>115</v>
      </c>
      <c r="V65" s="18" t="s">
        <v>74</v>
      </c>
      <c r="W65" s="18">
        <v>42762</v>
      </c>
      <c r="X65" s="19">
        <v>146</v>
      </c>
      <c r="Y65" s="18">
        <v>42762</v>
      </c>
      <c r="Z65" s="27">
        <v>46340112</v>
      </c>
      <c r="AA65" s="18">
        <v>42762</v>
      </c>
      <c r="AB65" s="18">
        <v>42762</v>
      </c>
      <c r="AC65" s="28"/>
      <c r="AD65" s="21" t="s">
        <v>248</v>
      </c>
      <c r="AE65" s="26">
        <v>46340112</v>
      </c>
      <c r="AF65" s="99">
        <f t="shared" si="1"/>
        <v>-1320693</v>
      </c>
      <c r="AG65" s="30">
        <v>4455780</v>
      </c>
      <c r="AH65" s="17" t="s">
        <v>98</v>
      </c>
      <c r="AI65" s="17" t="s">
        <v>71</v>
      </c>
      <c r="AJ65" s="26" t="s">
        <v>116</v>
      </c>
      <c r="AK65" s="80">
        <v>42781</v>
      </c>
      <c r="AL65" s="17" t="s">
        <v>77</v>
      </c>
      <c r="AM65" s="31">
        <v>1014188712</v>
      </c>
      <c r="AN65" s="31">
        <v>5</v>
      </c>
      <c r="AO65" s="39"/>
      <c r="AP65" s="17" t="s">
        <v>71</v>
      </c>
      <c r="AQ65" s="17" t="s">
        <v>71</v>
      </c>
      <c r="AR65" s="17" t="s">
        <v>71</v>
      </c>
      <c r="AS65" s="17" t="s">
        <v>1490</v>
      </c>
      <c r="AT65" s="19">
        <v>3153531916</v>
      </c>
      <c r="AU65" s="103" t="s">
        <v>1347</v>
      </c>
      <c r="AV65" s="17" t="s">
        <v>1259</v>
      </c>
      <c r="AW65" s="87">
        <f t="shared" si="16"/>
        <v>312</v>
      </c>
      <c r="AX65" s="17">
        <f t="shared" si="17"/>
        <v>10.4</v>
      </c>
      <c r="AY65" s="17">
        <f t="shared" si="18"/>
        <v>10</v>
      </c>
      <c r="AZ65" s="17">
        <f t="shared" si="19"/>
        <v>12.000000000000011</v>
      </c>
      <c r="BA65" s="18">
        <v>43077</v>
      </c>
      <c r="BB65" s="18"/>
      <c r="BC65" s="26"/>
      <c r="BD65" s="34"/>
      <c r="BE65" s="34"/>
      <c r="BF65" s="18"/>
      <c r="BG65" s="18"/>
      <c r="BH65" s="18"/>
      <c r="BI65" s="26"/>
      <c r="BJ65" s="34"/>
      <c r="BK65" s="34"/>
      <c r="BL65" s="18"/>
      <c r="BM65" s="18"/>
      <c r="BN65" s="18"/>
      <c r="BO65" s="17"/>
      <c r="BP65" s="19">
        <f t="shared" si="6"/>
        <v>-42458</v>
      </c>
      <c r="BQ65" s="17">
        <f t="shared" si="7"/>
        <v>-1415.2666666666667</v>
      </c>
      <c r="BR65" s="17">
        <f t="shared" si="8"/>
        <v>-1416</v>
      </c>
      <c r="BS65" s="17">
        <f t="shared" si="9"/>
        <v>22.000000000000455</v>
      </c>
      <c r="BT65" s="18"/>
      <c r="BU65" s="18"/>
      <c r="BV65" s="17"/>
      <c r="BW65" s="19">
        <f t="shared" si="10"/>
        <v>0</v>
      </c>
      <c r="BX65" s="17">
        <f t="shared" si="11"/>
        <v>0</v>
      </c>
      <c r="BY65" s="17">
        <f t="shared" si="12"/>
        <v>0</v>
      </c>
      <c r="BZ65" s="17">
        <f t="shared" si="13"/>
        <v>0</v>
      </c>
      <c r="CA65" s="18"/>
      <c r="CB65" s="18"/>
      <c r="CC65" s="18"/>
      <c r="CD65" s="18"/>
      <c r="CE65" s="36">
        <f t="shared" si="14"/>
        <v>0</v>
      </c>
      <c r="CF65" s="39">
        <f t="shared" si="15"/>
        <v>43077</v>
      </c>
      <c r="CG65" s="39"/>
      <c r="CH65" s="18"/>
      <c r="CI65" s="18"/>
      <c r="CJ65" s="18"/>
      <c r="CK65" s="26"/>
      <c r="CL65" s="18"/>
      <c r="CM65" s="18"/>
      <c r="CN65" s="18"/>
      <c r="CO65" s="26"/>
      <c r="CP65" s="26"/>
      <c r="CQ65" s="34"/>
      <c r="CR65" s="80"/>
      <c r="CS65" s="18"/>
      <c r="CT65" s="26"/>
      <c r="CU65" s="18"/>
      <c r="CV65" s="26"/>
      <c r="CW65" s="18"/>
      <c r="CX65" s="18"/>
      <c r="CY65" s="18"/>
      <c r="CZ65" s="26"/>
      <c r="DA65" s="18"/>
      <c r="DB65" s="18"/>
    </row>
    <row r="66" spans="1:106" s="101" customFormat="1" ht="58.5" customHeight="1" x14ac:dyDescent="0.2">
      <c r="A66" s="17">
        <v>63</v>
      </c>
      <c r="B66" s="97">
        <v>42764</v>
      </c>
      <c r="C66" s="19" t="s">
        <v>95</v>
      </c>
      <c r="D66" s="20" t="s">
        <v>67</v>
      </c>
      <c r="E66" s="20" t="s">
        <v>68</v>
      </c>
      <c r="F66" s="20" t="s">
        <v>69</v>
      </c>
      <c r="G66" s="21" t="s">
        <v>1653</v>
      </c>
      <c r="H66" s="22">
        <v>76</v>
      </c>
      <c r="I66" s="78"/>
      <c r="J66" s="23">
        <v>23097680</v>
      </c>
      <c r="K66" s="17" t="s">
        <v>96</v>
      </c>
      <c r="L66" s="24" t="s">
        <v>71</v>
      </c>
      <c r="M66" s="24"/>
      <c r="N66" s="23">
        <v>0</v>
      </c>
      <c r="O66" s="24" t="s">
        <v>71</v>
      </c>
      <c r="P66" s="24" t="s">
        <v>71</v>
      </c>
      <c r="Q66" s="23">
        <v>0</v>
      </c>
      <c r="R66" s="24" t="s">
        <v>71</v>
      </c>
      <c r="S66" s="26">
        <f t="shared" si="0"/>
        <v>23097680</v>
      </c>
      <c r="T66" s="17" t="s">
        <v>1593</v>
      </c>
      <c r="U66" s="17" t="s">
        <v>115</v>
      </c>
      <c r="V66" s="18" t="s">
        <v>74</v>
      </c>
      <c r="W66" s="18">
        <v>42765</v>
      </c>
      <c r="X66" s="19">
        <v>148</v>
      </c>
      <c r="Y66" s="18">
        <v>42765</v>
      </c>
      <c r="Z66" s="27">
        <v>22457637</v>
      </c>
      <c r="AA66" s="18">
        <v>42765</v>
      </c>
      <c r="AB66" s="18">
        <v>42765</v>
      </c>
      <c r="AC66" s="28"/>
      <c r="AD66" s="21" t="s">
        <v>249</v>
      </c>
      <c r="AE66" s="26">
        <v>22457637</v>
      </c>
      <c r="AF66" s="99">
        <f t="shared" si="1"/>
        <v>-640043</v>
      </c>
      <c r="AG66" s="30">
        <v>4237290</v>
      </c>
      <c r="AH66" s="17" t="s">
        <v>125</v>
      </c>
      <c r="AI66" s="17" t="s">
        <v>71</v>
      </c>
      <c r="AJ66" s="26" t="s">
        <v>116</v>
      </c>
      <c r="AK66" s="80">
        <v>42781</v>
      </c>
      <c r="AL66" s="17" t="s">
        <v>77</v>
      </c>
      <c r="AM66" s="31">
        <v>1088302710</v>
      </c>
      <c r="AN66" s="31">
        <v>9</v>
      </c>
      <c r="AO66" s="39"/>
      <c r="AP66" s="17" t="s">
        <v>71</v>
      </c>
      <c r="AQ66" s="17" t="s">
        <v>71</v>
      </c>
      <c r="AR66" s="17" t="s">
        <v>71</v>
      </c>
      <c r="AS66" s="17" t="s">
        <v>1491</v>
      </c>
      <c r="AT66" s="19">
        <v>3146607272</v>
      </c>
      <c r="AU66" s="103" t="s">
        <v>1348</v>
      </c>
      <c r="AV66" s="17" t="s">
        <v>1260</v>
      </c>
      <c r="AW66" s="87">
        <f t="shared" si="16"/>
        <v>159</v>
      </c>
      <c r="AX66" s="17">
        <f t="shared" si="17"/>
        <v>5.3</v>
      </c>
      <c r="AY66" s="17">
        <f t="shared" si="18"/>
        <v>5</v>
      </c>
      <c r="AZ66" s="17">
        <f t="shared" si="19"/>
        <v>8.9999999999999947</v>
      </c>
      <c r="BA66" s="18">
        <v>42924</v>
      </c>
      <c r="BB66" s="18"/>
      <c r="BC66" s="26"/>
      <c r="BD66" s="34"/>
      <c r="BE66" s="34"/>
      <c r="BF66" s="18"/>
      <c r="BG66" s="18"/>
      <c r="BH66" s="18"/>
      <c r="BI66" s="26"/>
      <c r="BJ66" s="34"/>
      <c r="BK66" s="34"/>
      <c r="BL66" s="18"/>
      <c r="BM66" s="18"/>
      <c r="BN66" s="18"/>
      <c r="BO66" s="17"/>
      <c r="BP66" s="19">
        <f t="shared" si="6"/>
        <v>-42308</v>
      </c>
      <c r="BQ66" s="17">
        <f t="shared" si="7"/>
        <v>-1410.2666666666667</v>
      </c>
      <c r="BR66" s="17">
        <f t="shared" si="8"/>
        <v>-1411</v>
      </c>
      <c r="BS66" s="17">
        <f t="shared" si="9"/>
        <v>22.000000000000455</v>
      </c>
      <c r="BT66" s="18"/>
      <c r="BU66" s="18"/>
      <c r="BV66" s="17"/>
      <c r="BW66" s="19">
        <f t="shared" si="10"/>
        <v>0</v>
      </c>
      <c r="BX66" s="17">
        <f t="shared" si="11"/>
        <v>0</v>
      </c>
      <c r="BY66" s="17">
        <f t="shared" si="12"/>
        <v>0</v>
      </c>
      <c r="BZ66" s="17">
        <f t="shared" si="13"/>
        <v>0</v>
      </c>
      <c r="CA66" s="18"/>
      <c r="CB66" s="18"/>
      <c r="CC66" s="18"/>
      <c r="CD66" s="18"/>
      <c r="CE66" s="36">
        <f t="shared" si="14"/>
        <v>0</v>
      </c>
      <c r="CF66" s="39">
        <f t="shared" si="15"/>
        <v>42924</v>
      </c>
      <c r="CG66" s="39"/>
      <c r="CH66" s="18"/>
      <c r="CI66" s="18"/>
      <c r="CJ66" s="18"/>
      <c r="CK66" s="26"/>
      <c r="CL66" s="18"/>
      <c r="CM66" s="18"/>
      <c r="CN66" s="18"/>
      <c r="CO66" s="26"/>
      <c r="CP66" s="26"/>
      <c r="CQ66" s="34"/>
      <c r="CR66" s="80"/>
      <c r="CS66" s="18"/>
      <c r="CT66" s="26"/>
      <c r="CU66" s="18"/>
      <c r="CV66" s="26"/>
      <c r="CW66" s="18"/>
      <c r="CX66" s="18"/>
      <c r="CY66" s="18"/>
      <c r="CZ66" s="26"/>
      <c r="DA66" s="18"/>
      <c r="DB66" s="18"/>
    </row>
    <row r="67" spans="1:106" s="101" customFormat="1" ht="58.5" customHeight="1" x14ac:dyDescent="0.2">
      <c r="A67" s="17">
        <v>64</v>
      </c>
      <c r="B67" s="97">
        <v>42762</v>
      </c>
      <c r="C67" s="19" t="s">
        <v>95</v>
      </c>
      <c r="D67" s="20" t="s">
        <v>67</v>
      </c>
      <c r="E67" s="20" t="s">
        <v>68</v>
      </c>
      <c r="F67" s="20" t="s">
        <v>69</v>
      </c>
      <c r="G67" s="21" t="s">
        <v>1658</v>
      </c>
      <c r="H67" s="22">
        <v>65</v>
      </c>
      <c r="I67" s="78"/>
      <c r="J67" s="23">
        <v>49035636</v>
      </c>
      <c r="K67" s="17" t="s">
        <v>96</v>
      </c>
      <c r="L67" s="24" t="s">
        <v>71</v>
      </c>
      <c r="M67" s="24"/>
      <c r="N67" s="23">
        <v>0</v>
      </c>
      <c r="O67" s="24" t="s">
        <v>71</v>
      </c>
      <c r="P67" s="24" t="s">
        <v>71</v>
      </c>
      <c r="Q67" s="23">
        <v>0</v>
      </c>
      <c r="R67" s="24" t="s">
        <v>71</v>
      </c>
      <c r="S67" s="26">
        <f t="shared" si="0"/>
        <v>49035636</v>
      </c>
      <c r="T67" s="17" t="s">
        <v>1593</v>
      </c>
      <c r="U67" s="17" t="s">
        <v>539</v>
      </c>
      <c r="V67" s="18" t="s">
        <v>74</v>
      </c>
      <c r="W67" s="18">
        <v>42765</v>
      </c>
      <c r="X67" s="19">
        <v>150</v>
      </c>
      <c r="Y67" s="18">
        <v>42765</v>
      </c>
      <c r="Z67" s="27">
        <v>47676846</v>
      </c>
      <c r="AA67" s="18">
        <v>42765</v>
      </c>
      <c r="AB67" s="18">
        <v>42765</v>
      </c>
      <c r="AC67" s="28"/>
      <c r="AD67" s="21" t="s">
        <v>250</v>
      </c>
      <c r="AE67" s="26">
        <v>47676846</v>
      </c>
      <c r="AF67" s="99">
        <f t="shared" si="1"/>
        <v>-1358790</v>
      </c>
      <c r="AG67" s="30">
        <v>4455780</v>
      </c>
      <c r="AH67" s="17" t="s">
        <v>98</v>
      </c>
      <c r="AI67" s="17" t="s">
        <v>71</v>
      </c>
      <c r="AJ67" s="26" t="s">
        <v>540</v>
      </c>
      <c r="AK67" s="80">
        <v>42781</v>
      </c>
      <c r="AL67" s="17" t="s">
        <v>77</v>
      </c>
      <c r="AM67" s="31">
        <v>1020750598</v>
      </c>
      <c r="AN67" s="31">
        <v>3</v>
      </c>
      <c r="AO67" s="39"/>
      <c r="AP67" s="17" t="s">
        <v>71</v>
      </c>
      <c r="AQ67" s="17" t="s">
        <v>71</v>
      </c>
      <c r="AR67" s="17" t="s">
        <v>71</v>
      </c>
      <c r="AS67" s="17" t="s">
        <v>1492</v>
      </c>
      <c r="AT67" s="19">
        <v>3212188056</v>
      </c>
      <c r="AU67" s="103" t="s">
        <v>1349</v>
      </c>
      <c r="AV67" s="17" t="s">
        <v>1261</v>
      </c>
      <c r="AW67" s="87">
        <f t="shared" si="16"/>
        <v>321</v>
      </c>
      <c r="AX67" s="17">
        <f t="shared" si="17"/>
        <v>10.7</v>
      </c>
      <c r="AY67" s="17">
        <f t="shared" si="18"/>
        <v>10</v>
      </c>
      <c r="AZ67" s="17">
        <f t="shared" si="19"/>
        <v>20.999999999999979</v>
      </c>
      <c r="BA67" s="18">
        <v>43089</v>
      </c>
      <c r="BB67" s="18"/>
      <c r="BC67" s="26"/>
      <c r="BD67" s="34"/>
      <c r="BE67" s="34"/>
      <c r="BF67" s="18"/>
      <c r="BG67" s="18"/>
      <c r="BH67" s="18"/>
      <c r="BI67" s="26"/>
      <c r="BJ67" s="34"/>
      <c r="BK67" s="34"/>
      <c r="BL67" s="18"/>
      <c r="BM67" s="18"/>
      <c r="BN67" s="18"/>
      <c r="BO67" s="17"/>
      <c r="BP67" s="19">
        <f t="shared" si="6"/>
        <v>-42470</v>
      </c>
      <c r="BQ67" s="17">
        <f t="shared" si="7"/>
        <v>-1415.6666666666667</v>
      </c>
      <c r="BR67" s="17">
        <f t="shared" si="8"/>
        <v>-1416</v>
      </c>
      <c r="BS67" s="17">
        <f t="shared" si="9"/>
        <v>9.9999999999977263</v>
      </c>
      <c r="BT67" s="18"/>
      <c r="BU67" s="18"/>
      <c r="BV67" s="17"/>
      <c r="BW67" s="19">
        <f t="shared" si="10"/>
        <v>0</v>
      </c>
      <c r="BX67" s="17">
        <f t="shared" si="11"/>
        <v>0</v>
      </c>
      <c r="BY67" s="17">
        <f t="shared" si="12"/>
        <v>0</v>
      </c>
      <c r="BZ67" s="17">
        <f t="shared" si="13"/>
        <v>0</v>
      </c>
      <c r="CA67" s="18"/>
      <c r="CB67" s="18"/>
      <c r="CC67" s="18"/>
      <c r="CD67" s="18"/>
      <c r="CE67" s="36">
        <f t="shared" si="14"/>
        <v>0</v>
      </c>
      <c r="CF67" s="39">
        <f t="shared" si="15"/>
        <v>43089</v>
      </c>
      <c r="CG67" s="39"/>
      <c r="CH67" s="18"/>
      <c r="CI67" s="18"/>
      <c r="CJ67" s="18"/>
      <c r="CK67" s="26"/>
      <c r="CL67" s="18"/>
      <c r="CM67" s="18"/>
      <c r="CN67" s="18"/>
      <c r="CO67" s="26"/>
      <c r="CP67" s="26"/>
      <c r="CQ67" s="34"/>
      <c r="CR67" s="80"/>
      <c r="CS67" s="18"/>
      <c r="CT67" s="26"/>
      <c r="CU67" s="18"/>
      <c r="CV67" s="26"/>
      <c r="CW67" s="18"/>
      <c r="CX67" s="18"/>
      <c r="CY67" s="18"/>
      <c r="CZ67" s="26"/>
      <c r="DA67" s="18"/>
      <c r="DB67" s="18"/>
    </row>
    <row r="68" spans="1:106" s="101" customFormat="1" ht="58.5" customHeight="1" x14ac:dyDescent="0.2">
      <c r="A68" s="17">
        <v>65</v>
      </c>
      <c r="B68" s="97">
        <v>42762</v>
      </c>
      <c r="C68" s="19" t="s">
        <v>121</v>
      </c>
      <c r="D68" s="20" t="s">
        <v>67</v>
      </c>
      <c r="E68" s="20" t="s">
        <v>68</v>
      </c>
      <c r="F68" s="20" t="s">
        <v>69</v>
      </c>
      <c r="G68" s="21" t="s">
        <v>1659</v>
      </c>
      <c r="H68" s="22">
        <v>80</v>
      </c>
      <c r="I68" s="78"/>
      <c r="J68" s="23">
        <v>58830200</v>
      </c>
      <c r="K68" s="17" t="s">
        <v>122</v>
      </c>
      <c r="L68" s="24" t="s">
        <v>71</v>
      </c>
      <c r="M68" s="24"/>
      <c r="N68" s="23">
        <v>0</v>
      </c>
      <c r="O68" s="24" t="s">
        <v>71</v>
      </c>
      <c r="P68" s="24" t="s">
        <v>71</v>
      </c>
      <c r="Q68" s="23">
        <v>0</v>
      </c>
      <c r="R68" s="24" t="s">
        <v>71</v>
      </c>
      <c r="S68" s="26">
        <f t="shared" ref="S68:S131" si="20">J68+N68+Q68</f>
        <v>58830200</v>
      </c>
      <c r="T68" s="17" t="s">
        <v>1593</v>
      </c>
      <c r="U68" s="17" t="s">
        <v>541</v>
      </c>
      <c r="V68" s="18" t="s">
        <v>74</v>
      </c>
      <c r="W68" s="18">
        <v>42765</v>
      </c>
      <c r="X68" s="19">
        <v>152</v>
      </c>
      <c r="Y68" s="18">
        <v>42765</v>
      </c>
      <c r="Z68" s="27">
        <v>57200000</v>
      </c>
      <c r="AA68" s="18">
        <v>42765</v>
      </c>
      <c r="AB68" s="18">
        <v>42765</v>
      </c>
      <c r="AC68" s="28"/>
      <c r="AD68" s="21" t="s">
        <v>251</v>
      </c>
      <c r="AE68" s="26">
        <v>57200000</v>
      </c>
      <c r="AF68" s="99">
        <f t="shared" ref="AF68:AF131" si="21">-(S68-AE68)</f>
        <v>-1630200</v>
      </c>
      <c r="AG68" s="30">
        <v>5200000</v>
      </c>
      <c r="AH68" s="17" t="s">
        <v>125</v>
      </c>
      <c r="AI68" s="17" t="s">
        <v>71</v>
      </c>
      <c r="AJ68" s="26" t="s">
        <v>542</v>
      </c>
      <c r="AK68" s="80">
        <v>42782</v>
      </c>
      <c r="AL68" s="17" t="s">
        <v>77</v>
      </c>
      <c r="AM68" s="31">
        <v>79594094</v>
      </c>
      <c r="AN68" s="31">
        <v>8</v>
      </c>
      <c r="AO68" s="39"/>
      <c r="AP68" s="17" t="s">
        <v>71</v>
      </c>
      <c r="AQ68" s="17" t="s">
        <v>71</v>
      </c>
      <c r="AR68" s="17" t="s">
        <v>71</v>
      </c>
      <c r="AS68" s="17" t="s">
        <v>1493</v>
      </c>
      <c r="AT68" s="19">
        <v>3164656565</v>
      </c>
      <c r="AU68" s="103" t="s">
        <v>1350</v>
      </c>
      <c r="AV68" s="17" t="s">
        <v>1254</v>
      </c>
      <c r="AW68" s="87">
        <f t="shared" si="16"/>
        <v>330</v>
      </c>
      <c r="AX68" s="17">
        <f t="shared" si="17"/>
        <v>11</v>
      </c>
      <c r="AY68" s="17">
        <f t="shared" si="18"/>
        <v>11</v>
      </c>
      <c r="AZ68" s="17">
        <f t="shared" si="19"/>
        <v>0</v>
      </c>
      <c r="BA68" s="18">
        <v>43098</v>
      </c>
      <c r="BB68" s="18"/>
      <c r="BC68" s="26"/>
      <c r="BD68" s="34"/>
      <c r="BE68" s="34"/>
      <c r="BF68" s="18"/>
      <c r="BG68" s="18"/>
      <c r="BH68" s="18"/>
      <c r="BI68" s="26"/>
      <c r="BJ68" s="34"/>
      <c r="BK68" s="34"/>
      <c r="BL68" s="18"/>
      <c r="BM68" s="18"/>
      <c r="BN68" s="18"/>
      <c r="BO68" s="17"/>
      <c r="BP68" s="19">
        <f t="shared" ref="BP68:BP131" si="22">DAYS360(BA68,BT68,FALSE)</f>
        <v>-42479</v>
      </c>
      <c r="BQ68" s="17">
        <f t="shared" ref="BQ68:BQ131" si="23">BP68/30</f>
        <v>-1415.9666666666667</v>
      </c>
      <c r="BR68" s="17">
        <f t="shared" ref="BR68:BR131" si="24">INT(BQ68)</f>
        <v>-1416</v>
      </c>
      <c r="BS68" s="17">
        <f t="shared" ref="BS68:BS131" si="25">(BQ68-BR68)*30</f>
        <v>0.99999999999909051</v>
      </c>
      <c r="BT68" s="18"/>
      <c r="BU68" s="18"/>
      <c r="BV68" s="17"/>
      <c r="BW68" s="19">
        <f t="shared" ref="BW68:BW131" si="26">DAYS360(BT68,CA68,FALSE)</f>
        <v>0</v>
      </c>
      <c r="BX68" s="17">
        <f t="shared" ref="BX68:BX131" si="27">BW68/30</f>
        <v>0</v>
      </c>
      <c r="BY68" s="17">
        <f t="shared" ref="BY68:BY131" si="28">INT(BX68)</f>
        <v>0</v>
      </c>
      <c r="BZ68" s="17">
        <f t="shared" ref="BZ68:BZ131" si="29">(BX68-BY68)*30</f>
        <v>0</v>
      </c>
      <c r="CA68" s="18"/>
      <c r="CB68" s="18"/>
      <c r="CC68" s="18"/>
      <c r="CD68" s="18"/>
      <c r="CE68" s="36">
        <f t="shared" ref="CE68:CE131" si="30">_xlfn.DAYS(CD68,CC68)</f>
        <v>0</v>
      </c>
      <c r="CF68" s="39">
        <f t="shared" ref="CF68:CF131" si="31">BA68+CE68</f>
        <v>43098</v>
      </c>
      <c r="CG68" s="39"/>
      <c r="CH68" s="18"/>
      <c r="CI68" s="18"/>
      <c r="CJ68" s="18"/>
      <c r="CK68" s="26"/>
      <c r="CL68" s="18"/>
      <c r="CM68" s="18"/>
      <c r="CN68" s="18"/>
      <c r="CO68" s="26"/>
      <c r="CP68" s="26"/>
      <c r="CQ68" s="34"/>
      <c r="CR68" s="80"/>
      <c r="CS68" s="18"/>
      <c r="CT68" s="26"/>
      <c r="CU68" s="18"/>
      <c r="CV68" s="26"/>
      <c r="CW68" s="18"/>
      <c r="CX68" s="18"/>
      <c r="CY68" s="18"/>
      <c r="CZ68" s="26"/>
      <c r="DA68" s="18"/>
      <c r="DB68" s="18"/>
    </row>
    <row r="69" spans="1:106" s="101" customFormat="1" ht="58.5" customHeight="1" x14ac:dyDescent="0.2">
      <c r="A69" s="17">
        <v>66</v>
      </c>
      <c r="B69" s="97">
        <v>42762</v>
      </c>
      <c r="C69" s="19" t="s">
        <v>95</v>
      </c>
      <c r="D69" s="20" t="s">
        <v>67</v>
      </c>
      <c r="E69" s="20" t="s">
        <v>68</v>
      </c>
      <c r="F69" s="20" t="s">
        <v>69</v>
      </c>
      <c r="G69" s="21" t="s">
        <v>1660</v>
      </c>
      <c r="H69" s="22">
        <v>77</v>
      </c>
      <c r="I69" s="78"/>
      <c r="J69" s="23">
        <v>46285974</v>
      </c>
      <c r="K69" s="17" t="s">
        <v>96</v>
      </c>
      <c r="L69" s="24" t="s">
        <v>71</v>
      </c>
      <c r="M69" s="24"/>
      <c r="N69" s="23">
        <v>0</v>
      </c>
      <c r="O69" s="24" t="s">
        <v>71</v>
      </c>
      <c r="P69" s="24" t="s">
        <v>71</v>
      </c>
      <c r="Q69" s="23">
        <v>0</v>
      </c>
      <c r="R69" s="24" t="s">
        <v>71</v>
      </c>
      <c r="S69" s="26">
        <f t="shared" si="20"/>
        <v>46285974</v>
      </c>
      <c r="T69" s="17" t="s">
        <v>1595</v>
      </c>
      <c r="U69" s="17" t="s">
        <v>543</v>
      </c>
      <c r="V69" s="18" t="s">
        <v>74</v>
      </c>
      <c r="W69" s="18">
        <v>42765</v>
      </c>
      <c r="X69" s="19">
        <v>154</v>
      </c>
      <c r="Y69" s="18">
        <v>42765</v>
      </c>
      <c r="Z69" s="27">
        <v>45003378</v>
      </c>
      <c r="AA69" s="18">
        <v>42765</v>
      </c>
      <c r="AB69" s="18">
        <v>42765</v>
      </c>
      <c r="AC69" s="28"/>
      <c r="AD69" s="21" t="s">
        <v>367</v>
      </c>
      <c r="AE69" s="26">
        <v>45003378</v>
      </c>
      <c r="AF69" s="99">
        <f t="shared" si="21"/>
        <v>-1282596</v>
      </c>
      <c r="AG69" s="30">
        <v>4455780</v>
      </c>
      <c r="AH69" s="17" t="s">
        <v>98</v>
      </c>
      <c r="AI69" s="17" t="s">
        <v>252</v>
      </c>
      <c r="AJ69" s="26" t="s">
        <v>544</v>
      </c>
      <c r="AK69" s="80">
        <v>42787</v>
      </c>
      <c r="AL69" s="17" t="s">
        <v>77</v>
      </c>
      <c r="AM69" s="31">
        <v>1032437103</v>
      </c>
      <c r="AN69" s="31">
        <v>4</v>
      </c>
      <c r="AO69" s="39"/>
      <c r="AP69" s="17" t="s">
        <v>71</v>
      </c>
      <c r="AQ69" s="17" t="s">
        <v>71</v>
      </c>
      <c r="AR69" s="17" t="s">
        <v>71</v>
      </c>
      <c r="AS69" s="17" t="s">
        <v>1494</v>
      </c>
      <c r="AT69" s="19">
        <v>4312518</v>
      </c>
      <c r="AU69" s="103" t="s">
        <v>1351</v>
      </c>
      <c r="AV69" s="17" t="s">
        <v>1262</v>
      </c>
      <c r="AW69" s="87">
        <f t="shared" si="16"/>
        <v>303</v>
      </c>
      <c r="AX69" s="17">
        <f t="shared" si="17"/>
        <v>10.1</v>
      </c>
      <c r="AY69" s="17">
        <f t="shared" si="18"/>
        <v>10</v>
      </c>
      <c r="AZ69" s="17">
        <f t="shared" si="19"/>
        <v>2.9999999999999893</v>
      </c>
      <c r="BA69" s="18">
        <v>43071</v>
      </c>
      <c r="BB69" s="18"/>
      <c r="BC69" s="26"/>
      <c r="BD69" s="34"/>
      <c r="BE69" s="34"/>
      <c r="BF69" s="18"/>
      <c r="BG69" s="18"/>
      <c r="BH69" s="18"/>
      <c r="BI69" s="26"/>
      <c r="BJ69" s="34"/>
      <c r="BK69" s="34"/>
      <c r="BL69" s="18"/>
      <c r="BM69" s="18"/>
      <c r="BN69" s="18"/>
      <c r="BO69" s="17"/>
      <c r="BP69" s="19">
        <f t="shared" si="22"/>
        <v>-42452</v>
      </c>
      <c r="BQ69" s="17">
        <f t="shared" si="23"/>
        <v>-1415.0666666666666</v>
      </c>
      <c r="BR69" s="17">
        <f t="shared" si="24"/>
        <v>-1416</v>
      </c>
      <c r="BS69" s="17">
        <f t="shared" si="25"/>
        <v>28.000000000001819</v>
      </c>
      <c r="BT69" s="18"/>
      <c r="BU69" s="18"/>
      <c r="BV69" s="17"/>
      <c r="BW69" s="19">
        <f t="shared" si="26"/>
        <v>0</v>
      </c>
      <c r="BX69" s="17">
        <f t="shared" si="27"/>
        <v>0</v>
      </c>
      <c r="BY69" s="17">
        <f t="shared" si="28"/>
        <v>0</v>
      </c>
      <c r="BZ69" s="17">
        <f t="shared" si="29"/>
        <v>0</v>
      </c>
      <c r="CA69" s="18"/>
      <c r="CB69" s="18"/>
      <c r="CC69" s="18"/>
      <c r="CD69" s="18"/>
      <c r="CE69" s="36">
        <f t="shared" si="30"/>
        <v>0</v>
      </c>
      <c r="CF69" s="39">
        <f t="shared" si="31"/>
        <v>43071</v>
      </c>
      <c r="CG69" s="39"/>
      <c r="CH69" s="18"/>
      <c r="CI69" s="18"/>
      <c r="CJ69" s="18"/>
      <c r="CK69" s="26"/>
      <c r="CL69" s="18"/>
      <c r="CM69" s="18"/>
      <c r="CN69" s="18"/>
      <c r="CO69" s="26"/>
      <c r="CP69" s="26"/>
      <c r="CQ69" s="34"/>
      <c r="CR69" s="80"/>
      <c r="CS69" s="18"/>
      <c r="CT69" s="26"/>
      <c r="CU69" s="18"/>
      <c r="CV69" s="26"/>
      <c r="CW69" s="18"/>
      <c r="CX69" s="18"/>
      <c r="CY69" s="18"/>
      <c r="CZ69" s="26"/>
      <c r="DA69" s="18"/>
      <c r="DB69" s="18"/>
    </row>
    <row r="70" spans="1:106" s="101" customFormat="1" ht="58.5" customHeight="1" x14ac:dyDescent="0.2">
      <c r="A70" s="17">
        <v>67</v>
      </c>
      <c r="B70" s="97">
        <v>42821</v>
      </c>
      <c r="C70" s="19" t="s">
        <v>212</v>
      </c>
      <c r="D70" s="20" t="s">
        <v>67</v>
      </c>
      <c r="E70" s="20" t="s">
        <v>68</v>
      </c>
      <c r="F70" s="20" t="s">
        <v>69</v>
      </c>
      <c r="G70" s="21" t="s">
        <v>1661</v>
      </c>
      <c r="H70" s="22">
        <v>120</v>
      </c>
      <c r="I70" s="78">
        <v>42762</v>
      </c>
      <c r="J70" s="23">
        <v>26472208</v>
      </c>
      <c r="K70" s="17" t="s">
        <v>70</v>
      </c>
      <c r="L70" s="24" t="s">
        <v>71</v>
      </c>
      <c r="M70" s="24"/>
      <c r="N70" s="23">
        <v>0</v>
      </c>
      <c r="O70" s="24" t="s">
        <v>71</v>
      </c>
      <c r="P70" s="24" t="s">
        <v>71</v>
      </c>
      <c r="Q70" s="23">
        <v>0</v>
      </c>
      <c r="R70" s="24" t="s">
        <v>71</v>
      </c>
      <c r="S70" s="26">
        <f t="shared" si="20"/>
        <v>26472208</v>
      </c>
      <c r="T70" s="17" t="s">
        <v>1593</v>
      </c>
      <c r="U70" s="17" t="s">
        <v>594</v>
      </c>
      <c r="V70" s="18" t="s">
        <v>143</v>
      </c>
      <c r="W70" s="18">
        <v>42767</v>
      </c>
      <c r="X70" s="19">
        <v>164</v>
      </c>
      <c r="Y70" s="18">
        <v>42767</v>
      </c>
      <c r="Z70" s="27">
        <v>25738856</v>
      </c>
      <c r="AA70" s="18">
        <v>42767</v>
      </c>
      <c r="AB70" s="18">
        <v>42767</v>
      </c>
      <c r="AC70" s="28"/>
      <c r="AD70" s="21" t="s">
        <v>320</v>
      </c>
      <c r="AE70" s="27">
        <v>25738856</v>
      </c>
      <c r="AF70" s="99">
        <f t="shared" si="21"/>
        <v>-733352</v>
      </c>
      <c r="AG70" s="30">
        <v>5399718</v>
      </c>
      <c r="AH70" s="17" t="s">
        <v>216</v>
      </c>
      <c r="AI70" s="17" t="s">
        <v>71</v>
      </c>
      <c r="AJ70" s="26"/>
      <c r="AK70" s="80">
        <v>42782</v>
      </c>
      <c r="AL70" s="17" t="s">
        <v>77</v>
      </c>
      <c r="AM70" s="31">
        <v>79898688</v>
      </c>
      <c r="AN70" s="31">
        <v>8</v>
      </c>
      <c r="AO70" s="39"/>
      <c r="AP70" s="17" t="s">
        <v>582</v>
      </c>
      <c r="AQ70" s="17" t="s">
        <v>582</v>
      </c>
      <c r="AR70" s="17" t="s">
        <v>582</v>
      </c>
      <c r="AS70" s="17" t="s">
        <v>1495</v>
      </c>
      <c r="AT70" s="19">
        <v>3114961082</v>
      </c>
      <c r="AU70" s="103" t="s">
        <v>1352</v>
      </c>
      <c r="AV70" s="17" t="s">
        <v>1263</v>
      </c>
      <c r="AW70" s="87">
        <f t="shared" si="16"/>
        <v>143</v>
      </c>
      <c r="AX70" s="17">
        <f t="shared" si="17"/>
        <v>4.7666666666666666</v>
      </c>
      <c r="AY70" s="17">
        <f t="shared" si="18"/>
        <v>4</v>
      </c>
      <c r="AZ70" s="17">
        <f t="shared" si="19"/>
        <v>23</v>
      </c>
      <c r="BA70" s="18">
        <v>42909</v>
      </c>
      <c r="BB70" s="18"/>
      <c r="BC70" s="26"/>
      <c r="BD70" s="34"/>
      <c r="BE70" s="34"/>
      <c r="BF70" s="18"/>
      <c r="BG70" s="18"/>
      <c r="BH70" s="18"/>
      <c r="BI70" s="26"/>
      <c r="BJ70" s="34"/>
      <c r="BK70" s="34"/>
      <c r="BL70" s="18"/>
      <c r="BM70" s="18"/>
      <c r="BN70" s="18"/>
      <c r="BO70" s="17"/>
      <c r="BP70" s="19">
        <f t="shared" si="22"/>
        <v>-42293</v>
      </c>
      <c r="BQ70" s="17">
        <f t="shared" si="23"/>
        <v>-1409.7666666666667</v>
      </c>
      <c r="BR70" s="17">
        <f t="shared" si="24"/>
        <v>-1410</v>
      </c>
      <c r="BS70" s="17">
        <f t="shared" si="25"/>
        <v>7.0000000000004547</v>
      </c>
      <c r="BT70" s="18"/>
      <c r="BU70" s="18"/>
      <c r="BV70" s="17"/>
      <c r="BW70" s="19">
        <f t="shared" si="26"/>
        <v>0</v>
      </c>
      <c r="BX70" s="17">
        <f t="shared" si="27"/>
        <v>0</v>
      </c>
      <c r="BY70" s="17">
        <f t="shared" si="28"/>
        <v>0</v>
      </c>
      <c r="BZ70" s="17">
        <f t="shared" si="29"/>
        <v>0</v>
      </c>
      <c r="CA70" s="18"/>
      <c r="CB70" s="18"/>
      <c r="CC70" s="18"/>
      <c r="CD70" s="18"/>
      <c r="CE70" s="36">
        <f t="shared" si="30"/>
        <v>0</v>
      </c>
      <c r="CF70" s="39">
        <f t="shared" si="31"/>
        <v>42909</v>
      </c>
      <c r="CG70" s="39"/>
      <c r="CH70" s="18"/>
      <c r="CI70" s="18"/>
      <c r="CJ70" s="18"/>
      <c r="CK70" s="26"/>
      <c r="CL70" s="18"/>
      <c r="CM70" s="18"/>
      <c r="CN70" s="18"/>
      <c r="CO70" s="26"/>
      <c r="CP70" s="26"/>
      <c r="CQ70" s="34"/>
      <c r="CR70" s="80"/>
      <c r="CS70" s="18"/>
      <c r="CT70" s="26"/>
      <c r="CU70" s="18"/>
      <c r="CV70" s="26"/>
      <c r="CW70" s="18"/>
      <c r="CX70" s="18"/>
      <c r="CY70" s="18"/>
      <c r="CZ70" s="26"/>
      <c r="DA70" s="18"/>
      <c r="DB70" s="18"/>
    </row>
    <row r="71" spans="1:106" s="101" customFormat="1" ht="58.5" customHeight="1" x14ac:dyDescent="0.2">
      <c r="A71" s="17">
        <v>68</v>
      </c>
      <c r="B71" s="97">
        <v>42765</v>
      </c>
      <c r="C71" s="19" t="s">
        <v>66</v>
      </c>
      <c r="D71" s="20" t="s">
        <v>67</v>
      </c>
      <c r="E71" s="20" t="s">
        <v>68</v>
      </c>
      <c r="F71" s="20" t="s">
        <v>69</v>
      </c>
      <c r="G71" s="21" t="s">
        <v>1662</v>
      </c>
      <c r="H71" s="22">
        <v>137</v>
      </c>
      <c r="I71" s="78"/>
      <c r="J71" s="23">
        <v>20072591</v>
      </c>
      <c r="K71" s="17" t="s">
        <v>306</v>
      </c>
      <c r="L71" s="24" t="s">
        <v>71</v>
      </c>
      <c r="M71" s="24"/>
      <c r="N71" s="23">
        <v>0</v>
      </c>
      <c r="O71" s="24" t="s">
        <v>71</v>
      </c>
      <c r="P71" s="24" t="s">
        <v>71</v>
      </c>
      <c r="Q71" s="23">
        <v>0</v>
      </c>
      <c r="R71" s="24" t="s">
        <v>71</v>
      </c>
      <c r="S71" s="26">
        <f t="shared" si="20"/>
        <v>20072591</v>
      </c>
      <c r="T71" s="17" t="s">
        <v>1593</v>
      </c>
      <c r="U71" s="17" t="s">
        <v>422</v>
      </c>
      <c r="V71" s="18" t="s">
        <v>74</v>
      </c>
      <c r="W71" s="18">
        <v>42767</v>
      </c>
      <c r="X71" s="19">
        <v>177</v>
      </c>
      <c r="Y71" s="18">
        <v>42767</v>
      </c>
      <c r="Z71" s="27">
        <v>19516374</v>
      </c>
      <c r="AA71" s="18">
        <v>42767</v>
      </c>
      <c r="AB71" s="18">
        <v>42767</v>
      </c>
      <c r="AC71" s="28"/>
      <c r="AD71" s="21" t="s">
        <v>368</v>
      </c>
      <c r="AE71" s="26">
        <v>19516374</v>
      </c>
      <c r="AF71" s="99">
        <f t="shared" si="21"/>
        <v>-556217</v>
      </c>
      <c r="AG71" s="30">
        <v>2168486</v>
      </c>
      <c r="AH71" s="17" t="s">
        <v>423</v>
      </c>
      <c r="AI71" s="17" t="s">
        <v>71</v>
      </c>
      <c r="AJ71" s="17" t="s">
        <v>424</v>
      </c>
      <c r="AK71" s="80">
        <v>42782</v>
      </c>
      <c r="AL71" s="17" t="s">
        <v>77</v>
      </c>
      <c r="AM71" s="31">
        <v>80441673</v>
      </c>
      <c r="AN71" s="31">
        <v>1</v>
      </c>
      <c r="AO71" s="39"/>
      <c r="AP71" s="17" t="s">
        <v>71</v>
      </c>
      <c r="AQ71" s="17" t="s">
        <v>71</v>
      </c>
      <c r="AR71" s="17" t="s">
        <v>71</v>
      </c>
      <c r="AS71" s="17" t="s">
        <v>1496</v>
      </c>
      <c r="AT71" s="19">
        <v>7193222</v>
      </c>
      <c r="AU71" s="103" t="s">
        <v>1353</v>
      </c>
      <c r="AV71" s="17" t="s">
        <v>728</v>
      </c>
      <c r="AW71" s="87">
        <f t="shared" si="16"/>
        <v>270</v>
      </c>
      <c r="AX71" s="17">
        <f t="shared" si="17"/>
        <v>9</v>
      </c>
      <c r="AY71" s="17">
        <f t="shared" si="18"/>
        <v>9</v>
      </c>
      <c r="AZ71" s="17">
        <f t="shared" si="19"/>
        <v>0</v>
      </c>
      <c r="BA71" s="18">
        <v>43038</v>
      </c>
      <c r="BB71" s="18"/>
      <c r="BC71" s="26"/>
      <c r="BD71" s="34"/>
      <c r="BE71" s="34"/>
      <c r="BF71" s="18"/>
      <c r="BG71" s="18"/>
      <c r="BH71" s="18"/>
      <c r="BI71" s="26"/>
      <c r="BJ71" s="34"/>
      <c r="BK71" s="34"/>
      <c r="BL71" s="18"/>
      <c r="BM71" s="18"/>
      <c r="BN71" s="18"/>
      <c r="BO71" s="17"/>
      <c r="BP71" s="19">
        <f t="shared" si="22"/>
        <v>-42420</v>
      </c>
      <c r="BQ71" s="17">
        <f t="shared" si="23"/>
        <v>-1414</v>
      </c>
      <c r="BR71" s="17">
        <f t="shared" si="24"/>
        <v>-1414</v>
      </c>
      <c r="BS71" s="17">
        <f t="shared" si="25"/>
        <v>0</v>
      </c>
      <c r="BT71" s="18"/>
      <c r="BU71" s="18"/>
      <c r="BV71" s="17"/>
      <c r="BW71" s="19">
        <f t="shared" si="26"/>
        <v>0</v>
      </c>
      <c r="BX71" s="17">
        <f t="shared" si="27"/>
        <v>0</v>
      </c>
      <c r="BY71" s="17">
        <f t="shared" si="28"/>
        <v>0</v>
      </c>
      <c r="BZ71" s="17">
        <f t="shared" si="29"/>
        <v>0</v>
      </c>
      <c r="CA71" s="18"/>
      <c r="CB71" s="18"/>
      <c r="CC71" s="18"/>
      <c r="CD71" s="18"/>
      <c r="CE71" s="36">
        <f t="shared" si="30"/>
        <v>0</v>
      </c>
      <c r="CF71" s="39">
        <f t="shared" si="31"/>
        <v>43038</v>
      </c>
      <c r="CG71" s="39"/>
      <c r="CH71" s="18"/>
      <c r="CI71" s="18"/>
      <c r="CJ71" s="18"/>
      <c r="CK71" s="26"/>
      <c r="CL71" s="18"/>
      <c r="CM71" s="18"/>
      <c r="CN71" s="18"/>
      <c r="CO71" s="26"/>
      <c r="CP71" s="26"/>
      <c r="CQ71" s="34"/>
      <c r="CR71" s="80"/>
      <c r="CS71" s="18"/>
      <c r="CT71" s="26"/>
      <c r="CU71" s="18"/>
      <c r="CV71" s="26"/>
      <c r="CW71" s="18"/>
      <c r="CX71" s="18"/>
      <c r="CY71" s="18"/>
      <c r="CZ71" s="26"/>
      <c r="DA71" s="18"/>
      <c r="DB71" s="18"/>
    </row>
    <row r="72" spans="1:106" s="101" customFormat="1" ht="58.5" customHeight="1" x14ac:dyDescent="0.2">
      <c r="A72" s="17">
        <v>69</v>
      </c>
      <c r="B72" s="97">
        <v>42765</v>
      </c>
      <c r="C72" s="19" t="s">
        <v>121</v>
      </c>
      <c r="D72" s="20" t="s">
        <v>67</v>
      </c>
      <c r="E72" s="20" t="s">
        <v>68</v>
      </c>
      <c r="F72" s="20" t="s">
        <v>69</v>
      </c>
      <c r="G72" s="21" t="s">
        <v>1663</v>
      </c>
      <c r="H72" s="22">
        <v>81</v>
      </c>
      <c r="I72" s="78"/>
      <c r="J72" s="23">
        <v>58830200</v>
      </c>
      <c r="K72" s="17" t="s">
        <v>122</v>
      </c>
      <c r="L72" s="24" t="s">
        <v>71</v>
      </c>
      <c r="M72" s="24"/>
      <c r="N72" s="23">
        <v>0</v>
      </c>
      <c r="O72" s="24" t="s">
        <v>71</v>
      </c>
      <c r="P72" s="24" t="s">
        <v>71</v>
      </c>
      <c r="Q72" s="23">
        <v>0</v>
      </c>
      <c r="R72" s="24" t="s">
        <v>71</v>
      </c>
      <c r="S72" s="26">
        <f t="shared" si="20"/>
        <v>58830200</v>
      </c>
      <c r="T72" s="17" t="s">
        <v>1594</v>
      </c>
      <c r="U72" s="17" t="s">
        <v>567</v>
      </c>
      <c r="V72" s="18" t="s">
        <v>568</v>
      </c>
      <c r="W72" s="18">
        <v>42767</v>
      </c>
      <c r="X72" s="19">
        <v>169</v>
      </c>
      <c r="Y72" s="18">
        <v>42767</v>
      </c>
      <c r="Z72" s="27">
        <v>57200000</v>
      </c>
      <c r="AA72" s="18">
        <v>42767</v>
      </c>
      <c r="AB72" s="18">
        <v>42767</v>
      </c>
      <c r="AC72" s="28"/>
      <c r="AD72" s="21" t="s">
        <v>369</v>
      </c>
      <c r="AE72" s="26">
        <v>57200000</v>
      </c>
      <c r="AF72" s="99">
        <f t="shared" si="21"/>
        <v>-1630200</v>
      </c>
      <c r="AG72" s="30">
        <v>5200000</v>
      </c>
      <c r="AH72" s="17" t="s">
        <v>125</v>
      </c>
      <c r="AI72" s="17" t="s">
        <v>71</v>
      </c>
      <c r="AJ72" s="26" t="s">
        <v>569</v>
      </c>
      <c r="AK72" s="80">
        <v>42781</v>
      </c>
      <c r="AL72" s="17" t="s">
        <v>77</v>
      </c>
      <c r="AM72" s="31">
        <v>1094915051</v>
      </c>
      <c r="AN72" s="31">
        <v>6</v>
      </c>
      <c r="AO72" s="39"/>
      <c r="AP72" s="31" t="s">
        <v>421</v>
      </c>
      <c r="AQ72" s="31" t="s">
        <v>421</v>
      </c>
      <c r="AR72" s="31" t="s">
        <v>421</v>
      </c>
      <c r="AS72" s="17" t="s">
        <v>1497</v>
      </c>
      <c r="AT72" s="19">
        <v>3207132459</v>
      </c>
      <c r="AU72" s="103" t="s">
        <v>1354</v>
      </c>
      <c r="AV72" s="17" t="s">
        <v>1232</v>
      </c>
      <c r="AW72" s="87">
        <f t="shared" si="16"/>
        <v>330</v>
      </c>
      <c r="AX72" s="17">
        <f t="shared" si="17"/>
        <v>11</v>
      </c>
      <c r="AY72" s="17">
        <f t="shared" si="18"/>
        <v>11</v>
      </c>
      <c r="AZ72" s="17">
        <f t="shared" si="19"/>
        <v>0</v>
      </c>
      <c r="BA72" s="18">
        <v>43099</v>
      </c>
      <c r="BB72" s="18"/>
      <c r="BC72" s="26"/>
      <c r="BD72" s="34"/>
      <c r="BE72" s="34"/>
      <c r="BF72" s="18"/>
      <c r="BG72" s="18"/>
      <c r="BH72" s="18"/>
      <c r="BI72" s="26"/>
      <c r="BJ72" s="34"/>
      <c r="BK72" s="34"/>
      <c r="BL72" s="18"/>
      <c r="BM72" s="18"/>
      <c r="BN72" s="18"/>
      <c r="BO72" s="17"/>
      <c r="BP72" s="19">
        <f t="shared" si="22"/>
        <v>-42480</v>
      </c>
      <c r="BQ72" s="17">
        <f t="shared" si="23"/>
        <v>-1416</v>
      </c>
      <c r="BR72" s="17">
        <f t="shared" si="24"/>
        <v>-1416</v>
      </c>
      <c r="BS72" s="17">
        <f t="shared" si="25"/>
        <v>0</v>
      </c>
      <c r="BT72" s="18"/>
      <c r="BU72" s="18"/>
      <c r="BV72" s="17"/>
      <c r="BW72" s="19">
        <f t="shared" si="26"/>
        <v>0</v>
      </c>
      <c r="BX72" s="17">
        <f t="shared" si="27"/>
        <v>0</v>
      </c>
      <c r="BY72" s="17">
        <f t="shared" si="28"/>
        <v>0</v>
      </c>
      <c r="BZ72" s="17">
        <f t="shared" si="29"/>
        <v>0</v>
      </c>
      <c r="CA72" s="18"/>
      <c r="CB72" s="18">
        <v>42786</v>
      </c>
      <c r="CC72" s="18">
        <v>42787</v>
      </c>
      <c r="CD72" s="18">
        <v>42820</v>
      </c>
      <c r="CE72" s="36">
        <f t="shared" si="30"/>
        <v>33</v>
      </c>
      <c r="CF72" s="39">
        <f t="shared" si="31"/>
        <v>43132</v>
      </c>
      <c r="CG72" s="39"/>
      <c r="CH72" s="18"/>
      <c r="CI72" s="18"/>
      <c r="CJ72" s="18"/>
      <c r="CK72" s="26"/>
      <c r="CL72" s="18"/>
      <c r="CM72" s="18"/>
      <c r="CN72" s="18"/>
      <c r="CO72" s="26"/>
      <c r="CP72" s="26"/>
      <c r="CQ72" s="34"/>
      <c r="CR72" s="80"/>
      <c r="CS72" s="18"/>
      <c r="CT72" s="26"/>
      <c r="CU72" s="18"/>
      <c r="CV72" s="26"/>
      <c r="CW72" s="18"/>
      <c r="CX72" s="18"/>
      <c r="CY72" s="18"/>
      <c r="CZ72" s="26"/>
      <c r="DA72" s="18"/>
      <c r="DB72" s="18"/>
    </row>
    <row r="73" spans="1:106" s="101" customFormat="1" ht="58.5" customHeight="1" x14ac:dyDescent="0.2">
      <c r="A73" s="17">
        <v>70</v>
      </c>
      <c r="B73" s="97">
        <v>42762</v>
      </c>
      <c r="C73" s="19" t="s">
        <v>212</v>
      </c>
      <c r="D73" s="20" t="s">
        <v>67</v>
      </c>
      <c r="E73" s="20" t="s">
        <v>68</v>
      </c>
      <c r="F73" s="20" t="s">
        <v>69</v>
      </c>
      <c r="G73" s="21" t="s">
        <v>455</v>
      </c>
      <c r="H73" s="22">
        <v>97</v>
      </c>
      <c r="I73" s="78"/>
      <c r="J73" s="23">
        <v>27119488</v>
      </c>
      <c r="K73" s="17" t="s">
        <v>213</v>
      </c>
      <c r="L73" s="24" t="s">
        <v>71</v>
      </c>
      <c r="M73" s="24"/>
      <c r="N73" s="23">
        <v>0</v>
      </c>
      <c r="O73" s="24" t="s">
        <v>71</v>
      </c>
      <c r="P73" s="24" t="s">
        <v>71</v>
      </c>
      <c r="Q73" s="23">
        <v>0</v>
      </c>
      <c r="R73" s="24" t="s">
        <v>71</v>
      </c>
      <c r="S73" s="26">
        <f t="shared" si="20"/>
        <v>27119488</v>
      </c>
      <c r="T73" s="17" t="s">
        <v>1595</v>
      </c>
      <c r="U73" s="17" t="s">
        <v>456</v>
      </c>
      <c r="V73" s="18" t="s">
        <v>74</v>
      </c>
      <c r="W73" s="18">
        <v>42767</v>
      </c>
      <c r="X73" s="19">
        <v>162</v>
      </c>
      <c r="Y73" s="18">
        <v>42767</v>
      </c>
      <c r="Z73" s="27">
        <v>26368000</v>
      </c>
      <c r="AA73" s="18">
        <v>42767</v>
      </c>
      <c r="AB73" s="18">
        <v>42767</v>
      </c>
      <c r="AC73" s="28"/>
      <c r="AD73" s="21" t="s">
        <v>321</v>
      </c>
      <c r="AE73" s="26">
        <v>26368000</v>
      </c>
      <c r="AF73" s="99">
        <f t="shared" si="21"/>
        <v>-751488</v>
      </c>
      <c r="AG73" s="30">
        <v>3296000</v>
      </c>
      <c r="AH73" s="17" t="s">
        <v>216</v>
      </c>
      <c r="AI73" s="17" t="s">
        <v>71</v>
      </c>
      <c r="AJ73" s="26" t="s">
        <v>494</v>
      </c>
      <c r="AK73" s="80">
        <v>42789</v>
      </c>
      <c r="AL73" s="17" t="s">
        <v>77</v>
      </c>
      <c r="AM73" s="31">
        <v>79155476</v>
      </c>
      <c r="AN73" s="31">
        <v>3</v>
      </c>
      <c r="AO73" s="39"/>
      <c r="AP73" s="17" t="s">
        <v>71</v>
      </c>
      <c r="AQ73" s="17" t="s">
        <v>71</v>
      </c>
      <c r="AR73" s="17" t="s">
        <v>71</v>
      </c>
      <c r="AS73" s="17" t="s">
        <v>1498</v>
      </c>
      <c r="AT73" s="19">
        <v>3118402882</v>
      </c>
      <c r="AU73" s="103" t="s">
        <v>1355</v>
      </c>
      <c r="AV73" s="17" t="s">
        <v>701</v>
      </c>
      <c r="AW73" s="87">
        <f t="shared" si="16"/>
        <v>240</v>
      </c>
      <c r="AX73" s="17">
        <f t="shared" si="17"/>
        <v>8</v>
      </c>
      <c r="AY73" s="17">
        <f t="shared" si="18"/>
        <v>8</v>
      </c>
      <c r="AZ73" s="17">
        <f t="shared" si="19"/>
        <v>0</v>
      </c>
      <c r="BA73" s="18">
        <v>43008</v>
      </c>
      <c r="BB73" s="18"/>
      <c r="BC73" s="26"/>
      <c r="BD73" s="34"/>
      <c r="BE73" s="34"/>
      <c r="BF73" s="18"/>
      <c r="BG73" s="18"/>
      <c r="BH73" s="18"/>
      <c r="BI73" s="26"/>
      <c r="BJ73" s="34"/>
      <c r="BK73" s="34"/>
      <c r="BL73" s="18"/>
      <c r="BM73" s="18"/>
      <c r="BN73" s="18"/>
      <c r="BO73" s="17"/>
      <c r="BP73" s="19">
        <f t="shared" si="22"/>
        <v>-42390</v>
      </c>
      <c r="BQ73" s="17">
        <f t="shared" si="23"/>
        <v>-1413</v>
      </c>
      <c r="BR73" s="17">
        <f t="shared" si="24"/>
        <v>-1413</v>
      </c>
      <c r="BS73" s="17">
        <f t="shared" si="25"/>
        <v>0</v>
      </c>
      <c r="BT73" s="18"/>
      <c r="BU73" s="18"/>
      <c r="BV73" s="17"/>
      <c r="BW73" s="19">
        <f t="shared" si="26"/>
        <v>0</v>
      </c>
      <c r="BX73" s="17">
        <f t="shared" si="27"/>
        <v>0</v>
      </c>
      <c r="BY73" s="17">
        <f t="shared" si="28"/>
        <v>0</v>
      </c>
      <c r="BZ73" s="17">
        <f t="shared" si="29"/>
        <v>0</v>
      </c>
      <c r="CA73" s="18"/>
      <c r="CB73" s="18"/>
      <c r="CC73" s="18"/>
      <c r="CD73" s="18"/>
      <c r="CE73" s="36">
        <f t="shared" si="30"/>
        <v>0</v>
      </c>
      <c r="CF73" s="39">
        <f t="shared" si="31"/>
        <v>43008</v>
      </c>
      <c r="CG73" s="39"/>
      <c r="CH73" s="18"/>
      <c r="CI73" s="18"/>
      <c r="CJ73" s="18"/>
      <c r="CK73" s="26"/>
      <c r="CL73" s="18"/>
      <c r="CM73" s="18"/>
      <c r="CN73" s="18"/>
      <c r="CO73" s="26"/>
      <c r="CP73" s="26"/>
      <c r="CQ73" s="34"/>
      <c r="CR73" s="80"/>
      <c r="CS73" s="18"/>
      <c r="CT73" s="26"/>
      <c r="CU73" s="18"/>
      <c r="CV73" s="26"/>
      <c r="CW73" s="18"/>
      <c r="CX73" s="18"/>
      <c r="CY73" s="18"/>
      <c r="CZ73" s="26"/>
      <c r="DA73" s="18"/>
      <c r="DB73" s="18"/>
    </row>
    <row r="74" spans="1:106" s="101" customFormat="1" ht="58.5" customHeight="1" x14ac:dyDescent="0.2">
      <c r="A74" s="17">
        <v>71</v>
      </c>
      <c r="B74" s="97">
        <v>42759</v>
      </c>
      <c r="C74" s="19" t="s">
        <v>66</v>
      </c>
      <c r="D74" s="20" t="s">
        <v>67</v>
      </c>
      <c r="E74" s="20" t="s">
        <v>68</v>
      </c>
      <c r="F74" s="20" t="s">
        <v>69</v>
      </c>
      <c r="G74" s="21" t="s">
        <v>1664</v>
      </c>
      <c r="H74" s="22">
        <v>82</v>
      </c>
      <c r="I74" s="78"/>
      <c r="J74" s="23">
        <v>30084486</v>
      </c>
      <c r="K74" s="17" t="s">
        <v>70</v>
      </c>
      <c r="L74" s="24" t="s">
        <v>71</v>
      </c>
      <c r="M74" s="24"/>
      <c r="N74" s="23">
        <v>0</v>
      </c>
      <c r="O74" s="24" t="s">
        <v>71</v>
      </c>
      <c r="P74" s="24" t="s">
        <v>71</v>
      </c>
      <c r="Q74" s="23">
        <v>0</v>
      </c>
      <c r="R74" s="24" t="s">
        <v>71</v>
      </c>
      <c r="S74" s="26">
        <f t="shared" si="20"/>
        <v>30084486</v>
      </c>
      <c r="T74" s="17" t="s">
        <v>1594</v>
      </c>
      <c r="U74" s="17" t="s">
        <v>491</v>
      </c>
      <c r="V74" s="18" t="s">
        <v>74</v>
      </c>
      <c r="W74" s="18">
        <v>42767</v>
      </c>
      <c r="X74" s="19">
        <v>171</v>
      </c>
      <c r="Y74" s="18">
        <v>42767</v>
      </c>
      <c r="Z74" s="27">
        <v>29250837</v>
      </c>
      <c r="AA74" s="18">
        <v>42767</v>
      </c>
      <c r="AB74" s="18">
        <v>42767</v>
      </c>
      <c r="AC74" s="28"/>
      <c r="AD74" s="21" t="s">
        <v>351</v>
      </c>
      <c r="AE74" s="26">
        <v>29250837</v>
      </c>
      <c r="AF74" s="99">
        <f t="shared" si="21"/>
        <v>-833649</v>
      </c>
      <c r="AG74" s="30">
        <v>2659167</v>
      </c>
      <c r="AH74" s="17" t="s">
        <v>93</v>
      </c>
      <c r="AI74" s="17" t="s">
        <v>492</v>
      </c>
      <c r="AJ74" s="26" t="s">
        <v>493</v>
      </c>
      <c r="AK74" s="80">
        <v>42781</v>
      </c>
      <c r="AL74" s="17" t="s">
        <v>77</v>
      </c>
      <c r="AM74" s="31">
        <v>52735744</v>
      </c>
      <c r="AN74" s="31">
        <v>5</v>
      </c>
      <c r="AO74" s="39"/>
      <c r="AP74" s="17" t="s">
        <v>71</v>
      </c>
      <c r="AQ74" s="17" t="s">
        <v>71</v>
      </c>
      <c r="AR74" s="17" t="s">
        <v>71</v>
      </c>
      <c r="AS74" s="17" t="s">
        <v>1499</v>
      </c>
      <c r="AT74" s="19">
        <v>2796507</v>
      </c>
      <c r="AU74" s="103" t="s">
        <v>1356</v>
      </c>
      <c r="AV74" s="17" t="s">
        <v>1264</v>
      </c>
      <c r="AW74" s="87">
        <f t="shared" si="16"/>
        <v>330</v>
      </c>
      <c r="AX74" s="17">
        <f t="shared" si="17"/>
        <v>11</v>
      </c>
      <c r="AY74" s="17">
        <f t="shared" si="18"/>
        <v>11</v>
      </c>
      <c r="AZ74" s="17">
        <f t="shared" si="19"/>
        <v>0</v>
      </c>
      <c r="BA74" s="18">
        <v>43099</v>
      </c>
      <c r="BB74" s="18"/>
      <c r="BC74" s="26"/>
      <c r="BD74" s="34"/>
      <c r="BE74" s="34"/>
      <c r="BF74" s="18"/>
      <c r="BG74" s="18"/>
      <c r="BH74" s="18"/>
      <c r="BI74" s="26"/>
      <c r="BJ74" s="34"/>
      <c r="BK74" s="34"/>
      <c r="BL74" s="18"/>
      <c r="BM74" s="18"/>
      <c r="BN74" s="18"/>
      <c r="BO74" s="17"/>
      <c r="BP74" s="19">
        <f t="shared" si="22"/>
        <v>-42480</v>
      </c>
      <c r="BQ74" s="17">
        <f t="shared" si="23"/>
        <v>-1416</v>
      </c>
      <c r="BR74" s="17">
        <f t="shared" si="24"/>
        <v>-1416</v>
      </c>
      <c r="BS74" s="17">
        <f t="shared" si="25"/>
        <v>0</v>
      </c>
      <c r="BT74" s="18"/>
      <c r="BU74" s="18"/>
      <c r="BV74" s="17"/>
      <c r="BW74" s="19">
        <f t="shared" si="26"/>
        <v>0</v>
      </c>
      <c r="BX74" s="17">
        <f t="shared" si="27"/>
        <v>0</v>
      </c>
      <c r="BY74" s="17">
        <f t="shared" si="28"/>
        <v>0</v>
      </c>
      <c r="BZ74" s="17">
        <f t="shared" si="29"/>
        <v>0</v>
      </c>
      <c r="CA74" s="18"/>
      <c r="CB74" s="18"/>
      <c r="CC74" s="18"/>
      <c r="CD74" s="18"/>
      <c r="CE74" s="36">
        <f t="shared" si="30"/>
        <v>0</v>
      </c>
      <c r="CF74" s="39">
        <f t="shared" si="31"/>
        <v>43099</v>
      </c>
      <c r="CG74" s="39"/>
      <c r="CH74" s="18"/>
      <c r="CI74" s="18"/>
      <c r="CJ74" s="18"/>
      <c r="CK74" s="26"/>
      <c r="CL74" s="18"/>
      <c r="CM74" s="18"/>
      <c r="CN74" s="18"/>
      <c r="CO74" s="26"/>
      <c r="CP74" s="26"/>
      <c r="CQ74" s="34"/>
      <c r="CR74" s="80"/>
      <c r="CS74" s="18"/>
      <c r="CT74" s="26"/>
      <c r="CU74" s="18"/>
      <c r="CV74" s="26"/>
      <c r="CW74" s="18"/>
      <c r="CX74" s="18"/>
      <c r="CY74" s="18"/>
      <c r="CZ74" s="26"/>
      <c r="DA74" s="18"/>
      <c r="DB74" s="18"/>
    </row>
    <row r="75" spans="1:106" s="101" customFormat="1" ht="58.5" customHeight="1" x14ac:dyDescent="0.2">
      <c r="A75" s="17">
        <v>72</v>
      </c>
      <c r="B75" s="97">
        <v>42765</v>
      </c>
      <c r="C75" s="19" t="s">
        <v>121</v>
      </c>
      <c r="D75" s="20" t="s">
        <v>67</v>
      </c>
      <c r="E75" s="20" t="s">
        <v>68</v>
      </c>
      <c r="F75" s="20" t="s">
        <v>69</v>
      </c>
      <c r="G75" s="21" t="s">
        <v>1665</v>
      </c>
      <c r="H75" s="22">
        <v>75</v>
      </c>
      <c r="I75" s="78"/>
      <c r="J75" s="23">
        <v>23655500</v>
      </c>
      <c r="K75" s="17" t="s">
        <v>122</v>
      </c>
      <c r="L75" s="24" t="s">
        <v>71</v>
      </c>
      <c r="M75" s="24"/>
      <c r="N75" s="23">
        <v>0</v>
      </c>
      <c r="O75" s="24" t="s">
        <v>71</v>
      </c>
      <c r="P75" s="24" t="s">
        <v>71</v>
      </c>
      <c r="Q75" s="23">
        <v>0</v>
      </c>
      <c r="R75" s="24" t="s">
        <v>71</v>
      </c>
      <c r="S75" s="26">
        <f t="shared" si="20"/>
        <v>23655500</v>
      </c>
      <c r="T75" s="17" t="s">
        <v>1594</v>
      </c>
      <c r="U75" s="17" t="s">
        <v>527</v>
      </c>
      <c r="V75" s="18" t="s">
        <v>74</v>
      </c>
      <c r="W75" s="18">
        <v>42767</v>
      </c>
      <c r="X75" s="19">
        <v>213</v>
      </c>
      <c r="Y75" s="18">
        <v>42767</v>
      </c>
      <c r="Z75" s="27">
        <v>22000000</v>
      </c>
      <c r="AA75" s="18">
        <v>42767</v>
      </c>
      <c r="AB75" s="18">
        <v>42767</v>
      </c>
      <c r="AC75" s="28"/>
      <c r="AD75" s="21" t="s">
        <v>322</v>
      </c>
      <c r="AE75" s="26">
        <v>22000000</v>
      </c>
      <c r="AF75" s="99">
        <f t="shared" si="21"/>
        <v>-1655500</v>
      </c>
      <c r="AG75" s="30">
        <v>2000000</v>
      </c>
      <c r="AH75" s="17" t="s">
        <v>125</v>
      </c>
      <c r="AI75" s="17" t="s">
        <v>71</v>
      </c>
      <c r="AJ75" s="26" t="s">
        <v>528</v>
      </c>
      <c r="AK75" s="80">
        <v>42780</v>
      </c>
      <c r="AL75" s="17" t="s">
        <v>77</v>
      </c>
      <c r="AM75" s="31">
        <v>1022362356</v>
      </c>
      <c r="AN75" s="31">
        <v>0</v>
      </c>
      <c r="AO75" s="39"/>
      <c r="AP75" s="17" t="s">
        <v>71</v>
      </c>
      <c r="AQ75" s="17" t="s">
        <v>71</v>
      </c>
      <c r="AR75" s="17" t="s">
        <v>71</v>
      </c>
      <c r="AS75" s="17" t="s">
        <v>1500</v>
      </c>
      <c r="AT75" s="19">
        <v>3183905797</v>
      </c>
      <c r="AU75" s="103" t="s">
        <v>1357</v>
      </c>
      <c r="AV75" s="17" t="s">
        <v>1232</v>
      </c>
      <c r="AW75" s="87">
        <f t="shared" si="16"/>
        <v>330</v>
      </c>
      <c r="AX75" s="17">
        <f t="shared" si="17"/>
        <v>11</v>
      </c>
      <c r="AY75" s="17">
        <f t="shared" si="18"/>
        <v>11</v>
      </c>
      <c r="AZ75" s="17">
        <f t="shared" si="19"/>
        <v>0</v>
      </c>
      <c r="BA75" s="18">
        <v>43099</v>
      </c>
      <c r="BB75" s="18"/>
      <c r="BC75" s="26"/>
      <c r="BD75" s="34"/>
      <c r="BE75" s="34"/>
      <c r="BF75" s="18"/>
      <c r="BG75" s="18"/>
      <c r="BH75" s="18"/>
      <c r="BI75" s="26"/>
      <c r="BJ75" s="34"/>
      <c r="BK75" s="34"/>
      <c r="BL75" s="18"/>
      <c r="BM75" s="18"/>
      <c r="BN75" s="18"/>
      <c r="BO75" s="17"/>
      <c r="BP75" s="19">
        <f t="shared" si="22"/>
        <v>-42480</v>
      </c>
      <c r="BQ75" s="17">
        <f t="shared" si="23"/>
        <v>-1416</v>
      </c>
      <c r="BR75" s="17">
        <f t="shared" si="24"/>
        <v>-1416</v>
      </c>
      <c r="BS75" s="17">
        <f t="shared" si="25"/>
        <v>0</v>
      </c>
      <c r="BT75" s="18"/>
      <c r="BU75" s="18"/>
      <c r="BV75" s="17"/>
      <c r="BW75" s="19">
        <f t="shared" si="26"/>
        <v>0</v>
      </c>
      <c r="BX75" s="17">
        <f t="shared" si="27"/>
        <v>0</v>
      </c>
      <c r="BY75" s="17">
        <f t="shared" si="28"/>
        <v>0</v>
      </c>
      <c r="BZ75" s="17">
        <f t="shared" si="29"/>
        <v>0</v>
      </c>
      <c r="CA75" s="18"/>
      <c r="CB75" s="18"/>
      <c r="CC75" s="18"/>
      <c r="CD75" s="18"/>
      <c r="CE75" s="36">
        <f t="shared" si="30"/>
        <v>0</v>
      </c>
      <c r="CF75" s="39">
        <f t="shared" si="31"/>
        <v>43099</v>
      </c>
      <c r="CG75" s="39"/>
      <c r="CH75" s="18"/>
      <c r="CI75" s="18"/>
      <c r="CJ75" s="18"/>
      <c r="CK75" s="26"/>
      <c r="CL75" s="18"/>
      <c r="CM75" s="18"/>
      <c r="CN75" s="18"/>
      <c r="CO75" s="26"/>
      <c r="CP75" s="26"/>
      <c r="CQ75" s="34"/>
      <c r="CR75" s="80"/>
      <c r="CS75" s="18"/>
      <c r="CT75" s="26"/>
      <c r="CU75" s="18"/>
      <c r="CV75" s="26"/>
      <c r="CW75" s="18"/>
      <c r="CX75" s="18"/>
      <c r="CY75" s="18"/>
      <c r="CZ75" s="26"/>
      <c r="DA75" s="18"/>
      <c r="DB75" s="18"/>
    </row>
    <row r="76" spans="1:106" s="101" customFormat="1" ht="58.5" customHeight="1" x14ac:dyDescent="0.2">
      <c r="A76" s="17">
        <v>73</v>
      </c>
      <c r="B76" s="97">
        <v>42765</v>
      </c>
      <c r="C76" s="19" t="s">
        <v>212</v>
      </c>
      <c r="D76" s="20" t="s">
        <v>67</v>
      </c>
      <c r="E76" s="20" t="s">
        <v>68</v>
      </c>
      <c r="F76" s="20" t="s">
        <v>69</v>
      </c>
      <c r="G76" s="21" t="s">
        <v>583</v>
      </c>
      <c r="H76" s="22">
        <v>116</v>
      </c>
      <c r="I76" s="78"/>
      <c r="J76" s="23">
        <v>45254000</v>
      </c>
      <c r="K76" s="17" t="s">
        <v>213</v>
      </c>
      <c r="L76" s="24" t="s">
        <v>71</v>
      </c>
      <c r="M76" s="24"/>
      <c r="N76" s="23">
        <v>0</v>
      </c>
      <c r="O76" s="24" t="s">
        <v>71</v>
      </c>
      <c r="P76" s="24" t="s">
        <v>71</v>
      </c>
      <c r="Q76" s="23">
        <v>0</v>
      </c>
      <c r="R76" s="24" t="s">
        <v>71</v>
      </c>
      <c r="S76" s="26">
        <f t="shared" si="20"/>
        <v>45254000</v>
      </c>
      <c r="T76" s="17" t="s">
        <v>1595</v>
      </c>
      <c r="U76" s="17" t="s">
        <v>584</v>
      </c>
      <c r="V76" s="18" t="s">
        <v>74</v>
      </c>
      <c r="W76" s="18">
        <v>42767</v>
      </c>
      <c r="X76" s="19">
        <v>167</v>
      </c>
      <c r="Y76" s="18">
        <v>42767</v>
      </c>
      <c r="Z76" s="27">
        <v>44000000</v>
      </c>
      <c r="AA76" s="18">
        <v>42767</v>
      </c>
      <c r="AB76" s="18">
        <v>42767</v>
      </c>
      <c r="AC76" s="28"/>
      <c r="AD76" s="21" t="s">
        <v>323</v>
      </c>
      <c r="AE76" s="26">
        <v>44000000</v>
      </c>
      <c r="AF76" s="99">
        <f t="shared" si="21"/>
        <v>-1254000</v>
      </c>
      <c r="AG76" s="30">
        <v>4000000</v>
      </c>
      <c r="AH76" s="17" t="s">
        <v>216</v>
      </c>
      <c r="AI76" s="17" t="s">
        <v>71</v>
      </c>
      <c r="AJ76" s="26" t="s">
        <v>585</v>
      </c>
      <c r="AK76" s="80">
        <v>42789</v>
      </c>
      <c r="AL76" s="17" t="s">
        <v>77</v>
      </c>
      <c r="AM76" s="31">
        <v>53051195</v>
      </c>
      <c r="AN76" s="31">
        <v>9</v>
      </c>
      <c r="AO76" s="39"/>
      <c r="AP76" s="17" t="s">
        <v>582</v>
      </c>
      <c r="AQ76" s="17" t="s">
        <v>582</v>
      </c>
      <c r="AR76" s="17" t="s">
        <v>582</v>
      </c>
      <c r="AS76" s="17" t="s">
        <v>1501</v>
      </c>
      <c r="AT76" s="19">
        <v>3132465893</v>
      </c>
      <c r="AU76" s="103" t="s">
        <v>1358</v>
      </c>
      <c r="AV76" s="17" t="s">
        <v>1232</v>
      </c>
      <c r="AW76" s="87">
        <f t="shared" si="16"/>
        <v>330</v>
      </c>
      <c r="AX76" s="17">
        <f t="shared" si="17"/>
        <v>11</v>
      </c>
      <c r="AY76" s="17">
        <f t="shared" si="18"/>
        <v>11</v>
      </c>
      <c r="AZ76" s="17">
        <f t="shared" si="19"/>
        <v>0</v>
      </c>
      <c r="BA76" s="18">
        <v>43099</v>
      </c>
      <c r="BB76" s="18"/>
      <c r="BC76" s="26"/>
      <c r="BD76" s="34"/>
      <c r="BE76" s="34"/>
      <c r="BF76" s="18"/>
      <c r="BG76" s="18"/>
      <c r="BH76" s="18"/>
      <c r="BI76" s="26"/>
      <c r="BJ76" s="34"/>
      <c r="BK76" s="34"/>
      <c r="BL76" s="18"/>
      <c r="BM76" s="18"/>
      <c r="BN76" s="18"/>
      <c r="BO76" s="17"/>
      <c r="BP76" s="19">
        <f t="shared" si="22"/>
        <v>-42480</v>
      </c>
      <c r="BQ76" s="17">
        <f t="shared" si="23"/>
        <v>-1416</v>
      </c>
      <c r="BR76" s="17">
        <f t="shared" si="24"/>
        <v>-1416</v>
      </c>
      <c r="BS76" s="17">
        <f t="shared" si="25"/>
        <v>0</v>
      </c>
      <c r="BT76" s="18"/>
      <c r="BU76" s="18"/>
      <c r="BV76" s="17"/>
      <c r="BW76" s="19">
        <f t="shared" si="26"/>
        <v>0</v>
      </c>
      <c r="BX76" s="17">
        <f t="shared" si="27"/>
        <v>0</v>
      </c>
      <c r="BY76" s="17">
        <f t="shared" si="28"/>
        <v>0</v>
      </c>
      <c r="BZ76" s="17">
        <f t="shared" si="29"/>
        <v>0</v>
      </c>
      <c r="CA76" s="18"/>
      <c r="CB76" s="18"/>
      <c r="CC76" s="18"/>
      <c r="CD76" s="18"/>
      <c r="CE76" s="36">
        <f t="shared" si="30"/>
        <v>0</v>
      </c>
      <c r="CF76" s="39">
        <f t="shared" si="31"/>
        <v>43099</v>
      </c>
      <c r="CG76" s="39"/>
      <c r="CH76" s="18"/>
      <c r="CI76" s="18"/>
      <c r="CJ76" s="18"/>
      <c r="CK76" s="26"/>
      <c r="CL76" s="18"/>
      <c r="CM76" s="18"/>
      <c r="CN76" s="18"/>
      <c r="CO76" s="26"/>
      <c r="CP76" s="26"/>
      <c r="CQ76" s="34"/>
      <c r="CR76" s="80"/>
      <c r="CS76" s="18"/>
      <c r="CT76" s="26"/>
      <c r="CU76" s="18"/>
      <c r="CV76" s="26"/>
      <c r="CW76" s="18"/>
      <c r="CX76" s="18"/>
      <c r="CY76" s="18"/>
      <c r="CZ76" s="26"/>
      <c r="DA76" s="18"/>
      <c r="DB76" s="18"/>
    </row>
    <row r="77" spans="1:106" s="101" customFormat="1" ht="58.5" customHeight="1" x14ac:dyDescent="0.2">
      <c r="A77" s="17">
        <v>74</v>
      </c>
      <c r="B77" s="97">
        <v>42762</v>
      </c>
      <c r="C77" s="19" t="s">
        <v>66</v>
      </c>
      <c r="D77" s="20" t="s">
        <v>67</v>
      </c>
      <c r="E77" s="20" t="s">
        <v>68</v>
      </c>
      <c r="F77" s="20" t="s">
        <v>69</v>
      </c>
      <c r="G77" s="21" t="s">
        <v>1666</v>
      </c>
      <c r="H77" s="22">
        <v>113</v>
      </c>
      <c r="I77" s="78"/>
      <c r="J77" s="23">
        <v>33418485</v>
      </c>
      <c r="K77" s="17" t="s">
        <v>70</v>
      </c>
      <c r="L77" s="24" t="s">
        <v>71</v>
      </c>
      <c r="M77" s="24"/>
      <c r="N77" s="23">
        <v>0</v>
      </c>
      <c r="O77" s="24" t="s">
        <v>71</v>
      </c>
      <c r="P77" s="24" t="s">
        <v>71</v>
      </c>
      <c r="Q77" s="23">
        <v>0</v>
      </c>
      <c r="R77" s="24" t="s">
        <v>71</v>
      </c>
      <c r="S77" s="26">
        <f t="shared" si="20"/>
        <v>33418485</v>
      </c>
      <c r="T77" s="17" t="s">
        <v>1595</v>
      </c>
      <c r="U77" s="17" t="s">
        <v>483</v>
      </c>
      <c r="V77" s="18" t="s">
        <v>74</v>
      </c>
      <c r="W77" s="18">
        <v>42767</v>
      </c>
      <c r="X77" s="19">
        <v>185</v>
      </c>
      <c r="Y77" s="18">
        <v>42767</v>
      </c>
      <c r="Z77" s="27">
        <v>32492450</v>
      </c>
      <c r="AA77" s="18">
        <v>42767</v>
      </c>
      <c r="AB77" s="18">
        <v>42767</v>
      </c>
      <c r="AC77" s="28"/>
      <c r="AD77" s="21" t="s">
        <v>370</v>
      </c>
      <c r="AE77" s="26">
        <v>32492450</v>
      </c>
      <c r="AF77" s="99">
        <f t="shared" si="21"/>
        <v>-926035</v>
      </c>
      <c r="AG77" s="30">
        <v>3249245</v>
      </c>
      <c r="AH77" s="17" t="s">
        <v>93</v>
      </c>
      <c r="AI77" s="17" t="s">
        <v>484</v>
      </c>
      <c r="AJ77" s="26" t="s">
        <v>485</v>
      </c>
      <c r="AK77" s="80">
        <v>42787</v>
      </c>
      <c r="AL77" s="17" t="s">
        <v>77</v>
      </c>
      <c r="AM77" s="31">
        <v>52375003</v>
      </c>
      <c r="AN77" s="31">
        <v>0</v>
      </c>
      <c r="AO77" s="39"/>
      <c r="AP77" s="17" t="s">
        <v>71</v>
      </c>
      <c r="AQ77" s="17" t="s">
        <v>71</v>
      </c>
      <c r="AR77" s="17" t="s">
        <v>71</v>
      </c>
      <c r="AS77" s="17" t="s">
        <v>1502</v>
      </c>
      <c r="AT77" s="19">
        <v>3112692616</v>
      </c>
      <c r="AU77" s="103" t="s">
        <v>1359</v>
      </c>
      <c r="AV77" s="17" t="s">
        <v>667</v>
      </c>
      <c r="AW77" s="87">
        <f t="shared" si="16"/>
        <v>300</v>
      </c>
      <c r="AX77" s="17">
        <f t="shared" si="17"/>
        <v>10</v>
      </c>
      <c r="AY77" s="17">
        <f t="shared" si="18"/>
        <v>10</v>
      </c>
      <c r="AZ77" s="17">
        <f t="shared" si="19"/>
        <v>0</v>
      </c>
      <c r="BA77" s="18">
        <v>43069</v>
      </c>
      <c r="BB77" s="18"/>
      <c r="BC77" s="26"/>
      <c r="BD77" s="34"/>
      <c r="BE77" s="34"/>
      <c r="BF77" s="18"/>
      <c r="BG77" s="18"/>
      <c r="BH77" s="18"/>
      <c r="BI77" s="26"/>
      <c r="BJ77" s="34"/>
      <c r="BK77" s="34"/>
      <c r="BL77" s="18"/>
      <c r="BM77" s="18"/>
      <c r="BN77" s="18"/>
      <c r="BO77" s="17"/>
      <c r="BP77" s="19">
        <f t="shared" si="22"/>
        <v>-42450</v>
      </c>
      <c r="BQ77" s="17">
        <f t="shared" si="23"/>
        <v>-1415</v>
      </c>
      <c r="BR77" s="17">
        <f t="shared" si="24"/>
        <v>-1415</v>
      </c>
      <c r="BS77" s="17">
        <f t="shared" si="25"/>
        <v>0</v>
      </c>
      <c r="BT77" s="18"/>
      <c r="BU77" s="18"/>
      <c r="BV77" s="17"/>
      <c r="BW77" s="19">
        <f t="shared" si="26"/>
        <v>0</v>
      </c>
      <c r="BX77" s="17">
        <f t="shared" si="27"/>
        <v>0</v>
      </c>
      <c r="BY77" s="17">
        <f t="shared" si="28"/>
        <v>0</v>
      </c>
      <c r="BZ77" s="17">
        <f t="shared" si="29"/>
        <v>0</v>
      </c>
      <c r="CA77" s="18"/>
      <c r="CB77" s="18"/>
      <c r="CC77" s="18"/>
      <c r="CD77" s="18"/>
      <c r="CE77" s="36">
        <f t="shared" si="30"/>
        <v>0</v>
      </c>
      <c r="CF77" s="39">
        <f t="shared" si="31"/>
        <v>43069</v>
      </c>
      <c r="CG77" s="39"/>
      <c r="CH77" s="18"/>
      <c r="CI77" s="18"/>
      <c r="CJ77" s="18"/>
      <c r="CK77" s="26"/>
      <c r="CL77" s="18"/>
      <c r="CM77" s="18"/>
      <c r="CN77" s="18"/>
      <c r="CO77" s="26"/>
      <c r="CP77" s="26"/>
      <c r="CQ77" s="34"/>
      <c r="CR77" s="80"/>
      <c r="CS77" s="18"/>
      <c r="CT77" s="26"/>
      <c r="CU77" s="18"/>
      <c r="CV77" s="26"/>
      <c r="CW77" s="18"/>
      <c r="CX77" s="18"/>
      <c r="CY77" s="18"/>
      <c r="CZ77" s="26"/>
      <c r="DA77" s="18"/>
      <c r="DB77" s="18"/>
    </row>
    <row r="78" spans="1:106" s="101" customFormat="1" ht="58.5" customHeight="1" x14ac:dyDescent="0.2">
      <c r="A78" s="17">
        <v>75</v>
      </c>
      <c r="B78" s="97">
        <v>42762</v>
      </c>
      <c r="C78" s="19" t="s">
        <v>121</v>
      </c>
      <c r="D78" s="20" t="s">
        <v>67</v>
      </c>
      <c r="E78" s="20" t="s">
        <v>68</v>
      </c>
      <c r="F78" s="20" t="s">
        <v>69</v>
      </c>
      <c r="G78" s="21" t="s">
        <v>1667</v>
      </c>
      <c r="H78" s="22">
        <v>87</v>
      </c>
      <c r="I78" s="78"/>
      <c r="J78" s="23">
        <v>22000000</v>
      </c>
      <c r="K78" s="17" t="s">
        <v>122</v>
      </c>
      <c r="L78" s="24"/>
      <c r="M78" s="24"/>
      <c r="N78" s="23"/>
      <c r="O78" s="24"/>
      <c r="P78" s="24"/>
      <c r="Q78" s="23"/>
      <c r="R78" s="24"/>
      <c r="S78" s="26">
        <f t="shared" si="20"/>
        <v>22000000</v>
      </c>
      <c r="T78" s="17" t="s">
        <v>1593</v>
      </c>
      <c r="U78" s="17" t="s">
        <v>418</v>
      </c>
      <c r="V78" s="18" t="s">
        <v>74</v>
      </c>
      <c r="W78" s="18">
        <v>42767</v>
      </c>
      <c r="X78" s="19">
        <v>211</v>
      </c>
      <c r="Y78" s="18">
        <v>42767</v>
      </c>
      <c r="Z78" s="27">
        <v>22000000</v>
      </c>
      <c r="AA78" s="18">
        <v>42767</v>
      </c>
      <c r="AB78" s="18">
        <v>42767</v>
      </c>
      <c r="AC78" s="28"/>
      <c r="AD78" s="21" t="s">
        <v>371</v>
      </c>
      <c r="AE78" s="26">
        <v>22000000</v>
      </c>
      <c r="AF78" s="99">
        <f t="shared" si="21"/>
        <v>0</v>
      </c>
      <c r="AG78" s="30">
        <v>2000000</v>
      </c>
      <c r="AH78" s="17" t="s">
        <v>125</v>
      </c>
      <c r="AI78" s="17" t="s">
        <v>71</v>
      </c>
      <c r="AJ78" s="105" t="s">
        <v>419</v>
      </c>
      <c r="AK78" s="80">
        <v>42782</v>
      </c>
      <c r="AL78" s="17" t="s">
        <v>77</v>
      </c>
      <c r="AM78" s="31">
        <v>1019065560</v>
      </c>
      <c r="AN78" s="31">
        <v>2</v>
      </c>
      <c r="AO78" s="39"/>
      <c r="AP78" s="17" t="s">
        <v>71</v>
      </c>
      <c r="AQ78" s="17" t="s">
        <v>71</v>
      </c>
      <c r="AR78" s="17" t="s">
        <v>71</v>
      </c>
      <c r="AS78" s="105" t="s">
        <v>420</v>
      </c>
      <c r="AT78" s="19">
        <v>8013231</v>
      </c>
      <c r="AU78" s="103" t="s">
        <v>1360</v>
      </c>
      <c r="AV78" s="17" t="s">
        <v>1232</v>
      </c>
      <c r="AW78" s="87">
        <f t="shared" si="16"/>
        <v>330</v>
      </c>
      <c r="AX78" s="17">
        <f t="shared" si="17"/>
        <v>11</v>
      </c>
      <c r="AY78" s="17">
        <f t="shared" si="18"/>
        <v>11</v>
      </c>
      <c r="AZ78" s="17">
        <f t="shared" si="19"/>
        <v>0</v>
      </c>
      <c r="BA78" s="18">
        <v>43099</v>
      </c>
      <c r="BB78" s="18"/>
      <c r="BC78" s="26"/>
      <c r="BD78" s="34"/>
      <c r="BE78" s="34"/>
      <c r="BF78" s="18"/>
      <c r="BG78" s="18"/>
      <c r="BH78" s="18"/>
      <c r="BI78" s="26"/>
      <c r="BJ78" s="34"/>
      <c r="BK78" s="34"/>
      <c r="BL78" s="18"/>
      <c r="BM78" s="18"/>
      <c r="BN78" s="18"/>
      <c r="BO78" s="17"/>
      <c r="BP78" s="19">
        <f t="shared" si="22"/>
        <v>-42480</v>
      </c>
      <c r="BQ78" s="17">
        <f t="shared" si="23"/>
        <v>-1416</v>
      </c>
      <c r="BR78" s="17">
        <f t="shared" si="24"/>
        <v>-1416</v>
      </c>
      <c r="BS78" s="17">
        <f t="shared" si="25"/>
        <v>0</v>
      </c>
      <c r="BT78" s="18"/>
      <c r="BU78" s="18"/>
      <c r="BV78" s="17"/>
      <c r="BW78" s="19">
        <f t="shared" si="26"/>
        <v>0</v>
      </c>
      <c r="BX78" s="17">
        <f t="shared" si="27"/>
        <v>0</v>
      </c>
      <c r="BY78" s="17">
        <f t="shared" si="28"/>
        <v>0</v>
      </c>
      <c r="BZ78" s="17">
        <f t="shared" si="29"/>
        <v>0</v>
      </c>
      <c r="CA78" s="18"/>
      <c r="CB78" s="18"/>
      <c r="CC78" s="18"/>
      <c r="CD78" s="18"/>
      <c r="CE78" s="36">
        <f t="shared" si="30"/>
        <v>0</v>
      </c>
      <c r="CF78" s="39">
        <f t="shared" si="31"/>
        <v>43099</v>
      </c>
      <c r="CG78" s="39"/>
      <c r="CH78" s="18"/>
      <c r="CI78" s="18"/>
      <c r="CJ78" s="18"/>
      <c r="CK78" s="26"/>
      <c r="CL78" s="18"/>
      <c r="CM78" s="18"/>
      <c r="CN78" s="18"/>
      <c r="CO78" s="26"/>
      <c r="CP78" s="26"/>
      <c r="CQ78" s="34"/>
      <c r="CR78" s="80"/>
      <c r="CS78" s="18"/>
      <c r="CT78" s="26"/>
      <c r="CU78" s="18"/>
      <c r="CV78" s="26"/>
      <c r="CW78" s="18"/>
      <c r="CX78" s="18"/>
      <c r="CY78" s="18"/>
      <c r="CZ78" s="26"/>
      <c r="DA78" s="18"/>
      <c r="DB78" s="18"/>
    </row>
    <row r="79" spans="1:106" s="101" customFormat="1" ht="58.5" customHeight="1" x14ac:dyDescent="0.2">
      <c r="A79" s="17">
        <v>76</v>
      </c>
      <c r="B79" s="97">
        <v>42762</v>
      </c>
      <c r="C79" s="19" t="s">
        <v>66</v>
      </c>
      <c r="D79" s="20" t="s">
        <v>67</v>
      </c>
      <c r="E79" s="20" t="s">
        <v>68</v>
      </c>
      <c r="F79" s="20" t="s">
        <v>69</v>
      </c>
      <c r="G79" s="21" t="s">
        <v>1668</v>
      </c>
      <c r="H79" s="22">
        <v>136</v>
      </c>
      <c r="I79" s="78"/>
      <c r="J79" s="23">
        <v>69917430</v>
      </c>
      <c r="K79" s="17" t="s">
        <v>70</v>
      </c>
      <c r="L79" s="24" t="s">
        <v>71</v>
      </c>
      <c r="M79" s="24"/>
      <c r="N79" s="23">
        <v>0</v>
      </c>
      <c r="O79" s="24" t="s">
        <v>71</v>
      </c>
      <c r="P79" s="24" t="s">
        <v>71</v>
      </c>
      <c r="Q79" s="23">
        <v>0</v>
      </c>
      <c r="R79" s="24" t="s">
        <v>71</v>
      </c>
      <c r="S79" s="26">
        <f t="shared" si="20"/>
        <v>69917430</v>
      </c>
      <c r="T79" s="17" t="s">
        <v>1594</v>
      </c>
      <c r="U79" s="17" t="s">
        <v>442</v>
      </c>
      <c r="V79" s="18" t="s">
        <v>74</v>
      </c>
      <c r="W79" s="18">
        <v>42767</v>
      </c>
      <c r="X79" s="19">
        <v>175</v>
      </c>
      <c r="Y79" s="18">
        <v>42767</v>
      </c>
      <c r="Z79" s="27">
        <v>67980000</v>
      </c>
      <c r="AA79" s="18">
        <v>42767</v>
      </c>
      <c r="AB79" s="18">
        <v>42767</v>
      </c>
      <c r="AC79" s="28"/>
      <c r="AD79" s="21" t="s">
        <v>324</v>
      </c>
      <c r="AE79" s="26">
        <v>67980000</v>
      </c>
      <c r="AF79" s="99">
        <f t="shared" si="21"/>
        <v>-1937430</v>
      </c>
      <c r="AG79" s="30">
        <v>6180000</v>
      </c>
      <c r="AH79" s="17" t="s">
        <v>216</v>
      </c>
      <c r="AI79" s="17" t="s">
        <v>71</v>
      </c>
      <c r="AJ79" s="26" t="s">
        <v>443</v>
      </c>
      <c r="AK79" s="80">
        <v>42780</v>
      </c>
      <c r="AL79" s="17" t="s">
        <v>77</v>
      </c>
      <c r="AM79" s="31">
        <v>1020750815</v>
      </c>
      <c r="AN79" s="31">
        <v>7</v>
      </c>
      <c r="AO79" s="39"/>
      <c r="AP79" s="17" t="s">
        <v>71</v>
      </c>
      <c r="AQ79" s="17" t="s">
        <v>71</v>
      </c>
      <c r="AR79" s="17" t="s">
        <v>71</v>
      </c>
      <c r="AS79" s="17" t="s">
        <v>444</v>
      </c>
      <c r="AT79" s="19">
        <v>6730318</v>
      </c>
      <c r="AU79" s="103" t="s">
        <v>1361</v>
      </c>
      <c r="AV79" s="17" t="s">
        <v>1232</v>
      </c>
      <c r="AW79" s="87">
        <f t="shared" ref="AW79:AW110" si="32">DAYS360(AB79,BA79,FALSE)+1</f>
        <v>330</v>
      </c>
      <c r="AX79" s="17">
        <f t="shared" ref="AX79:AX110" si="33">AW79/30</f>
        <v>11</v>
      </c>
      <c r="AY79" s="17">
        <f t="shared" ref="AY79:AY110" si="34">INT(AX79)</f>
        <v>11</v>
      </c>
      <c r="AZ79" s="17">
        <f t="shared" ref="AZ79:AZ110" si="35">(AX79-AY79)*30</f>
        <v>0</v>
      </c>
      <c r="BA79" s="18">
        <v>43099</v>
      </c>
      <c r="BB79" s="18"/>
      <c r="BC79" s="26"/>
      <c r="BD79" s="34"/>
      <c r="BE79" s="34"/>
      <c r="BF79" s="18"/>
      <c r="BG79" s="18"/>
      <c r="BH79" s="18"/>
      <c r="BI79" s="26"/>
      <c r="BJ79" s="34"/>
      <c r="BK79" s="34"/>
      <c r="BL79" s="18"/>
      <c r="BM79" s="18"/>
      <c r="BN79" s="18"/>
      <c r="BO79" s="17"/>
      <c r="BP79" s="19">
        <f t="shared" si="22"/>
        <v>-42480</v>
      </c>
      <c r="BQ79" s="17">
        <f t="shared" si="23"/>
        <v>-1416</v>
      </c>
      <c r="BR79" s="17">
        <f t="shared" si="24"/>
        <v>-1416</v>
      </c>
      <c r="BS79" s="17">
        <f t="shared" si="25"/>
        <v>0</v>
      </c>
      <c r="BT79" s="18"/>
      <c r="BU79" s="18"/>
      <c r="BV79" s="17"/>
      <c r="BW79" s="19">
        <f t="shared" si="26"/>
        <v>0</v>
      </c>
      <c r="BX79" s="17">
        <f t="shared" si="27"/>
        <v>0</v>
      </c>
      <c r="BY79" s="17">
        <f t="shared" si="28"/>
        <v>0</v>
      </c>
      <c r="BZ79" s="17">
        <f t="shared" si="29"/>
        <v>0</v>
      </c>
      <c r="CA79" s="18"/>
      <c r="CB79" s="18"/>
      <c r="CC79" s="18"/>
      <c r="CD79" s="18"/>
      <c r="CE79" s="36">
        <f t="shared" si="30"/>
        <v>0</v>
      </c>
      <c r="CF79" s="39">
        <f t="shared" si="31"/>
        <v>43099</v>
      </c>
      <c r="CG79" s="39"/>
      <c r="CH79" s="18"/>
      <c r="CI79" s="18"/>
      <c r="CJ79" s="18"/>
      <c r="CK79" s="26"/>
      <c r="CL79" s="18"/>
      <c r="CM79" s="18"/>
      <c r="CN79" s="18"/>
      <c r="CO79" s="26"/>
      <c r="CP79" s="26"/>
      <c r="CQ79" s="34"/>
      <c r="CR79" s="80"/>
      <c r="CS79" s="18"/>
      <c r="CT79" s="26"/>
      <c r="CU79" s="18"/>
      <c r="CV79" s="26"/>
      <c r="CW79" s="18"/>
      <c r="CX79" s="18"/>
      <c r="CY79" s="18"/>
      <c r="CZ79" s="26"/>
      <c r="DA79" s="18"/>
      <c r="DB79" s="18"/>
    </row>
    <row r="80" spans="1:106" s="101" customFormat="1" ht="58.5" customHeight="1" x14ac:dyDescent="0.2">
      <c r="A80" s="17">
        <v>77</v>
      </c>
      <c r="B80" s="97">
        <v>42765</v>
      </c>
      <c r="C80" s="19" t="s">
        <v>121</v>
      </c>
      <c r="D80" s="20" t="s">
        <v>67</v>
      </c>
      <c r="E80" s="20" t="s">
        <v>68</v>
      </c>
      <c r="F80" s="20" t="s">
        <v>69</v>
      </c>
      <c r="G80" s="21" t="s">
        <v>1669</v>
      </c>
      <c r="H80" s="22">
        <v>121</v>
      </c>
      <c r="I80" s="78"/>
      <c r="J80" s="23">
        <v>42770585</v>
      </c>
      <c r="K80" s="17" t="s">
        <v>161</v>
      </c>
      <c r="L80" s="24" t="s">
        <v>71</v>
      </c>
      <c r="M80" s="24"/>
      <c r="N80" s="23">
        <v>0</v>
      </c>
      <c r="O80" s="24" t="s">
        <v>71</v>
      </c>
      <c r="P80" s="24" t="s">
        <v>71</v>
      </c>
      <c r="Q80" s="23">
        <v>0</v>
      </c>
      <c r="R80" s="24" t="s">
        <v>71</v>
      </c>
      <c r="S80" s="26">
        <f t="shared" si="20"/>
        <v>42770585</v>
      </c>
      <c r="T80" s="17" t="s">
        <v>1593</v>
      </c>
      <c r="U80" s="17" t="s">
        <v>545</v>
      </c>
      <c r="V80" s="18" t="s">
        <v>74</v>
      </c>
      <c r="W80" s="18">
        <v>42767</v>
      </c>
      <c r="X80" s="19">
        <v>179</v>
      </c>
      <c r="Y80" s="18">
        <v>42767</v>
      </c>
      <c r="Z80" s="27">
        <v>41585401</v>
      </c>
      <c r="AA80" s="18">
        <v>42767</v>
      </c>
      <c r="AB80" s="18">
        <v>42767</v>
      </c>
      <c r="AC80" s="28" t="s">
        <v>498</v>
      </c>
      <c r="AD80" s="21" t="s">
        <v>325</v>
      </c>
      <c r="AE80" s="26">
        <v>41585401</v>
      </c>
      <c r="AF80" s="99">
        <f t="shared" si="21"/>
        <v>-1185184</v>
      </c>
      <c r="AG80" s="30">
        <v>3780491</v>
      </c>
      <c r="AH80" s="17" t="s">
        <v>125</v>
      </c>
      <c r="AI80" s="17" t="s">
        <v>71</v>
      </c>
      <c r="AJ80" s="26" t="s">
        <v>546</v>
      </c>
      <c r="AK80" s="80">
        <v>42782</v>
      </c>
      <c r="AL80" s="17" t="s">
        <v>77</v>
      </c>
      <c r="AM80" s="31">
        <v>35498535</v>
      </c>
      <c r="AN80" s="31">
        <v>1</v>
      </c>
      <c r="AO80" s="39"/>
      <c r="AP80" s="17" t="s">
        <v>71</v>
      </c>
      <c r="AQ80" s="17" t="s">
        <v>71</v>
      </c>
      <c r="AR80" s="17" t="s">
        <v>71</v>
      </c>
      <c r="AS80" s="17" t="s">
        <v>1503</v>
      </c>
      <c r="AT80" s="19">
        <v>6261110</v>
      </c>
      <c r="AU80" s="103" t="s">
        <v>1362</v>
      </c>
      <c r="AV80" s="17" t="s">
        <v>1232</v>
      </c>
      <c r="AW80" s="87">
        <f t="shared" si="32"/>
        <v>330</v>
      </c>
      <c r="AX80" s="17">
        <f t="shared" si="33"/>
        <v>11</v>
      </c>
      <c r="AY80" s="17">
        <f t="shared" si="34"/>
        <v>11</v>
      </c>
      <c r="AZ80" s="17">
        <f t="shared" si="35"/>
        <v>0</v>
      </c>
      <c r="BA80" s="18">
        <v>43099</v>
      </c>
      <c r="BB80" s="18"/>
      <c r="BC80" s="26"/>
      <c r="BD80" s="34"/>
      <c r="BE80" s="34"/>
      <c r="BF80" s="18"/>
      <c r="BG80" s="18"/>
      <c r="BH80" s="18"/>
      <c r="BI80" s="26"/>
      <c r="BJ80" s="34"/>
      <c r="BK80" s="34"/>
      <c r="BL80" s="18"/>
      <c r="BM80" s="18"/>
      <c r="BN80" s="18"/>
      <c r="BO80" s="17"/>
      <c r="BP80" s="19">
        <f t="shared" si="22"/>
        <v>-42480</v>
      </c>
      <c r="BQ80" s="17">
        <f t="shared" si="23"/>
        <v>-1416</v>
      </c>
      <c r="BR80" s="17">
        <f t="shared" si="24"/>
        <v>-1416</v>
      </c>
      <c r="BS80" s="17">
        <f t="shared" si="25"/>
        <v>0</v>
      </c>
      <c r="BT80" s="18"/>
      <c r="BU80" s="18"/>
      <c r="BV80" s="17"/>
      <c r="BW80" s="19">
        <f t="shared" si="26"/>
        <v>0</v>
      </c>
      <c r="BX80" s="17">
        <f t="shared" si="27"/>
        <v>0</v>
      </c>
      <c r="BY80" s="17">
        <f t="shared" si="28"/>
        <v>0</v>
      </c>
      <c r="BZ80" s="17">
        <f t="shared" si="29"/>
        <v>0</v>
      </c>
      <c r="CA80" s="18"/>
      <c r="CB80" s="18"/>
      <c r="CC80" s="18"/>
      <c r="CD80" s="18"/>
      <c r="CE80" s="36">
        <f t="shared" si="30"/>
        <v>0</v>
      </c>
      <c r="CF80" s="39">
        <f t="shared" si="31"/>
        <v>43099</v>
      </c>
      <c r="CG80" s="39"/>
      <c r="CH80" s="18"/>
      <c r="CI80" s="18"/>
      <c r="CJ80" s="18"/>
      <c r="CK80" s="26"/>
      <c r="CL80" s="18"/>
      <c r="CM80" s="18"/>
      <c r="CN80" s="18"/>
      <c r="CO80" s="26"/>
      <c r="CP80" s="26"/>
      <c r="CQ80" s="34"/>
      <c r="CR80" s="80"/>
      <c r="CS80" s="18"/>
      <c r="CT80" s="26"/>
      <c r="CU80" s="18"/>
      <c r="CV80" s="26"/>
      <c r="CW80" s="18"/>
      <c r="CX80" s="18"/>
      <c r="CY80" s="18"/>
      <c r="CZ80" s="26"/>
      <c r="DA80" s="18"/>
      <c r="DB80" s="18"/>
    </row>
    <row r="81" spans="1:106" s="101" customFormat="1" ht="58.5" customHeight="1" x14ac:dyDescent="0.2">
      <c r="A81" s="17">
        <v>78</v>
      </c>
      <c r="B81" s="97">
        <v>42762</v>
      </c>
      <c r="C81" s="19" t="s">
        <v>212</v>
      </c>
      <c r="D81" s="20" t="s">
        <v>67</v>
      </c>
      <c r="E81" s="20" t="s">
        <v>68</v>
      </c>
      <c r="F81" s="20" t="s">
        <v>69</v>
      </c>
      <c r="G81" s="21" t="s">
        <v>1670</v>
      </c>
      <c r="H81" s="22">
        <v>117</v>
      </c>
      <c r="I81" s="78"/>
      <c r="J81" s="23">
        <v>27119488</v>
      </c>
      <c r="K81" s="17" t="s">
        <v>213</v>
      </c>
      <c r="L81" s="24" t="s">
        <v>71</v>
      </c>
      <c r="M81" s="24"/>
      <c r="N81" s="23">
        <v>0</v>
      </c>
      <c r="O81" s="24" t="s">
        <v>71</v>
      </c>
      <c r="P81" s="24" t="s">
        <v>71</v>
      </c>
      <c r="Q81" s="23">
        <v>0</v>
      </c>
      <c r="R81" s="24" t="s">
        <v>71</v>
      </c>
      <c r="S81" s="26">
        <f t="shared" si="20"/>
        <v>27119488</v>
      </c>
      <c r="T81" s="17" t="s">
        <v>1595</v>
      </c>
      <c r="U81" s="17" t="s">
        <v>468</v>
      </c>
      <c r="V81" s="18" t="s">
        <v>74</v>
      </c>
      <c r="W81" s="18">
        <v>42767</v>
      </c>
      <c r="X81" s="19">
        <v>181</v>
      </c>
      <c r="Y81" s="18">
        <v>42767</v>
      </c>
      <c r="Z81" s="27">
        <v>26368000</v>
      </c>
      <c r="AA81" s="18">
        <v>42767</v>
      </c>
      <c r="AB81" s="18">
        <v>42767</v>
      </c>
      <c r="AC81" s="28"/>
      <c r="AD81" s="21" t="s">
        <v>339</v>
      </c>
      <c r="AE81" s="26">
        <v>26368000</v>
      </c>
      <c r="AF81" s="99">
        <f t="shared" si="21"/>
        <v>-751488</v>
      </c>
      <c r="AG81" s="30">
        <v>3296000</v>
      </c>
      <c r="AH81" s="17" t="s">
        <v>216</v>
      </c>
      <c r="AI81" s="17" t="s">
        <v>71</v>
      </c>
      <c r="AJ81" s="26" t="s">
        <v>469</v>
      </c>
      <c r="AK81" s="80">
        <v>42788</v>
      </c>
      <c r="AL81" s="17" t="s">
        <v>77</v>
      </c>
      <c r="AM81" s="31">
        <v>1020733861</v>
      </c>
      <c r="AN81" s="31">
        <v>4</v>
      </c>
      <c r="AO81" s="39"/>
      <c r="AP81" s="17" t="s">
        <v>71</v>
      </c>
      <c r="AQ81" s="17" t="s">
        <v>71</v>
      </c>
      <c r="AR81" s="17" t="s">
        <v>71</v>
      </c>
      <c r="AS81" s="17" t="s">
        <v>1504</v>
      </c>
      <c r="AT81" s="19">
        <v>3870674</v>
      </c>
      <c r="AU81" s="103" t="s">
        <v>1363</v>
      </c>
      <c r="AV81" s="17" t="s">
        <v>1265</v>
      </c>
      <c r="AW81" s="87">
        <f t="shared" si="32"/>
        <v>240</v>
      </c>
      <c r="AX81" s="17">
        <f t="shared" si="33"/>
        <v>8</v>
      </c>
      <c r="AY81" s="17">
        <f t="shared" si="34"/>
        <v>8</v>
      </c>
      <c r="AZ81" s="17">
        <f t="shared" si="35"/>
        <v>0</v>
      </c>
      <c r="BA81" s="18">
        <v>43008</v>
      </c>
      <c r="BB81" s="18"/>
      <c r="BC81" s="26"/>
      <c r="BD81" s="34"/>
      <c r="BE81" s="34"/>
      <c r="BF81" s="18"/>
      <c r="BG81" s="18"/>
      <c r="BH81" s="18"/>
      <c r="BI81" s="26"/>
      <c r="BJ81" s="34"/>
      <c r="BK81" s="34"/>
      <c r="BL81" s="18"/>
      <c r="BM81" s="18"/>
      <c r="BN81" s="18"/>
      <c r="BO81" s="17"/>
      <c r="BP81" s="19">
        <f t="shared" si="22"/>
        <v>-42390</v>
      </c>
      <c r="BQ81" s="17">
        <f t="shared" si="23"/>
        <v>-1413</v>
      </c>
      <c r="BR81" s="17">
        <f t="shared" si="24"/>
        <v>-1413</v>
      </c>
      <c r="BS81" s="17">
        <f t="shared" si="25"/>
        <v>0</v>
      </c>
      <c r="BT81" s="18"/>
      <c r="BU81" s="18"/>
      <c r="BV81" s="17"/>
      <c r="BW81" s="19">
        <f t="shared" si="26"/>
        <v>0</v>
      </c>
      <c r="BX81" s="17">
        <f t="shared" si="27"/>
        <v>0</v>
      </c>
      <c r="BY81" s="17">
        <f t="shared" si="28"/>
        <v>0</v>
      </c>
      <c r="BZ81" s="17">
        <f t="shared" si="29"/>
        <v>0</v>
      </c>
      <c r="CA81" s="18"/>
      <c r="CB81" s="18"/>
      <c r="CC81" s="18"/>
      <c r="CD81" s="18"/>
      <c r="CE81" s="36">
        <f t="shared" si="30"/>
        <v>0</v>
      </c>
      <c r="CF81" s="39">
        <f t="shared" si="31"/>
        <v>43008</v>
      </c>
      <c r="CG81" s="39"/>
      <c r="CH81" s="18"/>
      <c r="CI81" s="18"/>
      <c r="CJ81" s="18"/>
      <c r="CK81" s="26"/>
      <c r="CL81" s="18"/>
      <c r="CM81" s="18"/>
      <c r="CN81" s="18"/>
      <c r="CO81" s="26"/>
      <c r="CP81" s="26"/>
      <c r="CQ81" s="34"/>
      <c r="CR81" s="80"/>
      <c r="CS81" s="18"/>
      <c r="CT81" s="26"/>
      <c r="CU81" s="18"/>
      <c r="CV81" s="26"/>
      <c r="CW81" s="18"/>
      <c r="CX81" s="18"/>
      <c r="CY81" s="18"/>
      <c r="CZ81" s="26"/>
      <c r="DA81" s="18"/>
      <c r="DB81" s="18"/>
    </row>
    <row r="82" spans="1:106" s="101" customFormat="1" ht="58.5" customHeight="1" x14ac:dyDescent="0.2">
      <c r="A82" s="17">
        <v>79</v>
      </c>
      <c r="B82" s="97">
        <v>42762</v>
      </c>
      <c r="C82" s="19" t="s">
        <v>66</v>
      </c>
      <c r="D82" s="20" t="s">
        <v>67</v>
      </c>
      <c r="E82" s="20" t="s">
        <v>68</v>
      </c>
      <c r="F82" s="20" t="s">
        <v>69</v>
      </c>
      <c r="G82" s="21" t="s">
        <v>1671</v>
      </c>
      <c r="H82" s="22">
        <v>134</v>
      </c>
      <c r="I82" s="78"/>
      <c r="J82" s="23">
        <v>28642311</v>
      </c>
      <c r="K82" s="17" t="s">
        <v>70</v>
      </c>
      <c r="L82" s="24" t="s">
        <v>71</v>
      </c>
      <c r="M82" s="24"/>
      <c r="N82" s="23">
        <v>0</v>
      </c>
      <c r="O82" s="24" t="s">
        <v>71</v>
      </c>
      <c r="P82" s="24" t="s">
        <v>71</v>
      </c>
      <c r="Q82" s="23">
        <v>0</v>
      </c>
      <c r="R82" s="24" t="s">
        <v>71</v>
      </c>
      <c r="S82" s="26">
        <f t="shared" si="20"/>
        <v>28642311</v>
      </c>
      <c r="T82" s="17" t="s">
        <v>1598</v>
      </c>
      <c r="U82" s="17" t="s">
        <v>415</v>
      </c>
      <c r="V82" s="18" t="s">
        <v>74</v>
      </c>
      <c r="W82" s="18">
        <v>42767</v>
      </c>
      <c r="X82" s="19">
        <v>173</v>
      </c>
      <c r="Y82" s="18">
        <v>42767</v>
      </c>
      <c r="Z82" s="27">
        <v>27848625</v>
      </c>
      <c r="AA82" s="18">
        <v>42767</v>
      </c>
      <c r="AB82" s="18">
        <v>42767</v>
      </c>
      <c r="AC82" s="28"/>
      <c r="AD82" s="136" t="s">
        <v>610</v>
      </c>
      <c r="AE82" s="26">
        <v>27848625</v>
      </c>
      <c r="AF82" s="99">
        <f t="shared" si="21"/>
        <v>-793686</v>
      </c>
      <c r="AG82" s="30">
        <v>2652250</v>
      </c>
      <c r="AH82" s="17" t="s">
        <v>75</v>
      </c>
      <c r="AI82" s="17" t="s">
        <v>71</v>
      </c>
      <c r="AJ82" s="26" t="s">
        <v>416</v>
      </c>
      <c r="AK82" s="80">
        <v>42782</v>
      </c>
      <c r="AL82" s="17" t="s">
        <v>77</v>
      </c>
      <c r="AM82" s="31">
        <v>1053769635</v>
      </c>
      <c r="AN82" s="31">
        <v>1</v>
      </c>
      <c r="AO82" s="39"/>
      <c r="AP82" s="17" t="s">
        <v>71</v>
      </c>
      <c r="AQ82" s="17" t="s">
        <v>71</v>
      </c>
      <c r="AR82" s="17" t="s">
        <v>71</v>
      </c>
      <c r="AS82" s="17" t="s">
        <v>1505</v>
      </c>
      <c r="AT82" s="19">
        <v>3143587824</v>
      </c>
      <c r="AU82" s="103" t="s">
        <v>1364</v>
      </c>
      <c r="AV82" s="17" t="s">
        <v>1266</v>
      </c>
      <c r="AW82" s="87">
        <f t="shared" si="32"/>
        <v>315</v>
      </c>
      <c r="AX82" s="17">
        <f t="shared" si="33"/>
        <v>10.5</v>
      </c>
      <c r="AY82" s="17">
        <f t="shared" si="34"/>
        <v>10</v>
      </c>
      <c r="AZ82" s="17">
        <f t="shared" si="35"/>
        <v>15</v>
      </c>
      <c r="BA82" s="18">
        <v>43084</v>
      </c>
      <c r="BB82" s="18"/>
      <c r="BC82" s="26"/>
      <c r="BD82" s="34"/>
      <c r="BE82" s="34"/>
      <c r="BF82" s="18"/>
      <c r="BG82" s="18"/>
      <c r="BH82" s="18"/>
      <c r="BI82" s="26"/>
      <c r="BJ82" s="34"/>
      <c r="BK82" s="34"/>
      <c r="BL82" s="18"/>
      <c r="BM82" s="18"/>
      <c r="BN82" s="18"/>
      <c r="BO82" s="17"/>
      <c r="BP82" s="19">
        <f t="shared" si="22"/>
        <v>-42465</v>
      </c>
      <c r="BQ82" s="17">
        <f t="shared" si="23"/>
        <v>-1415.5</v>
      </c>
      <c r="BR82" s="17">
        <f t="shared" si="24"/>
        <v>-1416</v>
      </c>
      <c r="BS82" s="17">
        <f t="shared" si="25"/>
        <v>15</v>
      </c>
      <c r="BT82" s="18"/>
      <c r="BU82" s="18"/>
      <c r="BV82" s="17"/>
      <c r="BW82" s="19">
        <f t="shared" si="26"/>
        <v>0</v>
      </c>
      <c r="BX82" s="17">
        <f t="shared" si="27"/>
        <v>0</v>
      </c>
      <c r="BY82" s="17">
        <f t="shared" si="28"/>
        <v>0</v>
      </c>
      <c r="BZ82" s="17">
        <f t="shared" si="29"/>
        <v>0</v>
      </c>
      <c r="CA82" s="18"/>
      <c r="CB82" s="18"/>
      <c r="CC82" s="18"/>
      <c r="CD82" s="18"/>
      <c r="CE82" s="36">
        <f t="shared" si="30"/>
        <v>0</v>
      </c>
      <c r="CF82" s="39">
        <f t="shared" si="31"/>
        <v>43084</v>
      </c>
      <c r="CG82" s="39"/>
      <c r="CH82" s="18"/>
      <c r="CI82" s="18"/>
      <c r="CJ82" s="18"/>
      <c r="CK82" s="26"/>
      <c r="CL82" s="18"/>
      <c r="CM82" s="18"/>
      <c r="CN82" s="18"/>
      <c r="CO82" s="26"/>
      <c r="CP82" s="26"/>
      <c r="CQ82" s="34"/>
      <c r="CR82" s="80"/>
      <c r="CS82" s="18"/>
      <c r="CT82" s="26"/>
      <c r="CU82" s="18"/>
      <c r="CV82" s="26"/>
      <c r="CW82" s="18"/>
      <c r="CX82" s="18"/>
      <c r="CY82" s="18"/>
      <c r="CZ82" s="26"/>
      <c r="DA82" s="18"/>
      <c r="DB82" s="18"/>
    </row>
    <row r="83" spans="1:106" s="101" customFormat="1" ht="58.5" customHeight="1" x14ac:dyDescent="0.2">
      <c r="A83" s="17">
        <v>80</v>
      </c>
      <c r="B83" s="97">
        <v>42765</v>
      </c>
      <c r="C83" s="19" t="s">
        <v>212</v>
      </c>
      <c r="D83" s="20" t="s">
        <v>67</v>
      </c>
      <c r="E83" s="20" t="s">
        <v>68</v>
      </c>
      <c r="F83" s="20" t="s">
        <v>69</v>
      </c>
      <c r="G83" s="21" t="s">
        <v>463</v>
      </c>
      <c r="H83" s="22">
        <v>95</v>
      </c>
      <c r="I83" s="78"/>
      <c r="J83" s="23">
        <v>27119488</v>
      </c>
      <c r="K83" s="17" t="s">
        <v>213</v>
      </c>
      <c r="L83" s="24" t="s">
        <v>71</v>
      </c>
      <c r="M83" s="24"/>
      <c r="N83" s="23">
        <v>0</v>
      </c>
      <c r="O83" s="24" t="s">
        <v>71</v>
      </c>
      <c r="P83" s="24" t="s">
        <v>71</v>
      </c>
      <c r="Q83" s="23">
        <v>0</v>
      </c>
      <c r="R83" s="24" t="s">
        <v>71</v>
      </c>
      <c r="S83" s="26">
        <f t="shared" si="20"/>
        <v>27119488</v>
      </c>
      <c r="T83" s="17" t="s">
        <v>1595</v>
      </c>
      <c r="U83" s="17" t="s">
        <v>503</v>
      </c>
      <c r="V83" s="18" t="s">
        <v>74</v>
      </c>
      <c r="W83" s="18">
        <v>42767</v>
      </c>
      <c r="X83" s="19">
        <v>183</v>
      </c>
      <c r="Y83" s="18">
        <v>42767</v>
      </c>
      <c r="Z83" s="27">
        <v>26368000</v>
      </c>
      <c r="AA83" s="18">
        <v>42767</v>
      </c>
      <c r="AB83" s="18">
        <v>42767</v>
      </c>
      <c r="AC83" s="28" t="s">
        <v>498</v>
      </c>
      <c r="AD83" s="21" t="s">
        <v>578</v>
      </c>
      <c r="AE83" s="26">
        <v>26368000</v>
      </c>
      <c r="AF83" s="99">
        <f t="shared" si="21"/>
        <v>-751488</v>
      </c>
      <c r="AG83" s="30">
        <v>3296000</v>
      </c>
      <c r="AH83" s="17" t="s">
        <v>216</v>
      </c>
      <c r="AI83" s="17" t="s">
        <v>71</v>
      </c>
      <c r="AJ83" s="26" t="s">
        <v>504</v>
      </c>
      <c r="AK83" s="80">
        <v>42790</v>
      </c>
      <c r="AL83" s="17" t="s">
        <v>77</v>
      </c>
      <c r="AM83" s="31">
        <v>1057574035</v>
      </c>
      <c r="AN83" s="31">
        <v>9</v>
      </c>
      <c r="AO83" s="39"/>
      <c r="AP83" s="17" t="s">
        <v>71</v>
      </c>
      <c r="AQ83" s="17" t="s">
        <v>71</v>
      </c>
      <c r="AR83" s="17" t="s">
        <v>71</v>
      </c>
      <c r="AS83" s="17" t="s">
        <v>1506</v>
      </c>
      <c r="AT83" s="19">
        <v>3138293399</v>
      </c>
      <c r="AU83" s="103" t="s">
        <v>1365</v>
      </c>
      <c r="AV83" s="17" t="s">
        <v>701</v>
      </c>
      <c r="AW83" s="87">
        <f t="shared" si="32"/>
        <v>240</v>
      </c>
      <c r="AX83" s="17">
        <f t="shared" si="33"/>
        <v>8</v>
      </c>
      <c r="AY83" s="17">
        <f t="shared" si="34"/>
        <v>8</v>
      </c>
      <c r="AZ83" s="17">
        <f t="shared" si="35"/>
        <v>0</v>
      </c>
      <c r="BA83" s="18">
        <v>43008</v>
      </c>
      <c r="BB83" s="18"/>
      <c r="BC83" s="26"/>
      <c r="BD83" s="34"/>
      <c r="BE83" s="34"/>
      <c r="BF83" s="18"/>
      <c r="BG83" s="18"/>
      <c r="BH83" s="18"/>
      <c r="BI83" s="26"/>
      <c r="BJ83" s="34"/>
      <c r="BK83" s="34"/>
      <c r="BL83" s="18"/>
      <c r="BM83" s="18"/>
      <c r="BN83" s="18"/>
      <c r="BO83" s="17"/>
      <c r="BP83" s="19">
        <f t="shared" si="22"/>
        <v>-42390</v>
      </c>
      <c r="BQ83" s="17">
        <f t="shared" si="23"/>
        <v>-1413</v>
      </c>
      <c r="BR83" s="17">
        <f t="shared" si="24"/>
        <v>-1413</v>
      </c>
      <c r="BS83" s="17">
        <f t="shared" si="25"/>
        <v>0</v>
      </c>
      <c r="BT83" s="18"/>
      <c r="BU83" s="18"/>
      <c r="BV83" s="17"/>
      <c r="BW83" s="19">
        <f t="shared" si="26"/>
        <v>0</v>
      </c>
      <c r="BX83" s="17">
        <f t="shared" si="27"/>
        <v>0</v>
      </c>
      <c r="BY83" s="17">
        <f t="shared" si="28"/>
        <v>0</v>
      </c>
      <c r="BZ83" s="17">
        <f t="shared" si="29"/>
        <v>0</v>
      </c>
      <c r="CA83" s="18"/>
      <c r="CB83" s="18"/>
      <c r="CC83" s="18"/>
      <c r="CD83" s="18"/>
      <c r="CE83" s="36">
        <f t="shared" si="30"/>
        <v>0</v>
      </c>
      <c r="CF83" s="39">
        <f t="shared" si="31"/>
        <v>43008</v>
      </c>
      <c r="CG83" s="39"/>
      <c r="CH83" s="18"/>
      <c r="CI83" s="18"/>
      <c r="CJ83" s="18"/>
      <c r="CK83" s="26"/>
      <c r="CL83" s="18"/>
      <c r="CM83" s="18"/>
      <c r="CN83" s="18"/>
      <c r="CO83" s="26"/>
      <c r="CP83" s="26"/>
      <c r="CQ83" s="34"/>
      <c r="CR83" s="80"/>
      <c r="CS83" s="18"/>
      <c r="CT83" s="26"/>
      <c r="CU83" s="18"/>
      <c r="CV83" s="26"/>
      <c r="CW83" s="18"/>
      <c r="CX83" s="18"/>
      <c r="CY83" s="18"/>
      <c r="CZ83" s="26"/>
      <c r="DA83" s="18"/>
      <c r="DB83" s="18"/>
    </row>
    <row r="84" spans="1:106" s="101" customFormat="1" ht="66.75" customHeight="1" x14ac:dyDescent="0.2">
      <c r="A84" s="17">
        <v>81</v>
      </c>
      <c r="B84" s="97">
        <v>42765</v>
      </c>
      <c r="C84" s="19" t="s">
        <v>66</v>
      </c>
      <c r="D84" s="20" t="s">
        <v>67</v>
      </c>
      <c r="E84" s="20" t="s">
        <v>68</v>
      </c>
      <c r="F84" s="20" t="s">
        <v>69</v>
      </c>
      <c r="G84" s="21" t="s">
        <v>1672</v>
      </c>
      <c r="H84" s="22">
        <v>128</v>
      </c>
      <c r="I84" s="78"/>
      <c r="J84" s="23">
        <v>93223240</v>
      </c>
      <c r="K84" s="17" t="s">
        <v>70</v>
      </c>
      <c r="L84" s="24" t="s">
        <v>71</v>
      </c>
      <c r="M84" s="24"/>
      <c r="N84" s="23">
        <v>0</v>
      </c>
      <c r="O84" s="24" t="s">
        <v>71</v>
      </c>
      <c r="P84" s="24" t="s">
        <v>71</v>
      </c>
      <c r="Q84" s="23">
        <v>0</v>
      </c>
      <c r="R84" s="24" t="s">
        <v>71</v>
      </c>
      <c r="S84" s="26">
        <f t="shared" si="20"/>
        <v>93223240</v>
      </c>
      <c r="T84" s="17" t="s">
        <v>1594</v>
      </c>
      <c r="U84" s="17" t="s">
        <v>518</v>
      </c>
      <c r="V84" s="18" t="s">
        <v>74</v>
      </c>
      <c r="W84" s="18">
        <v>42767</v>
      </c>
      <c r="X84" s="19">
        <v>193</v>
      </c>
      <c r="Y84" s="18">
        <v>42767</v>
      </c>
      <c r="Z84" s="27">
        <v>90640000</v>
      </c>
      <c r="AA84" s="18">
        <v>42767</v>
      </c>
      <c r="AB84" s="18">
        <v>42767</v>
      </c>
      <c r="AC84" s="28"/>
      <c r="AD84" s="21" t="s">
        <v>326</v>
      </c>
      <c r="AE84" s="26">
        <v>90640000</v>
      </c>
      <c r="AF84" s="99">
        <f t="shared" si="21"/>
        <v>-2583240</v>
      </c>
      <c r="AG84" s="30">
        <v>8240000</v>
      </c>
      <c r="AH84" s="17" t="s">
        <v>216</v>
      </c>
      <c r="AI84" s="17" t="s">
        <v>71</v>
      </c>
      <c r="AJ84" s="26" t="s">
        <v>519</v>
      </c>
      <c r="AK84" s="80">
        <v>42781</v>
      </c>
      <c r="AL84" s="17" t="s">
        <v>77</v>
      </c>
      <c r="AM84" s="31">
        <v>52774208</v>
      </c>
      <c r="AN84" s="31">
        <v>5</v>
      </c>
      <c r="AO84" s="39"/>
      <c r="AP84" s="17" t="s">
        <v>71</v>
      </c>
      <c r="AQ84" s="17" t="s">
        <v>71</v>
      </c>
      <c r="AR84" s="17" t="s">
        <v>71</v>
      </c>
      <c r="AS84" s="17" t="s">
        <v>1507</v>
      </c>
      <c r="AT84" s="19">
        <v>4930839</v>
      </c>
      <c r="AU84" s="103" t="s">
        <v>1366</v>
      </c>
      <c r="AV84" s="17" t="s">
        <v>1232</v>
      </c>
      <c r="AW84" s="87">
        <f t="shared" si="32"/>
        <v>330</v>
      </c>
      <c r="AX84" s="17">
        <f t="shared" si="33"/>
        <v>11</v>
      </c>
      <c r="AY84" s="17">
        <f t="shared" si="34"/>
        <v>11</v>
      </c>
      <c r="AZ84" s="17">
        <f t="shared" si="35"/>
        <v>0</v>
      </c>
      <c r="BA84" s="18">
        <v>43099</v>
      </c>
      <c r="BB84" s="18"/>
      <c r="BC84" s="26"/>
      <c r="BD84" s="34"/>
      <c r="BE84" s="34"/>
      <c r="BF84" s="18"/>
      <c r="BG84" s="18"/>
      <c r="BH84" s="18"/>
      <c r="BI84" s="26"/>
      <c r="BJ84" s="34"/>
      <c r="BK84" s="34"/>
      <c r="BL84" s="18"/>
      <c r="BM84" s="18"/>
      <c r="BN84" s="18"/>
      <c r="BO84" s="17"/>
      <c r="BP84" s="19">
        <f t="shared" si="22"/>
        <v>-42480</v>
      </c>
      <c r="BQ84" s="17">
        <f t="shared" si="23"/>
        <v>-1416</v>
      </c>
      <c r="BR84" s="17">
        <f t="shared" si="24"/>
        <v>-1416</v>
      </c>
      <c r="BS84" s="17">
        <f t="shared" si="25"/>
        <v>0</v>
      </c>
      <c r="BT84" s="18"/>
      <c r="BU84" s="18"/>
      <c r="BV84" s="17"/>
      <c r="BW84" s="19">
        <f t="shared" si="26"/>
        <v>0</v>
      </c>
      <c r="BX84" s="17">
        <f t="shared" si="27"/>
        <v>0</v>
      </c>
      <c r="BY84" s="17">
        <f t="shared" si="28"/>
        <v>0</v>
      </c>
      <c r="BZ84" s="17">
        <f t="shared" si="29"/>
        <v>0</v>
      </c>
      <c r="CA84" s="18"/>
      <c r="CB84" s="18"/>
      <c r="CC84" s="18"/>
      <c r="CD84" s="18"/>
      <c r="CE84" s="36">
        <f t="shared" si="30"/>
        <v>0</v>
      </c>
      <c r="CF84" s="39">
        <f t="shared" si="31"/>
        <v>43099</v>
      </c>
      <c r="CG84" s="39"/>
      <c r="CH84" s="18"/>
      <c r="CI84" s="18"/>
      <c r="CJ84" s="18"/>
      <c r="CK84" s="26"/>
      <c r="CL84" s="18"/>
      <c r="CM84" s="18"/>
      <c r="CN84" s="18"/>
      <c r="CO84" s="26"/>
      <c r="CP84" s="26"/>
      <c r="CQ84" s="34"/>
      <c r="CR84" s="80"/>
      <c r="CS84" s="18"/>
      <c r="CT84" s="26"/>
      <c r="CU84" s="18"/>
      <c r="CV84" s="26"/>
      <c r="CW84" s="18"/>
      <c r="CX84" s="18"/>
      <c r="CY84" s="18"/>
      <c r="CZ84" s="26"/>
      <c r="DA84" s="18"/>
      <c r="DB84" s="18"/>
    </row>
    <row r="85" spans="1:106" s="101" customFormat="1" ht="70.5" customHeight="1" x14ac:dyDescent="0.2">
      <c r="A85" s="17">
        <v>82</v>
      </c>
      <c r="B85" s="97">
        <v>42766</v>
      </c>
      <c r="C85" s="19" t="s">
        <v>212</v>
      </c>
      <c r="D85" s="20" t="s">
        <v>67</v>
      </c>
      <c r="E85" s="20" t="s">
        <v>68</v>
      </c>
      <c r="F85" s="20" t="s">
        <v>69</v>
      </c>
      <c r="G85" s="21" t="s">
        <v>1673</v>
      </c>
      <c r="H85" s="22">
        <v>92</v>
      </c>
      <c r="I85" s="78"/>
      <c r="J85" s="23">
        <v>85800000</v>
      </c>
      <c r="K85" s="17" t="s">
        <v>213</v>
      </c>
      <c r="L85" s="24" t="s">
        <v>71</v>
      </c>
      <c r="M85" s="24"/>
      <c r="N85" s="23">
        <v>0</v>
      </c>
      <c r="O85" s="24" t="s">
        <v>71</v>
      </c>
      <c r="P85" s="24" t="s">
        <v>71</v>
      </c>
      <c r="Q85" s="23">
        <v>0</v>
      </c>
      <c r="R85" s="24" t="s">
        <v>71</v>
      </c>
      <c r="S85" s="26">
        <f t="shared" si="20"/>
        <v>85800000</v>
      </c>
      <c r="T85" s="17" t="s">
        <v>1594</v>
      </c>
      <c r="U85" s="17" t="s">
        <v>586</v>
      </c>
      <c r="V85" s="18" t="s">
        <v>74</v>
      </c>
      <c r="W85" s="18">
        <v>42767</v>
      </c>
      <c r="X85" s="19">
        <v>192</v>
      </c>
      <c r="Y85" s="18">
        <v>42767</v>
      </c>
      <c r="Z85" s="27">
        <v>85800000</v>
      </c>
      <c r="AA85" s="18">
        <v>42767</v>
      </c>
      <c r="AB85" s="18">
        <v>42767</v>
      </c>
      <c r="AC85" s="28"/>
      <c r="AD85" s="21" t="s">
        <v>372</v>
      </c>
      <c r="AE85" s="26">
        <v>85500000</v>
      </c>
      <c r="AF85" s="99">
        <f t="shared" si="21"/>
        <v>-300000</v>
      </c>
      <c r="AG85" s="30">
        <v>7800000</v>
      </c>
      <c r="AH85" s="17" t="s">
        <v>216</v>
      </c>
      <c r="AI85" s="17" t="s">
        <v>71</v>
      </c>
      <c r="AJ85" s="26" t="s">
        <v>587</v>
      </c>
      <c r="AK85" s="80">
        <v>42779</v>
      </c>
      <c r="AL85" s="17" t="s">
        <v>77</v>
      </c>
      <c r="AM85" s="31">
        <v>35499319</v>
      </c>
      <c r="AN85" s="31">
        <v>3</v>
      </c>
      <c r="AO85" s="39"/>
      <c r="AP85" s="17" t="s">
        <v>582</v>
      </c>
      <c r="AQ85" s="17" t="s">
        <v>582</v>
      </c>
      <c r="AR85" s="17" t="s">
        <v>582</v>
      </c>
      <c r="AS85" s="17" t="s">
        <v>1508</v>
      </c>
      <c r="AT85" s="19">
        <v>2539643</v>
      </c>
      <c r="AU85" s="103" t="s">
        <v>1367</v>
      </c>
      <c r="AV85" s="17" t="s">
        <v>1264</v>
      </c>
      <c r="AW85" s="87">
        <f t="shared" si="32"/>
        <v>330</v>
      </c>
      <c r="AX85" s="17">
        <f t="shared" si="33"/>
        <v>11</v>
      </c>
      <c r="AY85" s="17">
        <f t="shared" si="34"/>
        <v>11</v>
      </c>
      <c r="AZ85" s="17">
        <f t="shared" si="35"/>
        <v>0</v>
      </c>
      <c r="BA85" s="18">
        <v>43099</v>
      </c>
      <c r="BB85" s="18"/>
      <c r="BC85" s="26"/>
      <c r="BD85" s="34"/>
      <c r="BE85" s="34"/>
      <c r="BF85" s="18"/>
      <c r="BG85" s="18"/>
      <c r="BH85" s="18"/>
      <c r="BI85" s="26"/>
      <c r="BJ85" s="34"/>
      <c r="BK85" s="34"/>
      <c r="BL85" s="18"/>
      <c r="BM85" s="18"/>
      <c r="BN85" s="18"/>
      <c r="BO85" s="17"/>
      <c r="BP85" s="19">
        <f t="shared" si="22"/>
        <v>-42480</v>
      </c>
      <c r="BQ85" s="17">
        <f t="shared" si="23"/>
        <v>-1416</v>
      </c>
      <c r="BR85" s="17">
        <f t="shared" si="24"/>
        <v>-1416</v>
      </c>
      <c r="BS85" s="17">
        <f t="shared" si="25"/>
        <v>0</v>
      </c>
      <c r="BT85" s="18"/>
      <c r="BU85" s="18"/>
      <c r="BV85" s="17"/>
      <c r="BW85" s="19">
        <f t="shared" si="26"/>
        <v>0</v>
      </c>
      <c r="BX85" s="17">
        <f t="shared" si="27"/>
        <v>0</v>
      </c>
      <c r="BY85" s="17">
        <f t="shared" si="28"/>
        <v>0</v>
      </c>
      <c r="BZ85" s="17">
        <f t="shared" si="29"/>
        <v>0</v>
      </c>
      <c r="CA85" s="18"/>
      <c r="CB85" s="18"/>
      <c r="CC85" s="18"/>
      <c r="CD85" s="18"/>
      <c r="CE85" s="36">
        <f t="shared" si="30"/>
        <v>0</v>
      </c>
      <c r="CF85" s="39">
        <f t="shared" si="31"/>
        <v>43099</v>
      </c>
      <c r="CG85" s="39"/>
      <c r="CH85" s="18"/>
      <c r="CI85" s="18"/>
      <c r="CJ85" s="18"/>
      <c r="CK85" s="26"/>
      <c r="CL85" s="18"/>
      <c r="CM85" s="18"/>
      <c r="CN85" s="18"/>
      <c r="CO85" s="26"/>
      <c r="CP85" s="26"/>
      <c r="CQ85" s="34"/>
      <c r="CR85" s="80"/>
      <c r="CS85" s="18"/>
      <c r="CT85" s="26"/>
      <c r="CU85" s="18"/>
      <c r="CV85" s="26"/>
      <c r="CW85" s="18"/>
      <c r="CX85" s="18"/>
      <c r="CY85" s="18"/>
      <c r="CZ85" s="26"/>
      <c r="DA85" s="18"/>
      <c r="DB85" s="18"/>
    </row>
    <row r="86" spans="1:106" s="101" customFormat="1" ht="58.5" customHeight="1" x14ac:dyDescent="0.2">
      <c r="A86" s="17">
        <v>83</v>
      </c>
      <c r="B86" s="97">
        <v>42762</v>
      </c>
      <c r="C86" s="19" t="s">
        <v>121</v>
      </c>
      <c r="D86" s="20" t="s">
        <v>67</v>
      </c>
      <c r="E86" s="20" t="s">
        <v>68</v>
      </c>
      <c r="F86" s="20" t="s">
        <v>69</v>
      </c>
      <c r="G86" s="21" t="s">
        <v>1674</v>
      </c>
      <c r="H86" s="22">
        <v>123</v>
      </c>
      <c r="I86" s="78"/>
      <c r="J86" s="23">
        <v>67586849</v>
      </c>
      <c r="K86" s="17" t="s">
        <v>122</v>
      </c>
      <c r="L86" s="24" t="s">
        <v>71</v>
      </c>
      <c r="M86" s="24"/>
      <c r="N86" s="23">
        <v>0</v>
      </c>
      <c r="O86" s="24" t="s">
        <v>71</v>
      </c>
      <c r="P86" s="24" t="s">
        <v>71</v>
      </c>
      <c r="Q86" s="23">
        <v>0</v>
      </c>
      <c r="R86" s="24" t="s">
        <v>71</v>
      </c>
      <c r="S86" s="26">
        <f t="shared" si="20"/>
        <v>67586849</v>
      </c>
      <c r="T86" s="17" t="s">
        <v>1594</v>
      </c>
      <c r="U86" s="17" t="s">
        <v>430</v>
      </c>
      <c r="V86" s="18" t="s">
        <v>74</v>
      </c>
      <c r="W86" s="18">
        <v>42767</v>
      </c>
      <c r="X86" s="19">
        <v>190</v>
      </c>
      <c r="Y86" s="18">
        <v>42767</v>
      </c>
      <c r="Z86" s="27">
        <v>65714000</v>
      </c>
      <c r="AA86" s="18">
        <v>42767</v>
      </c>
      <c r="AB86" s="18">
        <v>42767</v>
      </c>
      <c r="AC86" s="28"/>
      <c r="AD86" s="21" t="s">
        <v>327</v>
      </c>
      <c r="AE86" s="26">
        <v>65714000</v>
      </c>
      <c r="AF86" s="99">
        <f t="shared" si="21"/>
        <v>-1872849</v>
      </c>
      <c r="AG86" s="30">
        <v>5974000</v>
      </c>
      <c r="AH86" s="17" t="s">
        <v>125</v>
      </c>
      <c r="AI86" s="17" t="s">
        <v>71</v>
      </c>
      <c r="AJ86" s="26" t="s">
        <v>431</v>
      </c>
      <c r="AK86" s="80">
        <v>42780</v>
      </c>
      <c r="AL86" s="17" t="s">
        <v>77</v>
      </c>
      <c r="AM86" s="31">
        <v>53176815</v>
      </c>
      <c r="AN86" s="31">
        <v>4</v>
      </c>
      <c r="AO86" s="39"/>
      <c r="AP86" s="17" t="s">
        <v>71</v>
      </c>
      <c r="AQ86" s="17" t="s">
        <v>71</v>
      </c>
      <c r="AR86" s="17" t="s">
        <v>71</v>
      </c>
      <c r="AS86" s="17" t="s">
        <v>1509</v>
      </c>
      <c r="AT86" s="19">
        <v>3153100141</v>
      </c>
      <c r="AU86" s="103" t="s">
        <v>1368</v>
      </c>
      <c r="AV86" s="17" t="s">
        <v>1264</v>
      </c>
      <c r="AW86" s="87">
        <f t="shared" si="32"/>
        <v>330</v>
      </c>
      <c r="AX86" s="17">
        <f t="shared" si="33"/>
        <v>11</v>
      </c>
      <c r="AY86" s="17">
        <f t="shared" si="34"/>
        <v>11</v>
      </c>
      <c r="AZ86" s="17">
        <f t="shared" si="35"/>
        <v>0</v>
      </c>
      <c r="BA86" s="18">
        <v>43099</v>
      </c>
      <c r="BB86" s="18"/>
      <c r="BC86" s="26"/>
      <c r="BD86" s="34"/>
      <c r="BE86" s="34"/>
      <c r="BF86" s="18"/>
      <c r="BG86" s="18"/>
      <c r="BH86" s="18"/>
      <c r="BI86" s="26"/>
      <c r="BJ86" s="34"/>
      <c r="BK86" s="34"/>
      <c r="BL86" s="18"/>
      <c r="BM86" s="18"/>
      <c r="BN86" s="18"/>
      <c r="BO86" s="17"/>
      <c r="BP86" s="19">
        <f t="shared" si="22"/>
        <v>-42480</v>
      </c>
      <c r="BQ86" s="17">
        <f t="shared" si="23"/>
        <v>-1416</v>
      </c>
      <c r="BR86" s="17">
        <f t="shared" si="24"/>
        <v>-1416</v>
      </c>
      <c r="BS86" s="17">
        <f t="shared" si="25"/>
        <v>0</v>
      </c>
      <c r="BT86" s="18"/>
      <c r="BU86" s="18"/>
      <c r="BV86" s="17"/>
      <c r="BW86" s="19">
        <f t="shared" si="26"/>
        <v>0</v>
      </c>
      <c r="BX86" s="17">
        <f t="shared" si="27"/>
        <v>0</v>
      </c>
      <c r="BY86" s="17">
        <f t="shared" si="28"/>
        <v>0</v>
      </c>
      <c r="BZ86" s="17">
        <f t="shared" si="29"/>
        <v>0</v>
      </c>
      <c r="CA86" s="18"/>
      <c r="CB86" s="18"/>
      <c r="CC86" s="18"/>
      <c r="CD86" s="18"/>
      <c r="CE86" s="36">
        <f t="shared" si="30"/>
        <v>0</v>
      </c>
      <c r="CF86" s="39">
        <f t="shared" si="31"/>
        <v>43099</v>
      </c>
      <c r="CG86" s="39"/>
      <c r="CH86" s="18"/>
      <c r="CI86" s="18"/>
      <c r="CJ86" s="18"/>
      <c r="CK86" s="26"/>
      <c r="CL86" s="18"/>
      <c r="CM86" s="18"/>
      <c r="CN86" s="18"/>
      <c r="CO86" s="26"/>
      <c r="CP86" s="26"/>
      <c r="CQ86" s="34"/>
      <c r="CR86" s="80"/>
      <c r="CS86" s="18"/>
      <c r="CT86" s="26"/>
      <c r="CU86" s="18"/>
      <c r="CV86" s="26"/>
      <c r="CW86" s="18"/>
      <c r="CX86" s="18"/>
      <c r="CY86" s="18"/>
      <c r="CZ86" s="26"/>
      <c r="DA86" s="18"/>
      <c r="DB86" s="18"/>
    </row>
    <row r="87" spans="1:106" s="101" customFormat="1" ht="58.5" customHeight="1" x14ac:dyDescent="0.2">
      <c r="A87" s="17">
        <v>84</v>
      </c>
      <c r="B87" s="97">
        <v>42762</v>
      </c>
      <c r="C87" s="19" t="s">
        <v>121</v>
      </c>
      <c r="D87" s="20" t="s">
        <v>67</v>
      </c>
      <c r="E87" s="20" t="s">
        <v>68</v>
      </c>
      <c r="F87" s="20" t="s">
        <v>69</v>
      </c>
      <c r="G87" s="21" t="s">
        <v>449</v>
      </c>
      <c r="H87" s="22">
        <v>106</v>
      </c>
      <c r="I87" s="78"/>
      <c r="J87" s="23">
        <v>25712500</v>
      </c>
      <c r="K87" s="17" t="s">
        <v>161</v>
      </c>
      <c r="L87" s="24" t="s">
        <v>71</v>
      </c>
      <c r="M87" s="24"/>
      <c r="N87" s="23">
        <v>0</v>
      </c>
      <c r="O87" s="24" t="s">
        <v>71</v>
      </c>
      <c r="P87" s="24" t="s">
        <v>71</v>
      </c>
      <c r="Q87" s="23">
        <v>0</v>
      </c>
      <c r="R87" s="24" t="s">
        <v>71</v>
      </c>
      <c r="S87" s="26">
        <f t="shared" si="20"/>
        <v>25712500</v>
      </c>
      <c r="T87" s="17" t="s">
        <v>1595</v>
      </c>
      <c r="U87" s="17" t="s">
        <v>450</v>
      </c>
      <c r="V87" s="18" t="s">
        <v>74</v>
      </c>
      <c r="W87" s="18">
        <v>42767</v>
      </c>
      <c r="X87" s="19">
        <v>215</v>
      </c>
      <c r="Y87" s="18">
        <v>42767</v>
      </c>
      <c r="Z87" s="27">
        <v>25000000</v>
      </c>
      <c r="AA87" s="18">
        <v>42767</v>
      </c>
      <c r="AB87" s="18">
        <v>42767</v>
      </c>
      <c r="AC87" s="28"/>
      <c r="AD87" s="21" t="s">
        <v>577</v>
      </c>
      <c r="AE87" s="26">
        <v>25000000</v>
      </c>
      <c r="AF87" s="99">
        <f t="shared" si="21"/>
        <v>-712500</v>
      </c>
      <c r="AG87" s="30">
        <v>2500000</v>
      </c>
      <c r="AH87" s="17" t="s">
        <v>125</v>
      </c>
      <c r="AI87" s="17" t="s">
        <v>71</v>
      </c>
      <c r="AJ87" s="26" t="s">
        <v>451</v>
      </c>
      <c r="AK87" s="80">
        <v>42789</v>
      </c>
      <c r="AL87" s="17" t="s">
        <v>77</v>
      </c>
      <c r="AM87" s="31">
        <v>40046895</v>
      </c>
      <c r="AN87" s="31">
        <v>9</v>
      </c>
      <c r="AO87" s="39"/>
      <c r="AP87" s="17" t="s">
        <v>71</v>
      </c>
      <c r="AQ87" s="17" t="s">
        <v>71</v>
      </c>
      <c r="AR87" s="17" t="s">
        <v>71</v>
      </c>
      <c r="AS87" s="17" t="s">
        <v>1510</v>
      </c>
      <c r="AT87" s="19">
        <v>3142322443</v>
      </c>
      <c r="AU87" s="103" t="s">
        <v>1369</v>
      </c>
      <c r="AV87" s="17" t="s">
        <v>1236</v>
      </c>
      <c r="AW87" s="87">
        <f t="shared" si="32"/>
        <v>300</v>
      </c>
      <c r="AX87" s="17">
        <f t="shared" si="33"/>
        <v>10</v>
      </c>
      <c r="AY87" s="17">
        <f t="shared" si="34"/>
        <v>10</v>
      </c>
      <c r="AZ87" s="17">
        <f t="shared" si="35"/>
        <v>0</v>
      </c>
      <c r="BA87" s="18">
        <v>43069</v>
      </c>
      <c r="BB87" s="18"/>
      <c r="BC87" s="26"/>
      <c r="BD87" s="34"/>
      <c r="BE87" s="34"/>
      <c r="BF87" s="18"/>
      <c r="BG87" s="18"/>
      <c r="BH87" s="18"/>
      <c r="BI87" s="26"/>
      <c r="BJ87" s="34"/>
      <c r="BK87" s="34"/>
      <c r="BL87" s="18"/>
      <c r="BM87" s="18"/>
      <c r="BN87" s="18"/>
      <c r="BO87" s="17"/>
      <c r="BP87" s="19">
        <f t="shared" si="22"/>
        <v>-42450</v>
      </c>
      <c r="BQ87" s="17">
        <f t="shared" si="23"/>
        <v>-1415</v>
      </c>
      <c r="BR87" s="17">
        <f t="shared" si="24"/>
        <v>-1415</v>
      </c>
      <c r="BS87" s="17">
        <f t="shared" si="25"/>
        <v>0</v>
      </c>
      <c r="BT87" s="18"/>
      <c r="BU87" s="18"/>
      <c r="BV87" s="17"/>
      <c r="BW87" s="19">
        <f t="shared" si="26"/>
        <v>0</v>
      </c>
      <c r="BX87" s="17">
        <f t="shared" si="27"/>
        <v>0</v>
      </c>
      <c r="BY87" s="17">
        <f t="shared" si="28"/>
        <v>0</v>
      </c>
      <c r="BZ87" s="17">
        <f t="shared" si="29"/>
        <v>0</v>
      </c>
      <c r="CA87" s="18"/>
      <c r="CB87" s="18"/>
      <c r="CC87" s="18"/>
      <c r="CD87" s="18"/>
      <c r="CE87" s="36">
        <f t="shared" si="30"/>
        <v>0</v>
      </c>
      <c r="CF87" s="39">
        <f t="shared" si="31"/>
        <v>43069</v>
      </c>
      <c r="CG87" s="39"/>
      <c r="CH87" s="18"/>
      <c r="CI87" s="18"/>
      <c r="CJ87" s="18"/>
      <c r="CK87" s="26"/>
      <c r="CL87" s="18"/>
      <c r="CM87" s="18"/>
      <c r="CN87" s="18"/>
      <c r="CO87" s="26"/>
      <c r="CP87" s="26"/>
      <c r="CQ87" s="34"/>
      <c r="CR87" s="80"/>
      <c r="CS87" s="18"/>
      <c r="CT87" s="26"/>
      <c r="CU87" s="18"/>
      <c r="CV87" s="26"/>
      <c r="CW87" s="18"/>
      <c r="CX87" s="18"/>
      <c r="CY87" s="18"/>
      <c r="CZ87" s="26"/>
      <c r="DA87" s="18"/>
      <c r="DB87" s="18"/>
    </row>
    <row r="88" spans="1:106" s="101" customFormat="1" ht="58.5" customHeight="1" x14ac:dyDescent="0.2">
      <c r="A88" s="17">
        <v>85</v>
      </c>
      <c r="B88" s="97">
        <v>42762</v>
      </c>
      <c r="C88" s="19" t="s">
        <v>95</v>
      </c>
      <c r="D88" s="20" t="s">
        <v>67</v>
      </c>
      <c r="E88" s="20" t="s">
        <v>68</v>
      </c>
      <c r="F88" s="20" t="s">
        <v>69</v>
      </c>
      <c r="G88" s="21" t="s">
        <v>1675</v>
      </c>
      <c r="H88" s="22">
        <v>109</v>
      </c>
      <c r="I88" s="78"/>
      <c r="J88" s="23">
        <v>22913849</v>
      </c>
      <c r="K88" s="17" t="s">
        <v>96</v>
      </c>
      <c r="L88" s="24" t="s">
        <v>71</v>
      </c>
      <c r="M88" s="24"/>
      <c r="N88" s="23">
        <v>0</v>
      </c>
      <c r="O88" s="24" t="s">
        <v>71</v>
      </c>
      <c r="P88" s="24" t="s">
        <v>71</v>
      </c>
      <c r="Q88" s="23">
        <v>0</v>
      </c>
      <c r="R88" s="24" t="s">
        <v>71</v>
      </c>
      <c r="S88" s="26">
        <f t="shared" si="20"/>
        <v>22913849</v>
      </c>
      <c r="T88" s="17" t="s">
        <v>1594</v>
      </c>
      <c r="U88" s="17" t="s">
        <v>447</v>
      </c>
      <c r="V88" s="18" t="s">
        <v>143</v>
      </c>
      <c r="W88" s="18">
        <v>42767</v>
      </c>
      <c r="X88" s="19">
        <v>219</v>
      </c>
      <c r="Y88" s="18">
        <v>42767</v>
      </c>
      <c r="Z88" s="27">
        <v>22278900</v>
      </c>
      <c r="AA88" s="18">
        <v>42767</v>
      </c>
      <c r="AB88" s="18">
        <v>42767</v>
      </c>
      <c r="AC88" s="28"/>
      <c r="AD88" s="21" t="s">
        <v>328</v>
      </c>
      <c r="AE88" s="26">
        <v>22278900</v>
      </c>
      <c r="AF88" s="99">
        <f t="shared" si="21"/>
        <v>-634949</v>
      </c>
      <c r="AG88" s="30">
        <v>4455780</v>
      </c>
      <c r="AH88" s="17" t="s">
        <v>216</v>
      </c>
      <c r="AI88" s="17" t="s">
        <v>71</v>
      </c>
      <c r="AJ88" s="26" t="s">
        <v>448</v>
      </c>
      <c r="AK88" s="80">
        <v>42780</v>
      </c>
      <c r="AL88" s="17" t="s">
        <v>77</v>
      </c>
      <c r="AM88" s="31">
        <v>1013605450</v>
      </c>
      <c r="AN88" s="31">
        <v>7</v>
      </c>
      <c r="AO88" s="39"/>
      <c r="AP88" s="17" t="s">
        <v>71</v>
      </c>
      <c r="AQ88" s="17" t="s">
        <v>71</v>
      </c>
      <c r="AR88" s="17" t="s">
        <v>71</v>
      </c>
      <c r="AS88" s="17" t="s">
        <v>1511</v>
      </c>
      <c r="AT88" s="19">
        <v>3124385444</v>
      </c>
      <c r="AU88" s="103" t="s">
        <v>1370</v>
      </c>
      <c r="AV88" s="17" t="s">
        <v>1267</v>
      </c>
      <c r="AW88" s="87">
        <f t="shared" si="32"/>
        <v>160</v>
      </c>
      <c r="AX88" s="17">
        <f t="shared" si="33"/>
        <v>5.333333333333333</v>
      </c>
      <c r="AY88" s="17">
        <f t="shared" si="34"/>
        <v>5</v>
      </c>
      <c r="AZ88" s="17">
        <f t="shared" si="35"/>
        <v>9.9999999999999911</v>
      </c>
      <c r="BA88" s="18">
        <v>42926</v>
      </c>
      <c r="BB88" s="18"/>
      <c r="BC88" s="26"/>
      <c r="BD88" s="34"/>
      <c r="BE88" s="34"/>
      <c r="BF88" s="18"/>
      <c r="BG88" s="18"/>
      <c r="BH88" s="18"/>
      <c r="BI88" s="26"/>
      <c r="BJ88" s="34"/>
      <c r="BK88" s="34"/>
      <c r="BL88" s="18"/>
      <c r="BM88" s="18"/>
      <c r="BN88" s="18"/>
      <c r="BO88" s="17"/>
      <c r="BP88" s="19">
        <f t="shared" si="22"/>
        <v>-42310</v>
      </c>
      <c r="BQ88" s="17">
        <f t="shared" si="23"/>
        <v>-1410.3333333333333</v>
      </c>
      <c r="BR88" s="17">
        <f t="shared" si="24"/>
        <v>-1411</v>
      </c>
      <c r="BS88" s="17">
        <f t="shared" si="25"/>
        <v>20.000000000002274</v>
      </c>
      <c r="BT88" s="18"/>
      <c r="BU88" s="18"/>
      <c r="BV88" s="17"/>
      <c r="BW88" s="19">
        <f t="shared" si="26"/>
        <v>0</v>
      </c>
      <c r="BX88" s="17">
        <f t="shared" si="27"/>
        <v>0</v>
      </c>
      <c r="BY88" s="17">
        <f t="shared" si="28"/>
        <v>0</v>
      </c>
      <c r="BZ88" s="17">
        <f t="shared" si="29"/>
        <v>0</v>
      </c>
      <c r="CA88" s="18"/>
      <c r="CB88" s="77">
        <v>42793</v>
      </c>
      <c r="CC88" s="18">
        <v>42793</v>
      </c>
      <c r="CD88" s="18">
        <v>42802</v>
      </c>
      <c r="CE88" s="36">
        <f t="shared" si="30"/>
        <v>9</v>
      </c>
      <c r="CF88" s="39">
        <f t="shared" si="31"/>
        <v>42935</v>
      </c>
      <c r="CG88" s="39">
        <v>42796</v>
      </c>
      <c r="CH88" s="18"/>
      <c r="CI88" s="18"/>
      <c r="CJ88" s="18"/>
      <c r="CK88" s="26"/>
      <c r="CL88" s="18"/>
      <c r="CM88" s="18"/>
      <c r="CN88" s="18"/>
      <c r="CO88" s="26"/>
      <c r="CP88" s="26"/>
      <c r="CQ88" s="34"/>
      <c r="CR88" s="80"/>
      <c r="CS88" s="18"/>
      <c r="CT88" s="26"/>
      <c r="CU88" s="18"/>
      <c r="CV88" s="26"/>
      <c r="CW88" s="18"/>
      <c r="CX88" s="18"/>
      <c r="CY88" s="18"/>
      <c r="CZ88" s="26"/>
      <c r="DA88" s="18"/>
      <c r="DB88" s="18"/>
    </row>
    <row r="89" spans="1:106" s="101" customFormat="1" ht="58.5" customHeight="1" x14ac:dyDescent="0.2">
      <c r="A89" s="17">
        <v>86</v>
      </c>
      <c r="B89" s="97">
        <v>42762</v>
      </c>
      <c r="C89" s="19" t="s">
        <v>212</v>
      </c>
      <c r="D89" s="20" t="s">
        <v>67</v>
      </c>
      <c r="E89" s="20" t="s">
        <v>68</v>
      </c>
      <c r="F89" s="20" t="s">
        <v>69</v>
      </c>
      <c r="G89" s="21" t="s">
        <v>1676</v>
      </c>
      <c r="H89" s="22">
        <v>133</v>
      </c>
      <c r="I89" s="78"/>
      <c r="J89" s="23">
        <v>49779400</v>
      </c>
      <c r="K89" s="17" t="s">
        <v>213</v>
      </c>
      <c r="L89" s="24" t="s">
        <v>71</v>
      </c>
      <c r="M89" s="24"/>
      <c r="N89" s="23">
        <v>0</v>
      </c>
      <c r="O89" s="24" t="s">
        <v>71</v>
      </c>
      <c r="P89" s="24" t="s">
        <v>71</v>
      </c>
      <c r="Q89" s="23">
        <v>0</v>
      </c>
      <c r="R89" s="24" t="s">
        <v>71</v>
      </c>
      <c r="S89" s="26">
        <f t="shared" si="20"/>
        <v>49779400</v>
      </c>
      <c r="T89" s="17" t="s">
        <v>1594</v>
      </c>
      <c r="U89" s="17" t="s">
        <v>520</v>
      </c>
      <c r="V89" s="18" t="s">
        <v>74</v>
      </c>
      <c r="W89" s="18">
        <v>42767</v>
      </c>
      <c r="X89" s="19">
        <v>188</v>
      </c>
      <c r="Y89" s="18">
        <v>42767</v>
      </c>
      <c r="Z89" s="27">
        <v>48400000</v>
      </c>
      <c r="AA89" s="18">
        <v>42767</v>
      </c>
      <c r="AB89" s="18">
        <v>42767</v>
      </c>
      <c r="AC89" s="28"/>
      <c r="AD89" s="21" t="s">
        <v>373</v>
      </c>
      <c r="AE89" s="26">
        <v>48400000</v>
      </c>
      <c r="AF89" s="99">
        <f t="shared" si="21"/>
        <v>-1379400</v>
      </c>
      <c r="AG89" s="30">
        <v>4400000</v>
      </c>
      <c r="AH89" s="17" t="s">
        <v>216</v>
      </c>
      <c r="AI89" s="17" t="s">
        <v>71</v>
      </c>
      <c r="AJ89" s="26" t="s">
        <v>521</v>
      </c>
      <c r="AK89" s="80">
        <v>42780</v>
      </c>
      <c r="AL89" s="17" t="s">
        <v>77</v>
      </c>
      <c r="AM89" s="31">
        <v>1026269278</v>
      </c>
      <c r="AN89" s="31">
        <v>1</v>
      </c>
      <c r="AO89" s="39"/>
      <c r="AP89" s="17" t="s">
        <v>71</v>
      </c>
      <c r="AQ89" s="17" t="s">
        <v>71</v>
      </c>
      <c r="AR89" s="17" t="s">
        <v>71</v>
      </c>
      <c r="AS89" s="17" t="s">
        <v>1512</v>
      </c>
      <c r="AT89" s="19">
        <v>3371671</v>
      </c>
      <c r="AU89" s="103" t="s">
        <v>1371</v>
      </c>
      <c r="AV89" s="17" t="s">
        <v>1264</v>
      </c>
      <c r="AW89" s="87">
        <f t="shared" si="32"/>
        <v>330</v>
      </c>
      <c r="AX89" s="17">
        <f t="shared" si="33"/>
        <v>11</v>
      </c>
      <c r="AY89" s="17">
        <f t="shared" si="34"/>
        <v>11</v>
      </c>
      <c r="AZ89" s="17">
        <f t="shared" si="35"/>
        <v>0</v>
      </c>
      <c r="BA89" s="18">
        <v>43099</v>
      </c>
      <c r="BB89" s="18"/>
      <c r="BC89" s="26"/>
      <c r="BD89" s="34"/>
      <c r="BE89" s="34"/>
      <c r="BF89" s="18"/>
      <c r="BG89" s="18"/>
      <c r="BH89" s="18"/>
      <c r="BI89" s="26"/>
      <c r="BJ89" s="34"/>
      <c r="BK89" s="34"/>
      <c r="BL89" s="18"/>
      <c r="BM89" s="18"/>
      <c r="BN89" s="18"/>
      <c r="BO89" s="17"/>
      <c r="BP89" s="19">
        <f t="shared" si="22"/>
        <v>-42480</v>
      </c>
      <c r="BQ89" s="17">
        <f t="shared" si="23"/>
        <v>-1416</v>
      </c>
      <c r="BR89" s="17">
        <f t="shared" si="24"/>
        <v>-1416</v>
      </c>
      <c r="BS89" s="17">
        <f t="shared" si="25"/>
        <v>0</v>
      </c>
      <c r="BT89" s="18"/>
      <c r="BU89" s="18"/>
      <c r="BV89" s="17"/>
      <c r="BW89" s="19">
        <f t="shared" si="26"/>
        <v>0</v>
      </c>
      <c r="BX89" s="17">
        <f t="shared" si="27"/>
        <v>0</v>
      </c>
      <c r="BY89" s="17">
        <f t="shared" si="28"/>
        <v>0</v>
      </c>
      <c r="BZ89" s="17">
        <f t="shared" si="29"/>
        <v>0</v>
      </c>
      <c r="CA89" s="18"/>
      <c r="CB89" s="18"/>
      <c r="CC89" s="18"/>
      <c r="CD89" s="18"/>
      <c r="CE89" s="36">
        <f t="shared" si="30"/>
        <v>0</v>
      </c>
      <c r="CF89" s="39">
        <f t="shared" si="31"/>
        <v>43099</v>
      </c>
      <c r="CG89" s="39"/>
      <c r="CH89" s="18"/>
      <c r="CI89" s="18"/>
      <c r="CJ89" s="18"/>
      <c r="CK89" s="26"/>
      <c r="CL89" s="18"/>
      <c r="CM89" s="18"/>
      <c r="CN89" s="18"/>
      <c r="CO89" s="26"/>
      <c r="CP89" s="26"/>
      <c r="CQ89" s="34"/>
      <c r="CR89" s="80"/>
      <c r="CS89" s="18"/>
      <c r="CT89" s="26"/>
      <c r="CU89" s="18"/>
      <c r="CV89" s="26"/>
      <c r="CW89" s="18"/>
      <c r="CX89" s="18"/>
      <c r="CY89" s="18"/>
      <c r="CZ89" s="26"/>
      <c r="DA89" s="18"/>
      <c r="DB89" s="18"/>
    </row>
    <row r="90" spans="1:106" s="101" customFormat="1" ht="58.5" customHeight="1" x14ac:dyDescent="0.2">
      <c r="A90" s="17">
        <v>87</v>
      </c>
      <c r="B90" s="97">
        <v>42762</v>
      </c>
      <c r="C90" s="19" t="s">
        <v>121</v>
      </c>
      <c r="D90" s="20" t="s">
        <v>67</v>
      </c>
      <c r="E90" s="20" t="s">
        <v>68</v>
      </c>
      <c r="F90" s="20" t="s">
        <v>69</v>
      </c>
      <c r="G90" s="21" t="s">
        <v>449</v>
      </c>
      <c r="H90" s="22">
        <v>104</v>
      </c>
      <c r="I90" s="78"/>
      <c r="J90" s="23">
        <v>25712500</v>
      </c>
      <c r="K90" s="17" t="s">
        <v>161</v>
      </c>
      <c r="L90" s="24" t="s">
        <v>71</v>
      </c>
      <c r="M90" s="24"/>
      <c r="N90" s="23">
        <v>0</v>
      </c>
      <c r="O90" s="24" t="s">
        <v>71</v>
      </c>
      <c r="P90" s="24" t="s">
        <v>71</v>
      </c>
      <c r="Q90" s="23">
        <v>0</v>
      </c>
      <c r="R90" s="24" t="s">
        <v>71</v>
      </c>
      <c r="S90" s="26">
        <f t="shared" si="20"/>
        <v>25712500</v>
      </c>
      <c r="T90" s="17" t="s">
        <v>1595</v>
      </c>
      <c r="U90" s="17" t="s">
        <v>474</v>
      </c>
      <c r="V90" s="18" t="s">
        <v>74</v>
      </c>
      <c r="W90" s="18">
        <v>42767</v>
      </c>
      <c r="X90" s="19">
        <v>217</v>
      </c>
      <c r="Y90" s="18">
        <v>42767</v>
      </c>
      <c r="Z90" s="27">
        <v>25000000</v>
      </c>
      <c r="AA90" s="18">
        <v>42767</v>
      </c>
      <c r="AB90" s="18">
        <v>42767</v>
      </c>
      <c r="AC90" s="28"/>
      <c r="AD90" s="21" t="s">
        <v>329</v>
      </c>
      <c r="AE90" s="26">
        <v>25000000</v>
      </c>
      <c r="AF90" s="99">
        <f t="shared" si="21"/>
        <v>-712500</v>
      </c>
      <c r="AG90" s="30">
        <v>2500000</v>
      </c>
      <c r="AH90" s="17" t="s">
        <v>125</v>
      </c>
      <c r="AI90" s="17" t="s">
        <v>71</v>
      </c>
      <c r="AJ90" s="26" t="s">
        <v>475</v>
      </c>
      <c r="AK90" s="80">
        <v>42789</v>
      </c>
      <c r="AL90" s="17" t="s">
        <v>77</v>
      </c>
      <c r="AM90" s="31">
        <v>1020714197</v>
      </c>
      <c r="AN90" s="31">
        <v>0</v>
      </c>
      <c r="AO90" s="39"/>
      <c r="AP90" s="17" t="s">
        <v>71</v>
      </c>
      <c r="AQ90" s="17" t="s">
        <v>71</v>
      </c>
      <c r="AR90" s="17" t="s">
        <v>71</v>
      </c>
      <c r="AS90" s="17" t="s">
        <v>1513</v>
      </c>
      <c r="AT90" s="19">
        <v>3125573199</v>
      </c>
      <c r="AU90" s="103" t="s">
        <v>1372</v>
      </c>
      <c r="AV90" s="17" t="s">
        <v>667</v>
      </c>
      <c r="AW90" s="87">
        <f t="shared" si="32"/>
        <v>300</v>
      </c>
      <c r="AX90" s="17">
        <f t="shared" si="33"/>
        <v>10</v>
      </c>
      <c r="AY90" s="17">
        <f t="shared" si="34"/>
        <v>10</v>
      </c>
      <c r="AZ90" s="17">
        <f t="shared" si="35"/>
        <v>0</v>
      </c>
      <c r="BA90" s="18">
        <v>43069</v>
      </c>
      <c r="BB90" s="18"/>
      <c r="BC90" s="26"/>
      <c r="BD90" s="34"/>
      <c r="BE90" s="34"/>
      <c r="BF90" s="18"/>
      <c r="BG90" s="18"/>
      <c r="BH90" s="18"/>
      <c r="BI90" s="26"/>
      <c r="BJ90" s="34"/>
      <c r="BK90" s="34"/>
      <c r="BL90" s="18"/>
      <c r="BM90" s="18"/>
      <c r="BN90" s="18"/>
      <c r="BO90" s="17"/>
      <c r="BP90" s="19">
        <f t="shared" si="22"/>
        <v>-42450</v>
      </c>
      <c r="BQ90" s="17">
        <f t="shared" si="23"/>
        <v>-1415</v>
      </c>
      <c r="BR90" s="17">
        <f t="shared" si="24"/>
        <v>-1415</v>
      </c>
      <c r="BS90" s="17">
        <f t="shared" si="25"/>
        <v>0</v>
      </c>
      <c r="BT90" s="18"/>
      <c r="BU90" s="18"/>
      <c r="BV90" s="17"/>
      <c r="BW90" s="19">
        <f t="shared" si="26"/>
        <v>0</v>
      </c>
      <c r="BX90" s="17">
        <f t="shared" si="27"/>
        <v>0</v>
      </c>
      <c r="BY90" s="17">
        <f t="shared" si="28"/>
        <v>0</v>
      </c>
      <c r="BZ90" s="17">
        <f t="shared" si="29"/>
        <v>0</v>
      </c>
      <c r="CA90" s="18"/>
      <c r="CB90" s="18"/>
      <c r="CC90" s="18"/>
      <c r="CD90" s="18"/>
      <c r="CE90" s="36">
        <f t="shared" si="30"/>
        <v>0</v>
      </c>
      <c r="CF90" s="39">
        <f t="shared" si="31"/>
        <v>43069</v>
      </c>
      <c r="CG90" s="39"/>
      <c r="CH90" s="18"/>
      <c r="CI90" s="18"/>
      <c r="CJ90" s="18"/>
      <c r="CK90" s="26"/>
      <c r="CL90" s="18"/>
      <c r="CM90" s="18"/>
      <c r="CN90" s="18"/>
      <c r="CO90" s="26"/>
      <c r="CP90" s="26"/>
      <c r="CQ90" s="34"/>
      <c r="CR90" s="80"/>
      <c r="CS90" s="18"/>
      <c r="CT90" s="26"/>
      <c r="CU90" s="18"/>
      <c r="CV90" s="26"/>
      <c r="CW90" s="18"/>
      <c r="CX90" s="18"/>
      <c r="CY90" s="18"/>
      <c r="CZ90" s="26"/>
      <c r="DA90" s="18"/>
      <c r="DB90" s="18"/>
    </row>
    <row r="91" spans="1:106" s="101" customFormat="1" ht="58.5" customHeight="1" x14ac:dyDescent="0.2">
      <c r="A91" s="17">
        <v>88</v>
      </c>
      <c r="B91" s="97">
        <v>42765</v>
      </c>
      <c r="C91" s="19" t="s">
        <v>212</v>
      </c>
      <c r="D91" s="20" t="s">
        <v>67</v>
      </c>
      <c r="E91" s="20" t="s">
        <v>68</v>
      </c>
      <c r="F91" s="20" t="s">
        <v>69</v>
      </c>
      <c r="G91" s="21" t="s">
        <v>574</v>
      </c>
      <c r="H91" s="22">
        <v>132</v>
      </c>
      <c r="I91" s="78"/>
      <c r="J91" s="23">
        <v>55933944</v>
      </c>
      <c r="K91" s="17" t="s">
        <v>213</v>
      </c>
      <c r="L91" s="24" t="s">
        <v>71</v>
      </c>
      <c r="M91" s="24"/>
      <c r="N91" s="23">
        <v>0</v>
      </c>
      <c r="O91" s="24" t="s">
        <v>71</v>
      </c>
      <c r="P91" s="24" t="s">
        <v>71</v>
      </c>
      <c r="Q91" s="23">
        <v>0</v>
      </c>
      <c r="R91" s="24" t="s">
        <v>71</v>
      </c>
      <c r="S91" s="26">
        <f t="shared" si="20"/>
        <v>55933944</v>
      </c>
      <c r="T91" s="17" t="s">
        <v>1595</v>
      </c>
      <c r="U91" s="17" t="s">
        <v>575</v>
      </c>
      <c r="V91" s="18" t="s">
        <v>74</v>
      </c>
      <c r="W91" s="18">
        <v>42767</v>
      </c>
      <c r="X91" s="19">
        <v>195</v>
      </c>
      <c r="Y91" s="18">
        <v>42767</v>
      </c>
      <c r="Z91" s="27">
        <v>54384000</v>
      </c>
      <c r="AA91" s="18">
        <v>42767</v>
      </c>
      <c r="AB91" s="18">
        <v>42767</v>
      </c>
      <c r="AC91" s="28"/>
      <c r="AD91" s="21" t="s">
        <v>330</v>
      </c>
      <c r="AE91" s="26">
        <v>54384000</v>
      </c>
      <c r="AF91" s="99">
        <f t="shared" si="21"/>
        <v>-1549944</v>
      </c>
      <c r="AG91" s="30">
        <v>4944000</v>
      </c>
      <c r="AH91" s="17" t="s">
        <v>216</v>
      </c>
      <c r="AI91" s="17" t="s">
        <v>71</v>
      </c>
      <c r="AJ91" s="26" t="s">
        <v>576</v>
      </c>
      <c r="AK91" s="80">
        <v>42789</v>
      </c>
      <c r="AL91" s="17" t="s">
        <v>77</v>
      </c>
      <c r="AM91" s="31">
        <v>1022330414</v>
      </c>
      <c r="AN91" s="31">
        <v>2</v>
      </c>
      <c r="AO91" s="39"/>
      <c r="AP91" s="17" t="s">
        <v>71</v>
      </c>
      <c r="AQ91" s="17" t="s">
        <v>71</v>
      </c>
      <c r="AR91" s="17" t="s">
        <v>71</v>
      </c>
      <c r="AS91" s="74" t="s">
        <v>1514</v>
      </c>
      <c r="AT91" s="19">
        <v>3202641754</v>
      </c>
      <c r="AU91" s="106" t="s">
        <v>1373</v>
      </c>
      <c r="AV91" s="17" t="s">
        <v>1232</v>
      </c>
      <c r="AW91" s="87">
        <f t="shared" si="32"/>
        <v>330</v>
      </c>
      <c r="AX91" s="17">
        <f t="shared" si="33"/>
        <v>11</v>
      </c>
      <c r="AY91" s="17">
        <f t="shared" si="34"/>
        <v>11</v>
      </c>
      <c r="AZ91" s="17">
        <f t="shared" si="35"/>
        <v>0</v>
      </c>
      <c r="BA91" s="18">
        <v>43099</v>
      </c>
      <c r="BB91" s="18"/>
      <c r="BC91" s="26"/>
      <c r="BD91" s="34"/>
      <c r="BE91" s="34"/>
      <c r="BF91" s="18"/>
      <c r="BG91" s="18"/>
      <c r="BH91" s="18"/>
      <c r="BI91" s="26"/>
      <c r="BJ91" s="34"/>
      <c r="BK91" s="34"/>
      <c r="BL91" s="18"/>
      <c r="BM91" s="18"/>
      <c r="BN91" s="18"/>
      <c r="BO91" s="17"/>
      <c r="BP91" s="19">
        <f t="shared" si="22"/>
        <v>-42480</v>
      </c>
      <c r="BQ91" s="17">
        <f t="shared" si="23"/>
        <v>-1416</v>
      </c>
      <c r="BR91" s="17">
        <f t="shared" si="24"/>
        <v>-1416</v>
      </c>
      <c r="BS91" s="17">
        <f t="shared" si="25"/>
        <v>0</v>
      </c>
      <c r="BT91" s="18"/>
      <c r="BU91" s="18"/>
      <c r="BV91" s="17"/>
      <c r="BW91" s="19">
        <f t="shared" si="26"/>
        <v>0</v>
      </c>
      <c r="BX91" s="17">
        <f t="shared" si="27"/>
        <v>0</v>
      </c>
      <c r="BY91" s="17">
        <f t="shared" si="28"/>
        <v>0</v>
      </c>
      <c r="BZ91" s="17">
        <f t="shared" si="29"/>
        <v>0</v>
      </c>
      <c r="CA91" s="18"/>
      <c r="CB91" s="18"/>
      <c r="CC91" s="18"/>
      <c r="CD91" s="18"/>
      <c r="CE91" s="36">
        <f t="shared" si="30"/>
        <v>0</v>
      </c>
      <c r="CF91" s="39">
        <f t="shared" si="31"/>
        <v>43099</v>
      </c>
      <c r="CG91" s="39"/>
      <c r="CH91" s="18"/>
      <c r="CI91" s="18"/>
      <c r="CJ91" s="18"/>
      <c r="CK91" s="26"/>
      <c r="CL91" s="18"/>
      <c r="CM91" s="18"/>
      <c r="CN91" s="18"/>
      <c r="CO91" s="26"/>
      <c r="CP91" s="26"/>
      <c r="CQ91" s="34"/>
      <c r="CR91" s="80"/>
      <c r="CS91" s="18"/>
      <c r="CT91" s="26"/>
      <c r="CU91" s="18"/>
      <c r="CV91" s="26"/>
      <c r="CW91" s="18"/>
      <c r="CX91" s="18"/>
      <c r="CY91" s="18"/>
      <c r="CZ91" s="26"/>
      <c r="DA91" s="18"/>
      <c r="DB91" s="18"/>
    </row>
    <row r="92" spans="1:106" s="101" customFormat="1" ht="58.5" customHeight="1" x14ac:dyDescent="0.2">
      <c r="A92" s="17">
        <v>89</v>
      </c>
      <c r="B92" s="97">
        <v>42762</v>
      </c>
      <c r="C92" s="19" t="s">
        <v>212</v>
      </c>
      <c r="D92" s="20" t="s">
        <v>67</v>
      </c>
      <c r="E92" s="20" t="s">
        <v>68</v>
      </c>
      <c r="F92" s="20" t="s">
        <v>69</v>
      </c>
      <c r="G92" s="21" t="s">
        <v>1677</v>
      </c>
      <c r="H92" s="22">
        <v>93</v>
      </c>
      <c r="I92" s="78"/>
      <c r="J92" s="23">
        <v>79310000</v>
      </c>
      <c r="K92" s="17" t="s">
        <v>213</v>
      </c>
      <c r="L92" s="24" t="s">
        <v>71</v>
      </c>
      <c r="M92" s="24"/>
      <c r="N92" s="23">
        <v>0</v>
      </c>
      <c r="O92" s="24" t="s">
        <v>71</v>
      </c>
      <c r="P92" s="24" t="s">
        <v>71</v>
      </c>
      <c r="Q92" s="23">
        <v>0</v>
      </c>
      <c r="R92" s="24" t="s">
        <v>71</v>
      </c>
      <c r="S92" s="26">
        <f t="shared" si="20"/>
        <v>79310000</v>
      </c>
      <c r="T92" s="17" t="s">
        <v>1594</v>
      </c>
      <c r="U92" s="17" t="s">
        <v>445</v>
      </c>
      <c r="V92" s="18" t="s">
        <v>74</v>
      </c>
      <c r="W92" s="18">
        <v>42767</v>
      </c>
      <c r="X92" s="19">
        <v>187</v>
      </c>
      <c r="Y92" s="18">
        <v>42767</v>
      </c>
      <c r="Z92" s="27">
        <v>79310000</v>
      </c>
      <c r="AA92" s="18">
        <v>42767</v>
      </c>
      <c r="AB92" s="18">
        <v>42767</v>
      </c>
      <c r="AC92" s="28"/>
      <c r="AD92" s="21" t="s">
        <v>331</v>
      </c>
      <c r="AE92" s="26">
        <v>79310000</v>
      </c>
      <c r="AF92" s="99">
        <f t="shared" si="21"/>
        <v>0</v>
      </c>
      <c r="AG92" s="30">
        <v>7210000</v>
      </c>
      <c r="AH92" s="17" t="s">
        <v>216</v>
      </c>
      <c r="AI92" s="17" t="s">
        <v>71</v>
      </c>
      <c r="AJ92" s="26" t="s">
        <v>446</v>
      </c>
      <c r="AK92" s="80">
        <v>42779</v>
      </c>
      <c r="AL92" s="17" t="s">
        <v>77</v>
      </c>
      <c r="AM92" s="31">
        <v>80020452</v>
      </c>
      <c r="AN92" s="31">
        <v>2</v>
      </c>
      <c r="AO92" s="39"/>
      <c r="AP92" s="17" t="s">
        <v>71</v>
      </c>
      <c r="AQ92" s="17" t="s">
        <v>71</v>
      </c>
      <c r="AR92" s="17" t="s">
        <v>71</v>
      </c>
      <c r="AS92" s="17" t="s">
        <v>1515</v>
      </c>
      <c r="AT92" s="19">
        <v>3106095670</v>
      </c>
      <c r="AU92" s="103" t="s">
        <v>1374</v>
      </c>
      <c r="AV92" s="17" t="s">
        <v>1264</v>
      </c>
      <c r="AW92" s="87">
        <f t="shared" si="32"/>
        <v>330</v>
      </c>
      <c r="AX92" s="17">
        <f t="shared" si="33"/>
        <v>11</v>
      </c>
      <c r="AY92" s="17">
        <f t="shared" si="34"/>
        <v>11</v>
      </c>
      <c r="AZ92" s="17">
        <f t="shared" si="35"/>
        <v>0</v>
      </c>
      <c r="BA92" s="18">
        <v>43099</v>
      </c>
      <c r="BB92" s="18"/>
      <c r="BC92" s="26"/>
      <c r="BD92" s="34"/>
      <c r="BE92" s="34"/>
      <c r="BF92" s="18"/>
      <c r="BG92" s="18"/>
      <c r="BH92" s="18"/>
      <c r="BI92" s="26"/>
      <c r="BJ92" s="34"/>
      <c r="BK92" s="34"/>
      <c r="BL92" s="18"/>
      <c r="BM92" s="18"/>
      <c r="BN92" s="18"/>
      <c r="BO92" s="17"/>
      <c r="BP92" s="19">
        <f t="shared" si="22"/>
        <v>-42480</v>
      </c>
      <c r="BQ92" s="17">
        <f t="shared" si="23"/>
        <v>-1416</v>
      </c>
      <c r="BR92" s="17">
        <f t="shared" si="24"/>
        <v>-1416</v>
      </c>
      <c r="BS92" s="17">
        <f t="shared" si="25"/>
        <v>0</v>
      </c>
      <c r="BT92" s="18"/>
      <c r="BU92" s="18"/>
      <c r="BV92" s="17"/>
      <c r="BW92" s="19">
        <f t="shared" si="26"/>
        <v>0</v>
      </c>
      <c r="BX92" s="17">
        <f t="shared" si="27"/>
        <v>0</v>
      </c>
      <c r="BY92" s="17">
        <f t="shared" si="28"/>
        <v>0</v>
      </c>
      <c r="BZ92" s="17">
        <f t="shared" si="29"/>
        <v>0</v>
      </c>
      <c r="CA92" s="18"/>
      <c r="CB92" s="18"/>
      <c r="CC92" s="18"/>
      <c r="CD92" s="18"/>
      <c r="CE92" s="36">
        <f t="shared" si="30"/>
        <v>0</v>
      </c>
      <c r="CF92" s="39">
        <f t="shared" si="31"/>
        <v>43099</v>
      </c>
      <c r="CG92" s="39"/>
      <c r="CH92" s="18"/>
      <c r="CI92" s="18"/>
      <c r="CJ92" s="18"/>
      <c r="CK92" s="26"/>
      <c r="CL92" s="18"/>
      <c r="CM92" s="18"/>
      <c r="CN92" s="18"/>
      <c r="CO92" s="26"/>
      <c r="CP92" s="26"/>
      <c r="CQ92" s="34"/>
      <c r="CR92" s="80"/>
      <c r="CS92" s="18"/>
      <c r="CT92" s="26"/>
      <c r="CU92" s="18"/>
      <c r="CV92" s="26"/>
      <c r="CW92" s="18"/>
      <c r="CX92" s="18"/>
      <c r="CY92" s="18"/>
      <c r="CZ92" s="26"/>
      <c r="DA92" s="18"/>
      <c r="DB92" s="18"/>
    </row>
    <row r="93" spans="1:106" s="101" customFormat="1" ht="58.5" customHeight="1" x14ac:dyDescent="0.2">
      <c r="A93" s="17">
        <v>90</v>
      </c>
      <c r="B93" s="107">
        <v>42765</v>
      </c>
      <c r="C93" s="19" t="s">
        <v>212</v>
      </c>
      <c r="D93" s="20" t="s">
        <v>67</v>
      </c>
      <c r="E93" s="20" t="s">
        <v>68</v>
      </c>
      <c r="F93" s="20" t="s">
        <v>69</v>
      </c>
      <c r="G93" s="21" t="s">
        <v>505</v>
      </c>
      <c r="H93" s="22">
        <v>98</v>
      </c>
      <c r="I93" s="78"/>
      <c r="J93" s="23">
        <v>27119488</v>
      </c>
      <c r="K93" s="17" t="s">
        <v>213</v>
      </c>
      <c r="L93" s="24" t="s">
        <v>71</v>
      </c>
      <c r="M93" s="24"/>
      <c r="N93" s="23">
        <v>0</v>
      </c>
      <c r="O93" s="24" t="s">
        <v>71</v>
      </c>
      <c r="P93" s="24" t="s">
        <v>71</v>
      </c>
      <c r="Q93" s="23">
        <v>0</v>
      </c>
      <c r="R93" s="24" t="s">
        <v>71</v>
      </c>
      <c r="S93" s="26">
        <f t="shared" si="20"/>
        <v>27119488</v>
      </c>
      <c r="T93" s="17" t="s">
        <v>1595</v>
      </c>
      <c r="U93" s="108" t="s">
        <v>506</v>
      </c>
      <c r="V93" s="18" t="s">
        <v>74</v>
      </c>
      <c r="W93" s="18">
        <v>42767</v>
      </c>
      <c r="X93" s="19">
        <v>197</v>
      </c>
      <c r="Y93" s="18">
        <v>42767</v>
      </c>
      <c r="Z93" s="27">
        <v>26368000</v>
      </c>
      <c r="AA93" s="18">
        <v>42767</v>
      </c>
      <c r="AB93" s="18">
        <v>42767</v>
      </c>
      <c r="AC93" s="28" t="s">
        <v>498</v>
      </c>
      <c r="AD93" s="21" t="s">
        <v>374</v>
      </c>
      <c r="AE93" s="26">
        <v>26368000</v>
      </c>
      <c r="AF93" s="99">
        <f t="shared" si="21"/>
        <v>-751488</v>
      </c>
      <c r="AG93" s="30">
        <v>3296000</v>
      </c>
      <c r="AH93" s="17" t="s">
        <v>216</v>
      </c>
      <c r="AI93" s="17" t="s">
        <v>71</v>
      </c>
      <c r="AJ93" s="26" t="s">
        <v>507</v>
      </c>
      <c r="AK93" s="80">
        <v>42790</v>
      </c>
      <c r="AL93" s="17" t="s">
        <v>77</v>
      </c>
      <c r="AM93" s="31">
        <v>19752295</v>
      </c>
      <c r="AN93" s="31">
        <v>1</v>
      </c>
      <c r="AO93" s="39"/>
      <c r="AP93" s="17" t="s">
        <v>71</v>
      </c>
      <c r="AQ93" s="17" t="s">
        <v>71</v>
      </c>
      <c r="AR93" s="17" t="s">
        <v>71</v>
      </c>
      <c r="AS93" s="74" t="s">
        <v>1516</v>
      </c>
      <c r="AT93" s="19">
        <v>3195354249</v>
      </c>
      <c r="AU93" s="103" t="s">
        <v>1375</v>
      </c>
      <c r="AV93" s="17" t="s">
        <v>701</v>
      </c>
      <c r="AW93" s="87">
        <f t="shared" si="32"/>
        <v>240</v>
      </c>
      <c r="AX93" s="17">
        <f t="shared" si="33"/>
        <v>8</v>
      </c>
      <c r="AY93" s="17">
        <f t="shared" si="34"/>
        <v>8</v>
      </c>
      <c r="AZ93" s="17">
        <f t="shared" si="35"/>
        <v>0</v>
      </c>
      <c r="BA93" s="18">
        <v>43008</v>
      </c>
      <c r="BB93" s="18"/>
      <c r="BC93" s="26"/>
      <c r="BD93" s="34"/>
      <c r="BE93" s="34"/>
      <c r="BF93" s="18"/>
      <c r="BG93" s="18"/>
      <c r="BH93" s="18"/>
      <c r="BI93" s="26"/>
      <c r="BJ93" s="34"/>
      <c r="BK93" s="34"/>
      <c r="BL93" s="18"/>
      <c r="BM93" s="18"/>
      <c r="BN93" s="18"/>
      <c r="BO93" s="17"/>
      <c r="BP93" s="19">
        <f t="shared" si="22"/>
        <v>-42390</v>
      </c>
      <c r="BQ93" s="17">
        <f t="shared" si="23"/>
        <v>-1413</v>
      </c>
      <c r="BR93" s="17">
        <f t="shared" si="24"/>
        <v>-1413</v>
      </c>
      <c r="BS93" s="17">
        <f t="shared" si="25"/>
        <v>0</v>
      </c>
      <c r="BT93" s="18"/>
      <c r="BU93" s="18"/>
      <c r="BV93" s="17"/>
      <c r="BW93" s="19">
        <f t="shared" si="26"/>
        <v>0</v>
      </c>
      <c r="BX93" s="17">
        <f t="shared" si="27"/>
        <v>0</v>
      </c>
      <c r="BY93" s="17">
        <f t="shared" si="28"/>
        <v>0</v>
      </c>
      <c r="BZ93" s="17">
        <f t="shared" si="29"/>
        <v>0</v>
      </c>
      <c r="CA93" s="18"/>
      <c r="CB93" s="18"/>
      <c r="CC93" s="18"/>
      <c r="CD93" s="18"/>
      <c r="CE93" s="36">
        <f t="shared" si="30"/>
        <v>0</v>
      </c>
      <c r="CF93" s="39">
        <f t="shared" si="31"/>
        <v>43008</v>
      </c>
      <c r="CG93" s="39"/>
      <c r="CH93" s="18"/>
      <c r="CI93" s="18"/>
      <c r="CJ93" s="18"/>
      <c r="CK93" s="26"/>
      <c r="CL93" s="18"/>
      <c r="CM93" s="18"/>
      <c r="CN93" s="18"/>
      <c r="CO93" s="26"/>
      <c r="CP93" s="26"/>
      <c r="CQ93" s="34"/>
      <c r="CR93" s="80"/>
      <c r="CS93" s="18"/>
      <c r="CT93" s="26"/>
      <c r="CU93" s="18"/>
      <c r="CV93" s="26"/>
      <c r="CW93" s="18"/>
      <c r="CX93" s="18"/>
      <c r="CY93" s="18"/>
      <c r="CZ93" s="26"/>
      <c r="DA93" s="18"/>
      <c r="DB93" s="18"/>
    </row>
    <row r="94" spans="1:106" s="101" customFormat="1" ht="58.5" customHeight="1" x14ac:dyDescent="0.2">
      <c r="A94" s="17">
        <v>91</v>
      </c>
      <c r="B94" s="97">
        <v>42762</v>
      </c>
      <c r="C94" s="19" t="s">
        <v>212</v>
      </c>
      <c r="D94" s="20" t="s">
        <v>67</v>
      </c>
      <c r="E94" s="20" t="s">
        <v>68</v>
      </c>
      <c r="F94" s="20" t="s">
        <v>69</v>
      </c>
      <c r="G94" s="21" t="s">
        <v>452</v>
      </c>
      <c r="H94" s="22">
        <v>118</v>
      </c>
      <c r="I94" s="78"/>
      <c r="J94" s="23">
        <v>27119488</v>
      </c>
      <c r="K94" s="17" t="s">
        <v>213</v>
      </c>
      <c r="L94" s="24" t="s">
        <v>71</v>
      </c>
      <c r="M94" s="24"/>
      <c r="N94" s="23">
        <v>0</v>
      </c>
      <c r="O94" s="24" t="s">
        <v>71</v>
      </c>
      <c r="P94" s="24" t="s">
        <v>71</v>
      </c>
      <c r="Q94" s="23">
        <v>0</v>
      </c>
      <c r="R94" s="24" t="s">
        <v>71</v>
      </c>
      <c r="S94" s="26">
        <f t="shared" si="20"/>
        <v>27119488</v>
      </c>
      <c r="T94" s="17" t="s">
        <v>1595</v>
      </c>
      <c r="U94" s="17" t="s">
        <v>453</v>
      </c>
      <c r="V94" s="18" t="s">
        <v>74</v>
      </c>
      <c r="W94" s="18">
        <v>42767</v>
      </c>
      <c r="X94" s="19">
        <v>201</v>
      </c>
      <c r="Y94" s="18">
        <v>42767</v>
      </c>
      <c r="Z94" s="27">
        <v>26368000</v>
      </c>
      <c r="AA94" s="18">
        <v>42767</v>
      </c>
      <c r="AB94" s="18">
        <v>42767</v>
      </c>
      <c r="AC94" s="28"/>
      <c r="AD94" s="21" t="s">
        <v>375</v>
      </c>
      <c r="AE94" s="26">
        <v>26368000</v>
      </c>
      <c r="AF94" s="99">
        <f t="shared" si="21"/>
        <v>-751488</v>
      </c>
      <c r="AG94" s="30">
        <v>3296000</v>
      </c>
      <c r="AH94" s="17" t="s">
        <v>216</v>
      </c>
      <c r="AI94" s="17" t="s">
        <v>71</v>
      </c>
      <c r="AJ94" s="26" t="s">
        <v>454</v>
      </c>
      <c r="AK94" s="80">
        <v>42789</v>
      </c>
      <c r="AL94" s="17" t="s">
        <v>77</v>
      </c>
      <c r="AM94" s="31">
        <v>1022359016</v>
      </c>
      <c r="AN94" s="31">
        <v>0</v>
      </c>
      <c r="AO94" s="39"/>
      <c r="AP94" s="17" t="s">
        <v>71</v>
      </c>
      <c r="AQ94" s="17" t="s">
        <v>71</v>
      </c>
      <c r="AR94" s="17" t="s">
        <v>71</v>
      </c>
      <c r="AS94" s="17" t="s">
        <v>1517</v>
      </c>
      <c r="AT94" s="19">
        <v>3195916366</v>
      </c>
      <c r="AU94" s="103" t="s">
        <v>1376</v>
      </c>
      <c r="AV94" s="17" t="s">
        <v>701</v>
      </c>
      <c r="AW94" s="87">
        <f t="shared" si="32"/>
        <v>240</v>
      </c>
      <c r="AX94" s="17">
        <f t="shared" si="33"/>
        <v>8</v>
      </c>
      <c r="AY94" s="17">
        <f t="shared" si="34"/>
        <v>8</v>
      </c>
      <c r="AZ94" s="17">
        <f t="shared" si="35"/>
        <v>0</v>
      </c>
      <c r="BA94" s="18">
        <v>43008</v>
      </c>
      <c r="BB94" s="18"/>
      <c r="BC94" s="26"/>
      <c r="BD94" s="34"/>
      <c r="BE94" s="34"/>
      <c r="BF94" s="18"/>
      <c r="BG94" s="18"/>
      <c r="BH94" s="18"/>
      <c r="BI94" s="26"/>
      <c r="BJ94" s="34"/>
      <c r="BK94" s="34"/>
      <c r="BL94" s="18"/>
      <c r="BM94" s="18"/>
      <c r="BN94" s="18"/>
      <c r="BO94" s="17"/>
      <c r="BP94" s="19">
        <f t="shared" si="22"/>
        <v>-42390</v>
      </c>
      <c r="BQ94" s="17">
        <f t="shared" si="23"/>
        <v>-1413</v>
      </c>
      <c r="BR94" s="17">
        <f t="shared" si="24"/>
        <v>-1413</v>
      </c>
      <c r="BS94" s="17">
        <f t="shared" si="25"/>
        <v>0</v>
      </c>
      <c r="BT94" s="18"/>
      <c r="BU94" s="18"/>
      <c r="BV94" s="17"/>
      <c r="BW94" s="19">
        <f t="shared" si="26"/>
        <v>0</v>
      </c>
      <c r="BX94" s="17">
        <f t="shared" si="27"/>
        <v>0</v>
      </c>
      <c r="BY94" s="17">
        <f t="shared" si="28"/>
        <v>0</v>
      </c>
      <c r="BZ94" s="17">
        <f t="shared" si="29"/>
        <v>0</v>
      </c>
      <c r="CA94" s="18"/>
      <c r="CB94" s="18"/>
      <c r="CC94" s="18"/>
      <c r="CD94" s="18"/>
      <c r="CE94" s="36">
        <f t="shared" si="30"/>
        <v>0</v>
      </c>
      <c r="CF94" s="39">
        <f t="shared" si="31"/>
        <v>43008</v>
      </c>
      <c r="CG94" s="39"/>
      <c r="CH94" s="18"/>
      <c r="CI94" s="18"/>
      <c r="CJ94" s="18"/>
      <c r="CK94" s="26"/>
      <c r="CL94" s="18"/>
      <c r="CM94" s="18"/>
      <c r="CN94" s="18"/>
      <c r="CO94" s="26"/>
      <c r="CP94" s="26"/>
      <c r="CQ94" s="34"/>
      <c r="CR94" s="80"/>
      <c r="CS94" s="18"/>
      <c r="CT94" s="26"/>
      <c r="CU94" s="18"/>
      <c r="CV94" s="26"/>
      <c r="CW94" s="18"/>
      <c r="CX94" s="18"/>
      <c r="CY94" s="18"/>
      <c r="CZ94" s="26"/>
      <c r="DA94" s="18"/>
      <c r="DB94" s="18"/>
    </row>
    <row r="95" spans="1:106" s="101" customFormat="1" ht="58.5" customHeight="1" x14ac:dyDescent="0.2">
      <c r="A95" s="17">
        <v>92</v>
      </c>
      <c r="B95" s="97">
        <v>42765</v>
      </c>
      <c r="C95" s="19" t="s">
        <v>212</v>
      </c>
      <c r="D95" s="20" t="s">
        <v>67</v>
      </c>
      <c r="E95" s="20" t="s">
        <v>68</v>
      </c>
      <c r="F95" s="20" t="s">
        <v>69</v>
      </c>
      <c r="G95" s="21" t="s">
        <v>500</v>
      </c>
      <c r="H95" s="22">
        <v>115</v>
      </c>
      <c r="I95" s="78"/>
      <c r="J95" s="23">
        <v>79822399</v>
      </c>
      <c r="K95" s="17" t="s">
        <v>213</v>
      </c>
      <c r="L95" s="24" t="s">
        <v>71</v>
      </c>
      <c r="M95" s="24"/>
      <c r="N95" s="23">
        <v>0</v>
      </c>
      <c r="O95" s="24" t="s">
        <v>71</v>
      </c>
      <c r="P95" s="24" t="s">
        <v>71</v>
      </c>
      <c r="Q95" s="23">
        <v>0</v>
      </c>
      <c r="R95" s="24" t="s">
        <v>71</v>
      </c>
      <c r="S95" s="26">
        <f t="shared" si="20"/>
        <v>79822399</v>
      </c>
      <c r="T95" s="17" t="s">
        <v>1595</v>
      </c>
      <c r="U95" s="17" t="s">
        <v>501</v>
      </c>
      <c r="V95" s="18" t="s">
        <v>74</v>
      </c>
      <c r="W95" s="18">
        <v>42767</v>
      </c>
      <c r="X95" s="19">
        <v>199</v>
      </c>
      <c r="Y95" s="18">
        <v>42767</v>
      </c>
      <c r="Z95" s="27">
        <v>77610500</v>
      </c>
      <c r="AA95" s="18">
        <v>42767</v>
      </c>
      <c r="AB95" s="18">
        <v>42767</v>
      </c>
      <c r="AC95" s="28" t="s">
        <v>498</v>
      </c>
      <c r="AD95" s="21" t="s">
        <v>376</v>
      </c>
      <c r="AE95" s="26">
        <v>77610500</v>
      </c>
      <c r="AF95" s="99">
        <f t="shared" si="21"/>
        <v>-2211899</v>
      </c>
      <c r="AG95" s="30">
        <v>7055500</v>
      </c>
      <c r="AH95" s="17" t="s">
        <v>216</v>
      </c>
      <c r="AI95" s="17" t="s">
        <v>71</v>
      </c>
      <c r="AJ95" s="26" t="s">
        <v>502</v>
      </c>
      <c r="AK95" s="80">
        <v>42790</v>
      </c>
      <c r="AL95" s="17" t="s">
        <v>77</v>
      </c>
      <c r="AM95" s="31">
        <v>1015401538</v>
      </c>
      <c r="AN95" s="31">
        <v>7</v>
      </c>
      <c r="AO95" s="39"/>
      <c r="AP95" s="17" t="s">
        <v>71</v>
      </c>
      <c r="AQ95" s="17" t="s">
        <v>71</v>
      </c>
      <c r="AR95" s="17" t="s">
        <v>71</v>
      </c>
      <c r="AS95" s="17" t="s">
        <v>1518</v>
      </c>
      <c r="AT95" s="19">
        <v>2453326</v>
      </c>
      <c r="AU95" s="103" t="s">
        <v>1377</v>
      </c>
      <c r="AV95" s="17" t="s">
        <v>1232</v>
      </c>
      <c r="AW95" s="87">
        <f t="shared" si="32"/>
        <v>330</v>
      </c>
      <c r="AX95" s="17">
        <f t="shared" si="33"/>
        <v>11</v>
      </c>
      <c r="AY95" s="17">
        <f t="shared" si="34"/>
        <v>11</v>
      </c>
      <c r="AZ95" s="17">
        <f t="shared" si="35"/>
        <v>0</v>
      </c>
      <c r="BA95" s="18">
        <v>43099</v>
      </c>
      <c r="BB95" s="18"/>
      <c r="BC95" s="26"/>
      <c r="BD95" s="34"/>
      <c r="BE95" s="34"/>
      <c r="BF95" s="18"/>
      <c r="BG95" s="18"/>
      <c r="BH95" s="18"/>
      <c r="BI95" s="26"/>
      <c r="BJ95" s="34"/>
      <c r="BK95" s="34"/>
      <c r="BL95" s="18"/>
      <c r="BM95" s="18"/>
      <c r="BN95" s="18"/>
      <c r="BO95" s="17"/>
      <c r="BP95" s="19">
        <f t="shared" si="22"/>
        <v>-42480</v>
      </c>
      <c r="BQ95" s="17">
        <f t="shared" si="23"/>
        <v>-1416</v>
      </c>
      <c r="BR95" s="17">
        <f t="shared" si="24"/>
        <v>-1416</v>
      </c>
      <c r="BS95" s="17">
        <f t="shared" si="25"/>
        <v>0</v>
      </c>
      <c r="BT95" s="18"/>
      <c r="BU95" s="18"/>
      <c r="BV95" s="17"/>
      <c r="BW95" s="19">
        <f t="shared" si="26"/>
        <v>0</v>
      </c>
      <c r="BX95" s="17">
        <f t="shared" si="27"/>
        <v>0</v>
      </c>
      <c r="BY95" s="17">
        <f t="shared" si="28"/>
        <v>0</v>
      </c>
      <c r="BZ95" s="17">
        <f t="shared" si="29"/>
        <v>0</v>
      </c>
      <c r="CA95" s="18"/>
      <c r="CB95" s="18"/>
      <c r="CC95" s="18"/>
      <c r="CD95" s="18"/>
      <c r="CE95" s="36">
        <f t="shared" si="30"/>
        <v>0</v>
      </c>
      <c r="CF95" s="39">
        <f t="shared" si="31"/>
        <v>43099</v>
      </c>
      <c r="CG95" s="39"/>
      <c r="CH95" s="18"/>
      <c r="CI95" s="18"/>
      <c r="CJ95" s="18"/>
      <c r="CK95" s="26"/>
      <c r="CL95" s="18"/>
      <c r="CM95" s="18"/>
      <c r="CN95" s="18"/>
      <c r="CO95" s="26"/>
      <c r="CP95" s="26"/>
      <c r="CQ95" s="34"/>
      <c r="CR95" s="80"/>
      <c r="CS95" s="18"/>
      <c r="CT95" s="26"/>
      <c r="CU95" s="18"/>
      <c r="CV95" s="26"/>
      <c r="CW95" s="18"/>
      <c r="CX95" s="18"/>
      <c r="CY95" s="18"/>
      <c r="CZ95" s="26"/>
      <c r="DA95" s="18"/>
      <c r="DB95" s="18"/>
    </row>
    <row r="96" spans="1:106" s="101" customFormat="1" ht="58.5" customHeight="1" x14ac:dyDescent="0.2">
      <c r="A96" s="17">
        <v>93</v>
      </c>
      <c r="B96" s="97">
        <v>42762</v>
      </c>
      <c r="C96" s="19" t="s">
        <v>121</v>
      </c>
      <c r="D96" s="20" t="s">
        <v>67</v>
      </c>
      <c r="E96" s="20" t="s">
        <v>68</v>
      </c>
      <c r="F96" s="20" t="s">
        <v>69</v>
      </c>
      <c r="G96" s="21" t="s">
        <v>1678</v>
      </c>
      <c r="H96" s="22">
        <v>125</v>
      </c>
      <c r="I96" s="78"/>
      <c r="J96" s="23">
        <v>62925687</v>
      </c>
      <c r="K96" s="17" t="s">
        <v>122</v>
      </c>
      <c r="L96" s="24" t="s">
        <v>71</v>
      </c>
      <c r="M96" s="24"/>
      <c r="N96" s="23">
        <v>0</v>
      </c>
      <c r="O96" s="24" t="s">
        <v>71</v>
      </c>
      <c r="P96" s="24" t="s">
        <v>71</v>
      </c>
      <c r="Q96" s="23">
        <v>0</v>
      </c>
      <c r="R96" s="24" t="s">
        <v>71</v>
      </c>
      <c r="S96" s="26">
        <f t="shared" si="20"/>
        <v>62925687</v>
      </c>
      <c r="T96" s="17" t="s">
        <v>1594</v>
      </c>
      <c r="U96" s="17" t="s">
        <v>434</v>
      </c>
      <c r="V96" s="18" t="s">
        <v>74</v>
      </c>
      <c r="W96" s="18">
        <v>42767</v>
      </c>
      <c r="X96" s="19">
        <v>203</v>
      </c>
      <c r="Y96" s="18">
        <v>42767</v>
      </c>
      <c r="Z96" s="27">
        <v>61182000</v>
      </c>
      <c r="AA96" s="18">
        <v>42767</v>
      </c>
      <c r="AB96" s="18">
        <v>42767</v>
      </c>
      <c r="AC96" s="28"/>
      <c r="AD96" s="21" t="s">
        <v>377</v>
      </c>
      <c r="AE96" s="26">
        <v>61182000</v>
      </c>
      <c r="AF96" s="99">
        <f t="shared" si="21"/>
        <v>-1743687</v>
      </c>
      <c r="AG96" s="30">
        <v>5562000</v>
      </c>
      <c r="AH96" s="17" t="s">
        <v>125</v>
      </c>
      <c r="AI96" s="17" t="s">
        <v>71</v>
      </c>
      <c r="AJ96" s="26" t="s">
        <v>435</v>
      </c>
      <c r="AK96" s="80">
        <v>42780</v>
      </c>
      <c r="AL96" s="17" t="s">
        <v>77</v>
      </c>
      <c r="AM96" s="31">
        <v>80093416</v>
      </c>
      <c r="AN96" s="31">
        <v>1</v>
      </c>
      <c r="AO96" s="39"/>
      <c r="AP96" s="17" t="s">
        <v>71</v>
      </c>
      <c r="AQ96" s="17" t="s">
        <v>71</v>
      </c>
      <c r="AR96" s="17" t="s">
        <v>71</v>
      </c>
      <c r="AS96" s="17" t="s">
        <v>1519</v>
      </c>
      <c r="AT96" s="19">
        <v>3014443740</v>
      </c>
      <c r="AU96" s="103" t="s">
        <v>1378</v>
      </c>
      <c r="AV96" s="17" t="s">
        <v>1264</v>
      </c>
      <c r="AW96" s="87">
        <f t="shared" si="32"/>
        <v>330</v>
      </c>
      <c r="AX96" s="17">
        <f t="shared" si="33"/>
        <v>11</v>
      </c>
      <c r="AY96" s="17">
        <f t="shared" si="34"/>
        <v>11</v>
      </c>
      <c r="AZ96" s="17">
        <f t="shared" si="35"/>
        <v>0</v>
      </c>
      <c r="BA96" s="18">
        <v>43099</v>
      </c>
      <c r="BB96" s="18"/>
      <c r="BC96" s="26"/>
      <c r="BD96" s="34"/>
      <c r="BE96" s="34"/>
      <c r="BF96" s="18"/>
      <c r="BG96" s="18"/>
      <c r="BH96" s="18"/>
      <c r="BI96" s="26"/>
      <c r="BJ96" s="34"/>
      <c r="BK96" s="34"/>
      <c r="BL96" s="18"/>
      <c r="BM96" s="18"/>
      <c r="BN96" s="18"/>
      <c r="BO96" s="17"/>
      <c r="BP96" s="19">
        <f t="shared" si="22"/>
        <v>-42480</v>
      </c>
      <c r="BQ96" s="17">
        <f t="shared" si="23"/>
        <v>-1416</v>
      </c>
      <c r="BR96" s="17">
        <f t="shared" si="24"/>
        <v>-1416</v>
      </c>
      <c r="BS96" s="17">
        <f t="shared" si="25"/>
        <v>0</v>
      </c>
      <c r="BT96" s="18"/>
      <c r="BU96" s="18"/>
      <c r="BV96" s="17"/>
      <c r="BW96" s="19">
        <f t="shared" si="26"/>
        <v>0</v>
      </c>
      <c r="BX96" s="17">
        <f t="shared" si="27"/>
        <v>0</v>
      </c>
      <c r="BY96" s="17">
        <f t="shared" si="28"/>
        <v>0</v>
      </c>
      <c r="BZ96" s="17">
        <f t="shared" si="29"/>
        <v>0</v>
      </c>
      <c r="CA96" s="18"/>
      <c r="CB96" s="18"/>
      <c r="CC96" s="18"/>
      <c r="CD96" s="18"/>
      <c r="CE96" s="36">
        <f t="shared" si="30"/>
        <v>0</v>
      </c>
      <c r="CF96" s="39">
        <f t="shared" si="31"/>
        <v>43099</v>
      </c>
      <c r="CG96" s="39"/>
      <c r="CH96" s="18"/>
      <c r="CI96" s="18"/>
      <c r="CJ96" s="18"/>
      <c r="CK96" s="26"/>
      <c r="CL96" s="18"/>
      <c r="CM96" s="18"/>
      <c r="CN96" s="18"/>
      <c r="CO96" s="26"/>
      <c r="CP96" s="26"/>
      <c r="CQ96" s="34"/>
      <c r="CR96" s="80"/>
      <c r="CS96" s="18"/>
      <c r="CT96" s="26"/>
      <c r="CU96" s="18"/>
      <c r="CV96" s="26"/>
      <c r="CW96" s="18"/>
      <c r="CX96" s="18"/>
      <c r="CY96" s="18"/>
      <c r="CZ96" s="26"/>
      <c r="DA96" s="18"/>
      <c r="DB96" s="18"/>
    </row>
    <row r="97" spans="1:106" s="101" customFormat="1" ht="58.5" customHeight="1" x14ac:dyDescent="0.2">
      <c r="A97" s="17">
        <v>94</v>
      </c>
      <c r="B97" s="97">
        <v>42762</v>
      </c>
      <c r="C97" s="19" t="s">
        <v>121</v>
      </c>
      <c r="D97" s="20" t="s">
        <v>67</v>
      </c>
      <c r="E97" s="20" t="s">
        <v>68</v>
      </c>
      <c r="F97" s="20" t="s">
        <v>69</v>
      </c>
      <c r="G97" s="21" t="s">
        <v>1679</v>
      </c>
      <c r="H97" s="22">
        <v>124</v>
      </c>
      <c r="I97" s="78"/>
      <c r="J97" s="23">
        <v>80286830</v>
      </c>
      <c r="K97" s="17" t="s">
        <v>122</v>
      </c>
      <c r="L97" s="24" t="s">
        <v>71</v>
      </c>
      <c r="M97" s="24"/>
      <c r="N97" s="23">
        <v>0</v>
      </c>
      <c r="O97" s="24" t="s">
        <v>71</v>
      </c>
      <c r="P97" s="24" t="s">
        <v>71</v>
      </c>
      <c r="Q97" s="23">
        <v>0</v>
      </c>
      <c r="R97" s="24" t="s">
        <v>71</v>
      </c>
      <c r="S97" s="26">
        <f t="shared" si="20"/>
        <v>80286830</v>
      </c>
      <c r="T97" s="17" t="s">
        <v>1594</v>
      </c>
      <c r="U97" s="17" t="s">
        <v>432</v>
      </c>
      <c r="V97" s="18" t="s">
        <v>74</v>
      </c>
      <c r="W97" s="18">
        <v>42767</v>
      </c>
      <c r="X97" s="19">
        <v>205</v>
      </c>
      <c r="Y97" s="18">
        <v>42767</v>
      </c>
      <c r="Z97" s="27">
        <v>78062061</v>
      </c>
      <c r="AA97" s="18">
        <v>42767</v>
      </c>
      <c r="AB97" s="18">
        <v>42767</v>
      </c>
      <c r="AC97" s="28"/>
      <c r="AD97" s="21" t="s">
        <v>378</v>
      </c>
      <c r="AE97" s="26">
        <v>78062061</v>
      </c>
      <c r="AF97" s="99">
        <f t="shared" si="21"/>
        <v>-2224769</v>
      </c>
      <c r="AG97" s="30">
        <v>7096551</v>
      </c>
      <c r="AH97" s="17" t="s">
        <v>125</v>
      </c>
      <c r="AI97" s="17" t="s">
        <v>71</v>
      </c>
      <c r="AJ97" s="26" t="s">
        <v>433</v>
      </c>
      <c r="AK97" s="80">
        <v>42780</v>
      </c>
      <c r="AL97" s="17" t="s">
        <v>77</v>
      </c>
      <c r="AM97" s="31">
        <v>52385181</v>
      </c>
      <c r="AN97" s="31">
        <v>6</v>
      </c>
      <c r="AO97" s="39"/>
      <c r="AP97" s="17" t="s">
        <v>71</v>
      </c>
      <c r="AQ97" s="17" t="s">
        <v>71</v>
      </c>
      <c r="AR97" s="17" t="s">
        <v>71</v>
      </c>
      <c r="AS97" s="17" t="s">
        <v>1520</v>
      </c>
      <c r="AT97" s="19">
        <v>3135210662</v>
      </c>
      <c r="AU97" s="103" t="s">
        <v>1379</v>
      </c>
      <c r="AV97" s="17" t="s">
        <v>1232</v>
      </c>
      <c r="AW97" s="87">
        <f t="shared" si="32"/>
        <v>330</v>
      </c>
      <c r="AX97" s="17">
        <f t="shared" si="33"/>
        <v>11</v>
      </c>
      <c r="AY97" s="17">
        <f t="shared" si="34"/>
        <v>11</v>
      </c>
      <c r="AZ97" s="17">
        <f t="shared" si="35"/>
        <v>0</v>
      </c>
      <c r="BA97" s="18">
        <v>43099</v>
      </c>
      <c r="BB97" s="18"/>
      <c r="BC97" s="26"/>
      <c r="BD97" s="34"/>
      <c r="BE97" s="34"/>
      <c r="BF97" s="18"/>
      <c r="BG97" s="18"/>
      <c r="BH97" s="18"/>
      <c r="BI97" s="26"/>
      <c r="BJ97" s="34"/>
      <c r="BK97" s="34"/>
      <c r="BL97" s="18"/>
      <c r="BM97" s="18"/>
      <c r="BN97" s="18"/>
      <c r="BO97" s="17"/>
      <c r="BP97" s="19">
        <f t="shared" si="22"/>
        <v>-42480</v>
      </c>
      <c r="BQ97" s="17">
        <f t="shared" si="23"/>
        <v>-1416</v>
      </c>
      <c r="BR97" s="17">
        <f t="shared" si="24"/>
        <v>-1416</v>
      </c>
      <c r="BS97" s="17">
        <f t="shared" si="25"/>
        <v>0</v>
      </c>
      <c r="BT97" s="18"/>
      <c r="BU97" s="18"/>
      <c r="BV97" s="17"/>
      <c r="BW97" s="19">
        <f t="shared" si="26"/>
        <v>0</v>
      </c>
      <c r="BX97" s="17">
        <f t="shared" si="27"/>
        <v>0</v>
      </c>
      <c r="BY97" s="17">
        <f t="shared" si="28"/>
        <v>0</v>
      </c>
      <c r="BZ97" s="17">
        <f t="shared" si="29"/>
        <v>0</v>
      </c>
      <c r="CA97" s="18"/>
      <c r="CB97" s="18"/>
      <c r="CC97" s="18"/>
      <c r="CD97" s="18"/>
      <c r="CE97" s="36">
        <f t="shared" si="30"/>
        <v>0</v>
      </c>
      <c r="CF97" s="39">
        <f t="shared" si="31"/>
        <v>43099</v>
      </c>
      <c r="CG97" s="39"/>
      <c r="CH97" s="18"/>
      <c r="CI97" s="18"/>
      <c r="CJ97" s="18"/>
      <c r="CK97" s="26"/>
      <c r="CL97" s="18"/>
      <c r="CM97" s="18"/>
      <c r="CN97" s="18"/>
      <c r="CO97" s="26"/>
      <c r="CP97" s="26"/>
      <c r="CQ97" s="34"/>
      <c r="CR97" s="80"/>
      <c r="CS97" s="18"/>
      <c r="CT97" s="26"/>
      <c r="CU97" s="18"/>
      <c r="CV97" s="26"/>
      <c r="CW97" s="18"/>
      <c r="CX97" s="18"/>
      <c r="CY97" s="18"/>
      <c r="CZ97" s="26"/>
      <c r="DA97" s="18"/>
      <c r="DB97" s="18"/>
    </row>
    <row r="98" spans="1:106" s="101" customFormat="1" ht="58.5" customHeight="1" x14ac:dyDescent="0.2">
      <c r="A98" s="17">
        <v>95</v>
      </c>
      <c r="B98" s="97">
        <v>42762</v>
      </c>
      <c r="C98" s="19" t="s">
        <v>66</v>
      </c>
      <c r="D98" s="20" t="s">
        <v>67</v>
      </c>
      <c r="E98" s="20" t="s">
        <v>68</v>
      </c>
      <c r="F98" s="20" t="s">
        <v>69</v>
      </c>
      <c r="G98" s="21" t="s">
        <v>1680</v>
      </c>
      <c r="H98" s="22">
        <v>18</v>
      </c>
      <c r="I98" s="78"/>
      <c r="J98" s="23">
        <v>38882350</v>
      </c>
      <c r="K98" s="17" t="s">
        <v>306</v>
      </c>
      <c r="L98" s="24" t="s">
        <v>71</v>
      </c>
      <c r="M98" s="24"/>
      <c r="N98" s="23">
        <v>0</v>
      </c>
      <c r="O98" s="24" t="s">
        <v>71</v>
      </c>
      <c r="P98" s="24" t="s">
        <v>71</v>
      </c>
      <c r="Q98" s="23">
        <v>0</v>
      </c>
      <c r="R98" s="24" t="s">
        <v>71</v>
      </c>
      <c r="S98" s="26">
        <f t="shared" si="20"/>
        <v>38882350</v>
      </c>
      <c r="T98" s="17" t="s">
        <v>1598</v>
      </c>
      <c r="U98" s="17" t="s">
        <v>476</v>
      </c>
      <c r="V98" s="18" t="s">
        <v>74</v>
      </c>
      <c r="W98" s="18">
        <v>42767</v>
      </c>
      <c r="X98" s="19">
        <v>207</v>
      </c>
      <c r="Y98" s="18">
        <v>42767</v>
      </c>
      <c r="Z98" s="27">
        <v>37804910</v>
      </c>
      <c r="AA98" s="18">
        <v>42767</v>
      </c>
      <c r="AB98" s="18">
        <v>42767</v>
      </c>
      <c r="AC98" s="28"/>
      <c r="AD98" s="21" t="s">
        <v>379</v>
      </c>
      <c r="AE98" s="26">
        <v>37804910</v>
      </c>
      <c r="AF98" s="99">
        <f t="shared" si="21"/>
        <v>-1077440</v>
      </c>
      <c r="AG98" s="30">
        <v>3780491</v>
      </c>
      <c r="AH98" s="17" t="s">
        <v>93</v>
      </c>
      <c r="AI98" s="17" t="s">
        <v>71</v>
      </c>
      <c r="AJ98" s="26" t="s">
        <v>477</v>
      </c>
      <c r="AK98" s="80">
        <v>42787</v>
      </c>
      <c r="AL98" s="17" t="s">
        <v>77</v>
      </c>
      <c r="AM98" s="31">
        <v>1070918145</v>
      </c>
      <c r="AN98" s="31">
        <v>6</v>
      </c>
      <c r="AO98" s="39"/>
      <c r="AP98" s="17" t="s">
        <v>71</v>
      </c>
      <c r="AQ98" s="17" t="s">
        <v>71</v>
      </c>
      <c r="AR98" s="17" t="s">
        <v>71</v>
      </c>
      <c r="AS98" s="17" t="s">
        <v>1521</v>
      </c>
      <c r="AT98" s="19">
        <v>3204454174</v>
      </c>
      <c r="AU98" s="103" t="s">
        <v>1380</v>
      </c>
      <c r="AV98" s="17" t="s">
        <v>667</v>
      </c>
      <c r="AW98" s="87">
        <f t="shared" si="32"/>
        <v>300</v>
      </c>
      <c r="AX98" s="17">
        <f t="shared" si="33"/>
        <v>10</v>
      </c>
      <c r="AY98" s="17">
        <f t="shared" si="34"/>
        <v>10</v>
      </c>
      <c r="AZ98" s="17">
        <f t="shared" si="35"/>
        <v>0</v>
      </c>
      <c r="BA98" s="18">
        <v>43069</v>
      </c>
      <c r="BB98" s="18"/>
      <c r="BC98" s="26"/>
      <c r="BD98" s="34"/>
      <c r="BE98" s="34"/>
      <c r="BF98" s="18"/>
      <c r="BG98" s="18"/>
      <c r="BH98" s="18"/>
      <c r="BI98" s="26"/>
      <c r="BJ98" s="34"/>
      <c r="BK98" s="34"/>
      <c r="BL98" s="18"/>
      <c r="BM98" s="18"/>
      <c r="BN98" s="18"/>
      <c r="BO98" s="17"/>
      <c r="BP98" s="19">
        <f t="shared" si="22"/>
        <v>-42450</v>
      </c>
      <c r="BQ98" s="17">
        <f t="shared" si="23"/>
        <v>-1415</v>
      </c>
      <c r="BR98" s="17">
        <f t="shared" si="24"/>
        <v>-1415</v>
      </c>
      <c r="BS98" s="17">
        <f t="shared" si="25"/>
        <v>0</v>
      </c>
      <c r="BT98" s="18"/>
      <c r="BU98" s="18"/>
      <c r="BV98" s="17"/>
      <c r="BW98" s="19">
        <f t="shared" si="26"/>
        <v>0</v>
      </c>
      <c r="BX98" s="17">
        <f t="shared" si="27"/>
        <v>0</v>
      </c>
      <c r="BY98" s="17">
        <f t="shared" si="28"/>
        <v>0</v>
      </c>
      <c r="BZ98" s="17">
        <f t="shared" si="29"/>
        <v>0</v>
      </c>
      <c r="CA98" s="18"/>
      <c r="CB98" s="18"/>
      <c r="CC98" s="18"/>
      <c r="CD98" s="18"/>
      <c r="CE98" s="36">
        <f t="shared" si="30"/>
        <v>0</v>
      </c>
      <c r="CF98" s="39">
        <f t="shared" si="31"/>
        <v>43069</v>
      </c>
      <c r="CG98" s="39"/>
      <c r="CH98" s="18"/>
      <c r="CI98" s="18"/>
      <c r="CJ98" s="18"/>
      <c r="CK98" s="26"/>
      <c r="CL98" s="18"/>
      <c r="CM98" s="18"/>
      <c r="CN98" s="18"/>
      <c r="CO98" s="26"/>
      <c r="CP98" s="26"/>
      <c r="CQ98" s="34"/>
      <c r="CR98" s="80"/>
      <c r="CS98" s="18"/>
      <c r="CT98" s="26"/>
      <c r="CU98" s="18"/>
      <c r="CV98" s="26"/>
      <c r="CW98" s="18"/>
      <c r="CX98" s="18"/>
      <c r="CY98" s="18"/>
      <c r="CZ98" s="26"/>
      <c r="DA98" s="18"/>
      <c r="DB98" s="18"/>
    </row>
    <row r="99" spans="1:106" s="101" customFormat="1" ht="58.5" customHeight="1" x14ac:dyDescent="0.2">
      <c r="A99" s="17">
        <v>96</v>
      </c>
      <c r="B99" s="97">
        <v>42765</v>
      </c>
      <c r="C99" s="19" t="s">
        <v>212</v>
      </c>
      <c r="D99" s="20" t="s">
        <v>67</v>
      </c>
      <c r="E99" s="20" t="s">
        <v>68</v>
      </c>
      <c r="F99" s="20" t="s">
        <v>69</v>
      </c>
      <c r="G99" s="21" t="s">
        <v>1681</v>
      </c>
      <c r="H99" s="22">
        <v>126</v>
      </c>
      <c r="I99" s="78"/>
      <c r="J99" s="23">
        <v>55933944</v>
      </c>
      <c r="K99" s="17" t="s">
        <v>213</v>
      </c>
      <c r="L99" s="24" t="s">
        <v>71</v>
      </c>
      <c r="M99" s="24"/>
      <c r="N99" s="23">
        <v>0</v>
      </c>
      <c r="O99" s="24" t="s">
        <v>71</v>
      </c>
      <c r="P99" s="24" t="s">
        <v>71</v>
      </c>
      <c r="Q99" s="23">
        <v>0</v>
      </c>
      <c r="R99" s="24" t="s">
        <v>71</v>
      </c>
      <c r="S99" s="26">
        <f t="shared" si="20"/>
        <v>55933944</v>
      </c>
      <c r="T99" s="17" t="s">
        <v>1593</v>
      </c>
      <c r="U99" s="17" t="s">
        <v>486</v>
      </c>
      <c r="V99" s="18" t="s">
        <v>74</v>
      </c>
      <c r="W99" s="18">
        <v>42767</v>
      </c>
      <c r="X99" s="19">
        <v>209</v>
      </c>
      <c r="Y99" s="18">
        <v>42767</v>
      </c>
      <c r="Z99" s="27">
        <v>54384000</v>
      </c>
      <c r="AA99" s="18">
        <v>42767</v>
      </c>
      <c r="AB99" s="18">
        <v>42767</v>
      </c>
      <c r="AC99" s="28"/>
      <c r="AD99" s="21" t="s">
        <v>380</v>
      </c>
      <c r="AE99" s="26">
        <v>54384000</v>
      </c>
      <c r="AF99" s="99">
        <f t="shared" si="21"/>
        <v>-1549944</v>
      </c>
      <c r="AG99" s="30">
        <v>4944000</v>
      </c>
      <c r="AH99" s="17" t="s">
        <v>216</v>
      </c>
      <c r="AI99" s="17" t="s">
        <v>71</v>
      </c>
      <c r="AJ99" s="26" t="s">
        <v>487</v>
      </c>
      <c r="AK99" s="80">
        <v>42782</v>
      </c>
      <c r="AL99" s="17" t="s">
        <v>77</v>
      </c>
      <c r="AM99" s="31">
        <v>1130615434</v>
      </c>
      <c r="AN99" s="31">
        <v>6</v>
      </c>
      <c r="AO99" s="39"/>
      <c r="AP99" s="17" t="s">
        <v>71</v>
      </c>
      <c r="AQ99" s="17" t="s">
        <v>71</v>
      </c>
      <c r="AR99" s="17" t="s">
        <v>71</v>
      </c>
      <c r="AS99" s="17" t="s">
        <v>1522</v>
      </c>
      <c r="AT99" s="19">
        <v>3127054068</v>
      </c>
      <c r="AU99" s="103" t="s">
        <v>1381</v>
      </c>
      <c r="AV99" s="17" t="s">
        <v>1264</v>
      </c>
      <c r="AW99" s="87">
        <f t="shared" si="32"/>
        <v>330</v>
      </c>
      <c r="AX99" s="17">
        <f t="shared" si="33"/>
        <v>11</v>
      </c>
      <c r="AY99" s="17">
        <f t="shared" si="34"/>
        <v>11</v>
      </c>
      <c r="AZ99" s="17">
        <f t="shared" si="35"/>
        <v>0</v>
      </c>
      <c r="BA99" s="18">
        <v>43099</v>
      </c>
      <c r="BB99" s="18"/>
      <c r="BC99" s="26"/>
      <c r="BD99" s="34"/>
      <c r="BE99" s="34"/>
      <c r="BF99" s="18"/>
      <c r="BG99" s="18"/>
      <c r="BH99" s="18"/>
      <c r="BI99" s="26"/>
      <c r="BJ99" s="34"/>
      <c r="BK99" s="34"/>
      <c r="BL99" s="18"/>
      <c r="BM99" s="18"/>
      <c r="BN99" s="18"/>
      <c r="BO99" s="17"/>
      <c r="BP99" s="19">
        <f t="shared" si="22"/>
        <v>-42480</v>
      </c>
      <c r="BQ99" s="17">
        <f t="shared" si="23"/>
        <v>-1416</v>
      </c>
      <c r="BR99" s="17">
        <f t="shared" si="24"/>
        <v>-1416</v>
      </c>
      <c r="BS99" s="17">
        <f t="shared" si="25"/>
        <v>0</v>
      </c>
      <c r="BT99" s="18"/>
      <c r="BU99" s="18"/>
      <c r="BV99" s="17"/>
      <c r="BW99" s="19">
        <f t="shared" si="26"/>
        <v>0</v>
      </c>
      <c r="BX99" s="17">
        <f t="shared" si="27"/>
        <v>0</v>
      </c>
      <c r="BY99" s="17">
        <f t="shared" si="28"/>
        <v>0</v>
      </c>
      <c r="BZ99" s="17">
        <f t="shared" si="29"/>
        <v>0</v>
      </c>
      <c r="CA99" s="18"/>
      <c r="CB99" s="18"/>
      <c r="CC99" s="18"/>
      <c r="CD99" s="18"/>
      <c r="CE99" s="36">
        <f t="shared" si="30"/>
        <v>0</v>
      </c>
      <c r="CF99" s="39">
        <f t="shared" si="31"/>
        <v>43099</v>
      </c>
      <c r="CG99" s="39"/>
      <c r="CH99" s="18"/>
      <c r="CI99" s="18"/>
      <c r="CJ99" s="18"/>
      <c r="CK99" s="26"/>
      <c r="CL99" s="18"/>
      <c r="CM99" s="18"/>
      <c r="CN99" s="18"/>
      <c r="CO99" s="26"/>
      <c r="CP99" s="26"/>
      <c r="CQ99" s="34"/>
      <c r="CR99" s="80"/>
      <c r="CS99" s="18"/>
      <c r="CT99" s="26"/>
      <c r="CU99" s="18"/>
      <c r="CV99" s="26"/>
      <c r="CW99" s="18"/>
      <c r="CX99" s="18"/>
      <c r="CY99" s="18"/>
      <c r="CZ99" s="26"/>
      <c r="DA99" s="18"/>
      <c r="DB99" s="18"/>
    </row>
    <row r="100" spans="1:106" s="101" customFormat="1" ht="58.5" customHeight="1" x14ac:dyDescent="0.2">
      <c r="A100" s="17">
        <v>97</v>
      </c>
      <c r="B100" s="97">
        <v>42762</v>
      </c>
      <c r="C100" s="19" t="s">
        <v>66</v>
      </c>
      <c r="D100" s="20" t="s">
        <v>67</v>
      </c>
      <c r="E100" s="20" t="s">
        <v>68</v>
      </c>
      <c r="F100" s="20" t="s">
        <v>69</v>
      </c>
      <c r="G100" s="21" t="s">
        <v>1682</v>
      </c>
      <c r="H100" s="22">
        <v>131</v>
      </c>
      <c r="I100" s="78"/>
      <c r="J100" s="23">
        <v>26483875</v>
      </c>
      <c r="K100" s="17" t="s">
        <v>70</v>
      </c>
      <c r="L100" s="24" t="s">
        <v>71</v>
      </c>
      <c r="M100" s="24"/>
      <c r="N100" s="23">
        <v>0</v>
      </c>
      <c r="O100" s="24" t="s">
        <v>71</v>
      </c>
      <c r="P100" s="24" t="s">
        <v>71</v>
      </c>
      <c r="Q100" s="23">
        <v>0</v>
      </c>
      <c r="R100" s="24" t="s">
        <v>71</v>
      </c>
      <c r="S100" s="26">
        <f t="shared" si="20"/>
        <v>26483875</v>
      </c>
      <c r="T100" s="17" t="s">
        <v>1595</v>
      </c>
      <c r="U100" s="17" t="s">
        <v>481</v>
      </c>
      <c r="V100" s="18" t="s">
        <v>74</v>
      </c>
      <c r="W100" s="18">
        <v>42768</v>
      </c>
      <c r="X100" s="19">
        <v>221</v>
      </c>
      <c r="Y100" s="18">
        <v>42768</v>
      </c>
      <c r="Z100" s="27">
        <v>25750000</v>
      </c>
      <c r="AA100" s="18">
        <v>42768</v>
      </c>
      <c r="AB100" s="18">
        <v>42768</v>
      </c>
      <c r="AC100" s="28"/>
      <c r="AD100" s="21" t="s">
        <v>381</v>
      </c>
      <c r="AE100" s="26">
        <v>25750000</v>
      </c>
      <c r="AF100" s="99">
        <f t="shared" si="21"/>
        <v>-733875</v>
      </c>
      <c r="AG100" s="30">
        <v>5150000</v>
      </c>
      <c r="AH100" s="17" t="s">
        <v>216</v>
      </c>
      <c r="AI100" s="17" t="s">
        <v>71</v>
      </c>
      <c r="AJ100" s="26" t="s">
        <v>482</v>
      </c>
      <c r="AK100" s="80">
        <v>42788</v>
      </c>
      <c r="AL100" s="17" t="s">
        <v>77</v>
      </c>
      <c r="AM100" s="31">
        <v>46667223</v>
      </c>
      <c r="AN100" s="31">
        <v>6</v>
      </c>
      <c r="AO100" s="39"/>
      <c r="AP100" s="17" t="s">
        <v>71</v>
      </c>
      <c r="AQ100" s="17" t="s">
        <v>71</v>
      </c>
      <c r="AR100" s="17" t="s">
        <v>71</v>
      </c>
      <c r="AS100" s="17" t="s">
        <v>1523</v>
      </c>
      <c r="AT100" s="19">
        <v>3561917</v>
      </c>
      <c r="AU100" s="103" t="s">
        <v>1382</v>
      </c>
      <c r="AV100" s="17" t="s">
        <v>1267</v>
      </c>
      <c r="AW100" s="87">
        <f t="shared" si="32"/>
        <v>150</v>
      </c>
      <c r="AX100" s="17">
        <f t="shared" si="33"/>
        <v>5</v>
      </c>
      <c r="AY100" s="17">
        <f t="shared" si="34"/>
        <v>5</v>
      </c>
      <c r="AZ100" s="17">
        <f t="shared" si="35"/>
        <v>0</v>
      </c>
      <c r="BA100" s="18">
        <v>42917</v>
      </c>
      <c r="BB100" s="18"/>
      <c r="BC100" s="26"/>
      <c r="BD100" s="34"/>
      <c r="BE100" s="34"/>
      <c r="BF100" s="18"/>
      <c r="BG100" s="18"/>
      <c r="BH100" s="18"/>
      <c r="BI100" s="26"/>
      <c r="BJ100" s="34"/>
      <c r="BK100" s="34"/>
      <c r="BL100" s="18"/>
      <c r="BM100" s="18"/>
      <c r="BN100" s="18"/>
      <c r="BO100" s="17"/>
      <c r="BP100" s="19">
        <f t="shared" si="22"/>
        <v>-42301</v>
      </c>
      <c r="BQ100" s="17">
        <f t="shared" si="23"/>
        <v>-1410.0333333333333</v>
      </c>
      <c r="BR100" s="17">
        <f t="shared" si="24"/>
        <v>-1411</v>
      </c>
      <c r="BS100" s="17">
        <f t="shared" si="25"/>
        <v>29.000000000000909</v>
      </c>
      <c r="BT100" s="18"/>
      <c r="BU100" s="18"/>
      <c r="BV100" s="17"/>
      <c r="BW100" s="19">
        <f t="shared" si="26"/>
        <v>0</v>
      </c>
      <c r="BX100" s="17">
        <f t="shared" si="27"/>
        <v>0</v>
      </c>
      <c r="BY100" s="17">
        <f t="shared" si="28"/>
        <v>0</v>
      </c>
      <c r="BZ100" s="17">
        <f t="shared" si="29"/>
        <v>0</v>
      </c>
      <c r="CA100" s="18"/>
      <c r="CB100" s="18"/>
      <c r="CC100" s="18"/>
      <c r="CD100" s="18"/>
      <c r="CE100" s="36">
        <f t="shared" si="30"/>
        <v>0</v>
      </c>
      <c r="CF100" s="39">
        <f t="shared" si="31"/>
        <v>42917</v>
      </c>
      <c r="CG100" s="39"/>
      <c r="CH100" s="18"/>
      <c r="CI100" s="18"/>
      <c r="CJ100" s="18"/>
      <c r="CK100" s="26"/>
      <c r="CL100" s="18"/>
      <c r="CM100" s="18">
        <v>42829</v>
      </c>
      <c r="CN100" s="18"/>
      <c r="CO100" s="26"/>
      <c r="CP100" s="26"/>
      <c r="CQ100" s="34"/>
      <c r="CR100" s="80">
        <v>42830</v>
      </c>
      <c r="CS100" s="18"/>
      <c r="CT100" s="26"/>
      <c r="CU100" s="18"/>
      <c r="CV100" s="26"/>
      <c r="CW100" s="18">
        <v>42863</v>
      </c>
      <c r="CX100" s="18">
        <v>42863</v>
      </c>
      <c r="CY100" s="18">
        <v>42867</v>
      </c>
      <c r="CZ100" s="26"/>
      <c r="DA100" s="18">
        <v>42863</v>
      </c>
      <c r="DB100" s="18"/>
    </row>
    <row r="101" spans="1:106" s="101" customFormat="1" ht="58.5" customHeight="1" x14ac:dyDescent="0.2">
      <c r="A101" s="17">
        <v>98</v>
      </c>
      <c r="B101" s="97">
        <v>42768</v>
      </c>
      <c r="C101" s="19" t="s">
        <v>66</v>
      </c>
      <c r="D101" s="20" t="s">
        <v>67</v>
      </c>
      <c r="E101" s="20" t="s">
        <v>68</v>
      </c>
      <c r="F101" s="20" t="s">
        <v>69</v>
      </c>
      <c r="G101" s="21" t="s">
        <v>1683</v>
      </c>
      <c r="H101" s="22">
        <v>141</v>
      </c>
      <c r="I101" s="78"/>
      <c r="J101" s="23">
        <v>16425145</v>
      </c>
      <c r="K101" s="17" t="s">
        <v>70</v>
      </c>
      <c r="L101" s="24" t="s">
        <v>71</v>
      </c>
      <c r="M101" s="24"/>
      <c r="N101" s="23">
        <v>0</v>
      </c>
      <c r="O101" s="24" t="s">
        <v>71</v>
      </c>
      <c r="P101" s="24" t="s">
        <v>71</v>
      </c>
      <c r="Q101" s="23">
        <v>0</v>
      </c>
      <c r="R101" s="24" t="s">
        <v>71</v>
      </c>
      <c r="S101" s="26">
        <f t="shared" si="20"/>
        <v>16425145</v>
      </c>
      <c r="T101" s="17" t="s">
        <v>1594</v>
      </c>
      <c r="U101" s="17" t="s">
        <v>555</v>
      </c>
      <c r="V101" s="18" t="s">
        <v>74</v>
      </c>
      <c r="W101" s="18">
        <v>42768</v>
      </c>
      <c r="X101" s="19">
        <v>223</v>
      </c>
      <c r="Y101" s="18">
        <v>42768</v>
      </c>
      <c r="Z101" s="27">
        <v>15970000</v>
      </c>
      <c r="AA101" s="18">
        <v>42768</v>
      </c>
      <c r="AB101" s="18">
        <v>42768</v>
      </c>
      <c r="AC101" s="28"/>
      <c r="AD101" s="21" t="s">
        <v>382</v>
      </c>
      <c r="AE101" s="26">
        <v>15970000</v>
      </c>
      <c r="AF101" s="99">
        <f t="shared" si="21"/>
        <v>-455145</v>
      </c>
      <c r="AG101" s="30">
        <v>3194000</v>
      </c>
      <c r="AH101" s="17" t="s">
        <v>75</v>
      </c>
      <c r="AI101" s="17" t="s">
        <v>71</v>
      </c>
      <c r="AJ101" s="26" t="s">
        <v>556</v>
      </c>
      <c r="AK101" s="80">
        <v>42786</v>
      </c>
      <c r="AL101" s="17" t="s">
        <v>77</v>
      </c>
      <c r="AM101" s="31">
        <v>53011862</v>
      </c>
      <c r="AN101" s="31">
        <v>2</v>
      </c>
      <c r="AO101" s="39"/>
      <c r="AP101" s="17" t="s">
        <v>71</v>
      </c>
      <c r="AQ101" s="17" t="s">
        <v>71</v>
      </c>
      <c r="AR101" s="17" t="s">
        <v>71</v>
      </c>
      <c r="AS101" s="17" t="s">
        <v>1524</v>
      </c>
      <c r="AT101" s="19">
        <v>4664613</v>
      </c>
      <c r="AU101" s="103" t="s">
        <v>1383</v>
      </c>
      <c r="AV101" s="17" t="s">
        <v>753</v>
      </c>
      <c r="AW101" s="87">
        <f t="shared" si="32"/>
        <v>150</v>
      </c>
      <c r="AX101" s="17">
        <f t="shared" si="33"/>
        <v>5</v>
      </c>
      <c r="AY101" s="17">
        <f t="shared" si="34"/>
        <v>5</v>
      </c>
      <c r="AZ101" s="17">
        <f t="shared" si="35"/>
        <v>0</v>
      </c>
      <c r="BA101" s="18">
        <v>42917</v>
      </c>
      <c r="BB101" s="18"/>
      <c r="BC101" s="26"/>
      <c r="BD101" s="34"/>
      <c r="BE101" s="34"/>
      <c r="BF101" s="18"/>
      <c r="BG101" s="18"/>
      <c r="BH101" s="18"/>
      <c r="BI101" s="26"/>
      <c r="BJ101" s="34"/>
      <c r="BK101" s="34"/>
      <c r="BL101" s="18"/>
      <c r="BM101" s="18"/>
      <c r="BN101" s="18"/>
      <c r="BO101" s="17"/>
      <c r="BP101" s="19">
        <f t="shared" si="22"/>
        <v>-42301</v>
      </c>
      <c r="BQ101" s="17">
        <f t="shared" si="23"/>
        <v>-1410.0333333333333</v>
      </c>
      <c r="BR101" s="17">
        <f t="shared" si="24"/>
        <v>-1411</v>
      </c>
      <c r="BS101" s="17">
        <f t="shared" si="25"/>
        <v>29.000000000000909</v>
      </c>
      <c r="BT101" s="18"/>
      <c r="BU101" s="18"/>
      <c r="BV101" s="17"/>
      <c r="BW101" s="19">
        <f t="shared" si="26"/>
        <v>0</v>
      </c>
      <c r="BX101" s="17">
        <f t="shared" si="27"/>
        <v>0</v>
      </c>
      <c r="BY101" s="17">
        <f t="shared" si="28"/>
        <v>0</v>
      </c>
      <c r="BZ101" s="17">
        <f t="shared" si="29"/>
        <v>0</v>
      </c>
      <c r="CA101" s="18"/>
      <c r="CB101" s="18"/>
      <c r="CC101" s="18"/>
      <c r="CD101" s="18"/>
      <c r="CE101" s="36">
        <f t="shared" si="30"/>
        <v>0</v>
      </c>
      <c r="CF101" s="39">
        <f t="shared" si="31"/>
        <v>42917</v>
      </c>
      <c r="CG101" s="39"/>
      <c r="CH101" s="18"/>
      <c r="CI101" s="18"/>
      <c r="CJ101" s="18"/>
      <c r="CK101" s="26"/>
      <c r="CL101" s="18"/>
      <c r="CM101" s="18">
        <v>42787</v>
      </c>
      <c r="CN101" s="18">
        <v>42787</v>
      </c>
      <c r="CO101" s="26" t="s">
        <v>557</v>
      </c>
      <c r="CP101" s="26" t="s">
        <v>77</v>
      </c>
      <c r="CQ101" s="34">
        <v>1026577595</v>
      </c>
      <c r="CR101" s="80">
        <v>42800</v>
      </c>
      <c r="CS101" s="18"/>
      <c r="CT101" s="26"/>
      <c r="CU101" s="18"/>
      <c r="CV101" s="26"/>
      <c r="CW101" s="18"/>
      <c r="CX101" s="18"/>
      <c r="CY101" s="18"/>
      <c r="CZ101" s="26"/>
      <c r="DA101" s="18"/>
      <c r="DB101" s="18"/>
    </row>
    <row r="102" spans="1:106" s="101" customFormat="1" ht="58.5" customHeight="1" x14ac:dyDescent="0.2">
      <c r="A102" s="17">
        <v>99</v>
      </c>
      <c r="B102" s="97">
        <v>42762</v>
      </c>
      <c r="C102" s="19" t="s">
        <v>66</v>
      </c>
      <c r="D102" s="20" t="s">
        <v>67</v>
      </c>
      <c r="E102" s="20" t="s">
        <v>68</v>
      </c>
      <c r="F102" s="20" t="s">
        <v>69</v>
      </c>
      <c r="G102" s="21" t="s">
        <v>1684</v>
      </c>
      <c r="H102" s="22">
        <v>129</v>
      </c>
      <c r="I102" s="78"/>
      <c r="J102" s="23">
        <v>53173450</v>
      </c>
      <c r="K102" s="17" t="s">
        <v>70</v>
      </c>
      <c r="L102" s="24" t="s">
        <v>71</v>
      </c>
      <c r="M102" s="24"/>
      <c r="N102" s="23">
        <v>0</v>
      </c>
      <c r="O102" s="24" t="s">
        <v>71</v>
      </c>
      <c r="P102" s="24" t="s">
        <v>71</v>
      </c>
      <c r="Q102" s="23">
        <v>0</v>
      </c>
      <c r="R102" s="24" t="s">
        <v>71</v>
      </c>
      <c r="S102" s="26">
        <f t="shared" si="20"/>
        <v>53173450</v>
      </c>
      <c r="T102" s="17" t="s">
        <v>1593</v>
      </c>
      <c r="U102" s="17" t="s">
        <v>522</v>
      </c>
      <c r="V102" s="18" t="s">
        <v>74</v>
      </c>
      <c r="W102" s="18">
        <v>42768</v>
      </c>
      <c r="X102" s="19">
        <v>225</v>
      </c>
      <c r="Y102" s="18">
        <v>42768</v>
      </c>
      <c r="Z102" s="27">
        <v>51700000</v>
      </c>
      <c r="AA102" s="18">
        <v>42768</v>
      </c>
      <c r="AB102" s="18">
        <v>42768</v>
      </c>
      <c r="AC102" s="28" t="s">
        <v>498</v>
      </c>
      <c r="AD102" s="21" t="s">
        <v>383</v>
      </c>
      <c r="AE102" s="26">
        <v>51700000</v>
      </c>
      <c r="AF102" s="99">
        <f t="shared" si="21"/>
        <v>-1473450</v>
      </c>
      <c r="AG102" s="30">
        <v>5500000</v>
      </c>
      <c r="AH102" s="17" t="s">
        <v>523</v>
      </c>
      <c r="AI102" s="17" t="s">
        <v>71</v>
      </c>
      <c r="AJ102" s="26" t="s">
        <v>524</v>
      </c>
      <c r="AK102" s="80">
        <v>42787</v>
      </c>
      <c r="AL102" s="17" t="s">
        <v>77</v>
      </c>
      <c r="AM102" s="31">
        <v>51826331</v>
      </c>
      <c r="AN102" s="31">
        <v>4</v>
      </c>
      <c r="AO102" s="39"/>
      <c r="AP102" s="17" t="s">
        <v>71</v>
      </c>
      <c r="AQ102" s="17" t="s">
        <v>71</v>
      </c>
      <c r="AR102" s="17" t="s">
        <v>71</v>
      </c>
      <c r="AS102" s="17" t="s">
        <v>1525</v>
      </c>
      <c r="AT102" s="19">
        <v>3153281663</v>
      </c>
      <c r="AU102" s="103" t="s">
        <v>1384</v>
      </c>
      <c r="AV102" s="17" t="s">
        <v>1268</v>
      </c>
      <c r="AW102" s="87">
        <f t="shared" si="32"/>
        <v>282</v>
      </c>
      <c r="AX102" s="17">
        <f t="shared" si="33"/>
        <v>9.4</v>
      </c>
      <c r="AY102" s="17">
        <f t="shared" si="34"/>
        <v>9</v>
      </c>
      <c r="AZ102" s="17">
        <f t="shared" si="35"/>
        <v>12.000000000000011</v>
      </c>
      <c r="BA102" s="18">
        <v>43052</v>
      </c>
      <c r="BB102" s="18"/>
      <c r="BC102" s="26"/>
      <c r="BD102" s="34"/>
      <c r="BE102" s="34"/>
      <c r="BF102" s="18"/>
      <c r="BG102" s="18"/>
      <c r="BH102" s="18"/>
      <c r="BI102" s="26"/>
      <c r="BJ102" s="34"/>
      <c r="BK102" s="34"/>
      <c r="BL102" s="18"/>
      <c r="BM102" s="18"/>
      <c r="BN102" s="18"/>
      <c r="BO102" s="17"/>
      <c r="BP102" s="19">
        <f t="shared" si="22"/>
        <v>-42433</v>
      </c>
      <c r="BQ102" s="17">
        <f t="shared" si="23"/>
        <v>-1414.4333333333334</v>
      </c>
      <c r="BR102" s="17">
        <f t="shared" si="24"/>
        <v>-1415</v>
      </c>
      <c r="BS102" s="17">
        <f t="shared" si="25"/>
        <v>16.999999999998181</v>
      </c>
      <c r="BT102" s="18"/>
      <c r="BU102" s="18"/>
      <c r="BV102" s="17"/>
      <c r="BW102" s="19">
        <f t="shared" si="26"/>
        <v>0</v>
      </c>
      <c r="BX102" s="17">
        <f t="shared" si="27"/>
        <v>0</v>
      </c>
      <c r="BY102" s="17">
        <f t="shared" si="28"/>
        <v>0</v>
      </c>
      <c r="BZ102" s="17">
        <f t="shared" si="29"/>
        <v>0</v>
      </c>
      <c r="CA102" s="18"/>
      <c r="CB102" s="18"/>
      <c r="CC102" s="18"/>
      <c r="CD102" s="18"/>
      <c r="CE102" s="36">
        <f t="shared" si="30"/>
        <v>0</v>
      </c>
      <c r="CF102" s="39">
        <f t="shared" si="31"/>
        <v>43052</v>
      </c>
      <c r="CG102" s="39"/>
      <c r="CH102" s="18"/>
      <c r="CI102" s="18"/>
      <c r="CJ102" s="18"/>
      <c r="CK102" s="26"/>
      <c r="CL102" s="18"/>
      <c r="CM102" s="18"/>
      <c r="CN102" s="18"/>
      <c r="CO102" s="26"/>
      <c r="CP102" s="26"/>
      <c r="CQ102" s="34"/>
      <c r="CR102" s="80"/>
      <c r="CS102" s="18"/>
      <c r="CT102" s="26"/>
      <c r="CU102" s="18"/>
      <c r="CV102" s="26"/>
      <c r="CW102" s="18"/>
      <c r="CX102" s="18"/>
      <c r="CY102" s="18"/>
      <c r="CZ102" s="26"/>
      <c r="DA102" s="18"/>
      <c r="DB102" s="18"/>
    </row>
    <row r="103" spans="1:106" s="101" customFormat="1" ht="58.5" customHeight="1" x14ac:dyDescent="0.2">
      <c r="A103" s="17">
        <v>100</v>
      </c>
      <c r="B103" s="97">
        <v>42762</v>
      </c>
      <c r="C103" s="19" t="s">
        <v>66</v>
      </c>
      <c r="D103" s="20" t="s">
        <v>67</v>
      </c>
      <c r="E103" s="20" t="s">
        <v>68</v>
      </c>
      <c r="F103" s="20" t="s">
        <v>69</v>
      </c>
      <c r="G103" s="21" t="s">
        <v>470</v>
      </c>
      <c r="H103" s="22">
        <v>114</v>
      </c>
      <c r="I103" s="78"/>
      <c r="J103" s="23">
        <v>16709424</v>
      </c>
      <c r="K103" s="17" t="s">
        <v>70</v>
      </c>
      <c r="L103" s="24" t="s">
        <v>71</v>
      </c>
      <c r="M103" s="24"/>
      <c r="N103" s="23">
        <v>0</v>
      </c>
      <c r="O103" s="24" t="s">
        <v>71</v>
      </c>
      <c r="P103" s="24" t="s">
        <v>71</v>
      </c>
      <c r="Q103" s="23">
        <v>0</v>
      </c>
      <c r="R103" s="24" t="s">
        <v>71</v>
      </c>
      <c r="S103" s="26">
        <f t="shared" si="20"/>
        <v>16709424</v>
      </c>
      <c r="T103" s="17" t="s">
        <v>1595</v>
      </c>
      <c r="U103" s="17" t="s">
        <v>471</v>
      </c>
      <c r="V103" s="18" t="s">
        <v>74</v>
      </c>
      <c r="W103" s="18">
        <v>42769</v>
      </c>
      <c r="X103" s="19">
        <v>227</v>
      </c>
      <c r="Y103" s="18">
        <v>42769</v>
      </c>
      <c r="Z103" s="27">
        <v>16246225</v>
      </c>
      <c r="AA103" s="18">
        <v>42769</v>
      </c>
      <c r="AB103" s="18">
        <v>42769</v>
      </c>
      <c r="AC103" s="28"/>
      <c r="AD103" s="21" t="s">
        <v>417</v>
      </c>
      <c r="AE103" s="26">
        <v>16245225</v>
      </c>
      <c r="AF103" s="99">
        <f t="shared" si="21"/>
        <v>-464199</v>
      </c>
      <c r="AG103" s="30">
        <v>3249245</v>
      </c>
      <c r="AH103" s="17" t="s">
        <v>216</v>
      </c>
      <c r="AI103" s="17" t="s">
        <v>71</v>
      </c>
      <c r="AJ103" s="26" t="s">
        <v>116</v>
      </c>
      <c r="AK103" s="80" t="s">
        <v>115</v>
      </c>
      <c r="AL103" s="17" t="s">
        <v>77</v>
      </c>
      <c r="AM103" s="31">
        <v>79380681</v>
      </c>
      <c r="AN103" s="31">
        <v>2</v>
      </c>
      <c r="AO103" s="39"/>
      <c r="AP103" s="17" t="s">
        <v>71</v>
      </c>
      <c r="AQ103" s="17" t="s">
        <v>71</v>
      </c>
      <c r="AR103" s="17" t="s">
        <v>71</v>
      </c>
      <c r="AS103" s="17" t="s">
        <v>1526</v>
      </c>
      <c r="AT103" s="19">
        <v>2020522</v>
      </c>
      <c r="AU103" s="103" t="s">
        <v>1385</v>
      </c>
      <c r="AV103" s="17" t="s">
        <v>753</v>
      </c>
      <c r="AW103" s="87">
        <f t="shared" si="32"/>
        <v>150</v>
      </c>
      <c r="AX103" s="17">
        <f t="shared" si="33"/>
        <v>5</v>
      </c>
      <c r="AY103" s="17">
        <f t="shared" si="34"/>
        <v>5</v>
      </c>
      <c r="AZ103" s="17">
        <f t="shared" si="35"/>
        <v>0</v>
      </c>
      <c r="BA103" s="18">
        <v>42918</v>
      </c>
      <c r="BB103" s="18"/>
      <c r="BC103" s="26"/>
      <c r="BD103" s="34"/>
      <c r="BE103" s="34"/>
      <c r="BF103" s="18"/>
      <c r="BG103" s="18"/>
      <c r="BH103" s="18"/>
      <c r="BI103" s="26"/>
      <c r="BJ103" s="34"/>
      <c r="BK103" s="34"/>
      <c r="BL103" s="18"/>
      <c r="BM103" s="18"/>
      <c r="BN103" s="18"/>
      <c r="BO103" s="17"/>
      <c r="BP103" s="19">
        <f t="shared" si="22"/>
        <v>-42302</v>
      </c>
      <c r="BQ103" s="17">
        <f t="shared" si="23"/>
        <v>-1410.0666666666666</v>
      </c>
      <c r="BR103" s="17">
        <f t="shared" si="24"/>
        <v>-1411</v>
      </c>
      <c r="BS103" s="17">
        <f t="shared" si="25"/>
        <v>28.000000000001819</v>
      </c>
      <c r="BT103" s="18"/>
      <c r="BU103" s="18"/>
      <c r="BV103" s="17"/>
      <c r="BW103" s="19">
        <f t="shared" si="26"/>
        <v>0</v>
      </c>
      <c r="BX103" s="17">
        <f t="shared" si="27"/>
        <v>0</v>
      </c>
      <c r="BY103" s="17">
        <f t="shared" si="28"/>
        <v>0</v>
      </c>
      <c r="BZ103" s="17">
        <f t="shared" si="29"/>
        <v>0</v>
      </c>
      <c r="CA103" s="18"/>
      <c r="CB103" s="18"/>
      <c r="CC103" s="18"/>
      <c r="CD103" s="18"/>
      <c r="CE103" s="36">
        <f t="shared" si="30"/>
        <v>0</v>
      </c>
      <c r="CF103" s="39">
        <f t="shared" si="31"/>
        <v>42918</v>
      </c>
      <c r="CG103" s="39"/>
      <c r="CH103" s="18"/>
      <c r="CI103" s="18"/>
      <c r="CJ103" s="18"/>
      <c r="CK103" s="26"/>
      <c r="CL103" s="18"/>
      <c r="CM103" s="18"/>
      <c r="CN103" s="18"/>
      <c r="CO103" s="26"/>
      <c r="CP103" s="26"/>
      <c r="CQ103" s="34"/>
      <c r="CR103" s="80"/>
      <c r="CS103" s="18"/>
      <c r="CT103" s="26"/>
      <c r="CU103" s="18"/>
      <c r="CV103" s="26"/>
      <c r="CW103" s="18"/>
      <c r="CX103" s="18"/>
      <c r="CY103" s="18"/>
      <c r="CZ103" s="26"/>
      <c r="DA103" s="18"/>
      <c r="DB103" s="18"/>
    </row>
    <row r="104" spans="1:106" s="101" customFormat="1" ht="58.5" customHeight="1" x14ac:dyDescent="0.2">
      <c r="A104" s="17">
        <v>101</v>
      </c>
      <c r="B104" s="97">
        <v>42766</v>
      </c>
      <c r="C104" s="19" t="s">
        <v>212</v>
      </c>
      <c r="D104" s="20" t="s">
        <v>67</v>
      </c>
      <c r="E104" s="20" t="s">
        <v>68</v>
      </c>
      <c r="F104" s="20" t="s">
        <v>69</v>
      </c>
      <c r="G104" s="21" t="s">
        <v>1670</v>
      </c>
      <c r="H104" s="22">
        <v>94</v>
      </c>
      <c r="I104" s="78"/>
      <c r="J104" s="23">
        <v>27119488</v>
      </c>
      <c r="K104" s="17" t="s">
        <v>213</v>
      </c>
      <c r="L104" s="24" t="s">
        <v>71</v>
      </c>
      <c r="M104" s="24"/>
      <c r="N104" s="23">
        <v>0</v>
      </c>
      <c r="O104" s="24" t="s">
        <v>71</v>
      </c>
      <c r="P104" s="24" t="s">
        <v>71</v>
      </c>
      <c r="Q104" s="23">
        <v>0</v>
      </c>
      <c r="R104" s="24" t="s">
        <v>71</v>
      </c>
      <c r="S104" s="26">
        <f t="shared" si="20"/>
        <v>27119488</v>
      </c>
      <c r="T104" s="17" t="s">
        <v>1593</v>
      </c>
      <c r="U104" s="17" t="s">
        <v>537</v>
      </c>
      <c r="V104" s="18" t="s">
        <v>74</v>
      </c>
      <c r="W104" s="18">
        <v>42769</v>
      </c>
      <c r="X104" s="19">
        <v>229</v>
      </c>
      <c r="Y104" s="18">
        <v>42769</v>
      </c>
      <c r="Z104" s="27">
        <v>26368000</v>
      </c>
      <c r="AA104" s="18">
        <v>42769</v>
      </c>
      <c r="AB104" s="18">
        <v>42769</v>
      </c>
      <c r="AC104" s="28" t="s">
        <v>498</v>
      </c>
      <c r="AD104" s="21" t="s">
        <v>384</v>
      </c>
      <c r="AE104" s="26">
        <v>26368000</v>
      </c>
      <c r="AF104" s="99">
        <f t="shared" si="21"/>
        <v>-751488</v>
      </c>
      <c r="AG104" s="30">
        <v>3296000</v>
      </c>
      <c r="AH104" s="17" t="s">
        <v>216</v>
      </c>
      <c r="AI104" s="17" t="s">
        <v>71</v>
      </c>
      <c r="AJ104" s="26" t="s">
        <v>538</v>
      </c>
      <c r="AK104" s="80">
        <v>42787</v>
      </c>
      <c r="AL104" s="17" t="s">
        <v>77</v>
      </c>
      <c r="AM104" s="31">
        <v>1012340803</v>
      </c>
      <c r="AN104" s="31">
        <v>0</v>
      </c>
      <c r="AO104" s="39"/>
      <c r="AP104" s="17" t="s">
        <v>71</v>
      </c>
      <c r="AQ104" s="17" t="s">
        <v>71</v>
      </c>
      <c r="AR104" s="17" t="s">
        <v>71</v>
      </c>
      <c r="AS104" s="17" t="s">
        <v>1527</v>
      </c>
      <c r="AT104" s="19">
        <v>3106494238</v>
      </c>
      <c r="AU104" s="103" t="s">
        <v>1386</v>
      </c>
      <c r="AV104" s="17" t="s">
        <v>701</v>
      </c>
      <c r="AW104" s="87">
        <f t="shared" si="32"/>
        <v>240</v>
      </c>
      <c r="AX104" s="17">
        <f t="shared" si="33"/>
        <v>8</v>
      </c>
      <c r="AY104" s="17">
        <f t="shared" si="34"/>
        <v>8</v>
      </c>
      <c r="AZ104" s="17">
        <f t="shared" si="35"/>
        <v>0</v>
      </c>
      <c r="BA104" s="18">
        <v>43010</v>
      </c>
      <c r="BB104" s="18"/>
      <c r="BC104" s="26"/>
      <c r="BD104" s="34"/>
      <c r="BE104" s="34"/>
      <c r="BF104" s="18"/>
      <c r="BG104" s="18"/>
      <c r="BH104" s="18"/>
      <c r="BI104" s="26"/>
      <c r="BJ104" s="34"/>
      <c r="BK104" s="34"/>
      <c r="BL104" s="18"/>
      <c r="BM104" s="18"/>
      <c r="BN104" s="18"/>
      <c r="BO104" s="17"/>
      <c r="BP104" s="19">
        <f t="shared" si="22"/>
        <v>-42392</v>
      </c>
      <c r="BQ104" s="17">
        <f t="shared" si="23"/>
        <v>-1413.0666666666666</v>
      </c>
      <c r="BR104" s="17">
        <f t="shared" si="24"/>
        <v>-1414</v>
      </c>
      <c r="BS104" s="17">
        <f t="shared" si="25"/>
        <v>28.000000000001819</v>
      </c>
      <c r="BT104" s="18"/>
      <c r="BU104" s="18"/>
      <c r="BV104" s="17"/>
      <c r="BW104" s="19">
        <f t="shared" si="26"/>
        <v>0</v>
      </c>
      <c r="BX104" s="17">
        <f t="shared" si="27"/>
        <v>0</v>
      </c>
      <c r="BY104" s="17">
        <f t="shared" si="28"/>
        <v>0</v>
      </c>
      <c r="BZ104" s="17">
        <f t="shared" si="29"/>
        <v>0</v>
      </c>
      <c r="CA104" s="18"/>
      <c r="CB104" s="18"/>
      <c r="CC104" s="18"/>
      <c r="CD104" s="18"/>
      <c r="CE104" s="36">
        <f t="shared" si="30"/>
        <v>0</v>
      </c>
      <c r="CF104" s="39">
        <f t="shared" si="31"/>
        <v>43010</v>
      </c>
      <c r="CG104" s="39"/>
      <c r="CH104" s="18"/>
      <c r="CI104" s="18"/>
      <c r="CJ104" s="18"/>
      <c r="CK104" s="26"/>
      <c r="CL104" s="18"/>
      <c r="CM104" s="18"/>
      <c r="CN104" s="18"/>
      <c r="CO104" s="26"/>
      <c r="CP104" s="26"/>
      <c r="CQ104" s="34"/>
      <c r="CR104" s="80"/>
      <c r="CS104" s="18"/>
      <c r="CT104" s="26"/>
      <c r="CU104" s="18"/>
      <c r="CV104" s="26"/>
      <c r="CW104" s="18"/>
      <c r="CX104" s="18"/>
      <c r="CY104" s="18"/>
      <c r="CZ104" s="26"/>
      <c r="DA104" s="18"/>
      <c r="DB104" s="18"/>
    </row>
    <row r="105" spans="1:106" s="101" customFormat="1" ht="58.5" customHeight="1" x14ac:dyDescent="0.2">
      <c r="A105" s="17">
        <v>102</v>
      </c>
      <c r="B105" s="97">
        <v>42766</v>
      </c>
      <c r="C105" s="19" t="s">
        <v>212</v>
      </c>
      <c r="D105" s="20" t="s">
        <v>67</v>
      </c>
      <c r="E105" s="20" t="s">
        <v>68</v>
      </c>
      <c r="F105" s="20" t="s">
        <v>69</v>
      </c>
      <c r="G105" s="21" t="s">
        <v>1670</v>
      </c>
      <c r="H105" s="22">
        <v>96</v>
      </c>
      <c r="I105" s="78"/>
      <c r="J105" s="23">
        <v>27119488</v>
      </c>
      <c r="K105" s="17" t="s">
        <v>213</v>
      </c>
      <c r="L105" s="24" t="s">
        <v>71</v>
      </c>
      <c r="M105" s="24"/>
      <c r="N105" s="23">
        <v>0</v>
      </c>
      <c r="O105" s="24" t="s">
        <v>71</v>
      </c>
      <c r="P105" s="24" t="s">
        <v>71</v>
      </c>
      <c r="Q105" s="23">
        <v>0</v>
      </c>
      <c r="R105" s="24" t="s">
        <v>71</v>
      </c>
      <c r="S105" s="26">
        <f t="shared" si="20"/>
        <v>27119488</v>
      </c>
      <c r="T105" s="17" t="s">
        <v>1593</v>
      </c>
      <c r="U105" s="17" t="s">
        <v>508</v>
      </c>
      <c r="V105" s="18" t="s">
        <v>74</v>
      </c>
      <c r="W105" s="18">
        <v>42769</v>
      </c>
      <c r="X105" s="19">
        <v>231</v>
      </c>
      <c r="Y105" s="18">
        <v>42769</v>
      </c>
      <c r="Z105" s="27">
        <v>26368000</v>
      </c>
      <c r="AA105" s="18">
        <v>42769</v>
      </c>
      <c r="AB105" s="18">
        <v>42769</v>
      </c>
      <c r="AC105" s="28" t="s">
        <v>498</v>
      </c>
      <c r="AD105" s="21" t="s">
        <v>385</v>
      </c>
      <c r="AE105" s="26">
        <v>26368000</v>
      </c>
      <c r="AF105" s="99">
        <f t="shared" si="21"/>
        <v>-751488</v>
      </c>
      <c r="AG105" s="30">
        <v>3296000</v>
      </c>
      <c r="AH105" s="17" t="s">
        <v>216</v>
      </c>
      <c r="AI105" s="17" t="s">
        <v>71</v>
      </c>
      <c r="AJ105" s="26" t="s">
        <v>509</v>
      </c>
      <c r="AK105" s="80">
        <v>42787</v>
      </c>
      <c r="AL105" s="17" t="s">
        <v>77</v>
      </c>
      <c r="AM105" s="31">
        <v>80879007</v>
      </c>
      <c r="AN105" s="31">
        <v>5</v>
      </c>
      <c r="AO105" s="39"/>
      <c r="AP105" s="17" t="s">
        <v>71</v>
      </c>
      <c r="AQ105" s="17" t="s">
        <v>71</v>
      </c>
      <c r="AR105" s="17" t="s">
        <v>71</v>
      </c>
      <c r="AS105" s="17" t="s">
        <v>1528</v>
      </c>
      <c r="AT105" s="19">
        <v>3003617019</v>
      </c>
      <c r="AU105" s="103" t="s">
        <v>1387</v>
      </c>
      <c r="AV105" s="17" t="s">
        <v>701</v>
      </c>
      <c r="AW105" s="87">
        <f t="shared" si="32"/>
        <v>240</v>
      </c>
      <c r="AX105" s="17">
        <f t="shared" si="33"/>
        <v>8</v>
      </c>
      <c r="AY105" s="17">
        <f t="shared" si="34"/>
        <v>8</v>
      </c>
      <c r="AZ105" s="17">
        <f t="shared" si="35"/>
        <v>0</v>
      </c>
      <c r="BA105" s="18">
        <v>43010</v>
      </c>
      <c r="BB105" s="18"/>
      <c r="BC105" s="26"/>
      <c r="BD105" s="34"/>
      <c r="BE105" s="34"/>
      <c r="BF105" s="18"/>
      <c r="BG105" s="18"/>
      <c r="BH105" s="18"/>
      <c r="BI105" s="26"/>
      <c r="BJ105" s="34"/>
      <c r="BK105" s="34"/>
      <c r="BL105" s="18"/>
      <c r="BM105" s="18"/>
      <c r="BN105" s="18"/>
      <c r="BO105" s="17"/>
      <c r="BP105" s="19">
        <f t="shared" si="22"/>
        <v>-42392</v>
      </c>
      <c r="BQ105" s="17">
        <f t="shared" si="23"/>
        <v>-1413.0666666666666</v>
      </c>
      <c r="BR105" s="17">
        <f t="shared" si="24"/>
        <v>-1414</v>
      </c>
      <c r="BS105" s="17">
        <f t="shared" si="25"/>
        <v>28.000000000001819</v>
      </c>
      <c r="BT105" s="18"/>
      <c r="BU105" s="18"/>
      <c r="BV105" s="17"/>
      <c r="BW105" s="19">
        <f t="shared" si="26"/>
        <v>0</v>
      </c>
      <c r="BX105" s="17">
        <f t="shared" si="27"/>
        <v>0</v>
      </c>
      <c r="BY105" s="17">
        <f t="shared" si="28"/>
        <v>0</v>
      </c>
      <c r="BZ105" s="17">
        <f t="shared" si="29"/>
        <v>0</v>
      </c>
      <c r="CA105" s="18"/>
      <c r="CB105" s="18"/>
      <c r="CC105" s="18"/>
      <c r="CD105" s="18"/>
      <c r="CE105" s="36">
        <f t="shared" si="30"/>
        <v>0</v>
      </c>
      <c r="CF105" s="39">
        <f t="shared" si="31"/>
        <v>43010</v>
      </c>
      <c r="CG105" s="39"/>
      <c r="CH105" s="18"/>
      <c r="CI105" s="18"/>
      <c r="CJ105" s="18"/>
      <c r="CK105" s="26"/>
      <c r="CL105" s="18"/>
      <c r="CM105" s="18"/>
      <c r="CN105" s="18"/>
      <c r="CO105" s="26"/>
      <c r="CP105" s="26"/>
      <c r="CQ105" s="34"/>
      <c r="CR105" s="80"/>
      <c r="CS105" s="18"/>
      <c r="CT105" s="26"/>
      <c r="CU105" s="18"/>
      <c r="CV105" s="26"/>
      <c r="CW105" s="18"/>
      <c r="CX105" s="18"/>
      <c r="CY105" s="18"/>
      <c r="CZ105" s="26"/>
      <c r="DA105" s="18"/>
      <c r="DB105" s="18"/>
    </row>
    <row r="106" spans="1:106" s="101" customFormat="1" ht="58.5" customHeight="1" x14ac:dyDescent="0.2">
      <c r="A106" s="17">
        <v>103</v>
      </c>
      <c r="B106" s="97">
        <v>42761</v>
      </c>
      <c r="C106" s="19" t="s">
        <v>121</v>
      </c>
      <c r="D106" s="20" t="s">
        <v>67</v>
      </c>
      <c r="E106" s="20" t="s">
        <v>68</v>
      </c>
      <c r="F106" s="20" t="s">
        <v>69</v>
      </c>
      <c r="G106" s="21" t="s">
        <v>1685</v>
      </c>
      <c r="H106" s="22">
        <v>107</v>
      </c>
      <c r="I106" s="78"/>
      <c r="J106" s="23">
        <v>25712500</v>
      </c>
      <c r="K106" s="17" t="s">
        <v>161</v>
      </c>
      <c r="L106" s="24" t="s">
        <v>71</v>
      </c>
      <c r="M106" s="24"/>
      <c r="N106" s="23">
        <v>0</v>
      </c>
      <c r="O106" s="24" t="s">
        <v>71</v>
      </c>
      <c r="P106" s="24" t="s">
        <v>71</v>
      </c>
      <c r="Q106" s="23">
        <v>0</v>
      </c>
      <c r="R106" s="24" t="s">
        <v>71</v>
      </c>
      <c r="S106" s="26">
        <f t="shared" si="20"/>
        <v>25712500</v>
      </c>
      <c r="T106" s="17" t="s">
        <v>1593</v>
      </c>
      <c r="U106" s="17" t="s">
        <v>115</v>
      </c>
      <c r="V106" s="18" t="s">
        <v>74</v>
      </c>
      <c r="W106" s="18">
        <v>42769</v>
      </c>
      <c r="X106" s="19">
        <v>233</v>
      </c>
      <c r="Y106" s="18">
        <v>42769</v>
      </c>
      <c r="Z106" s="27">
        <v>25000000</v>
      </c>
      <c r="AA106" s="18">
        <v>42769</v>
      </c>
      <c r="AB106" s="18">
        <v>42769</v>
      </c>
      <c r="AC106" s="28"/>
      <c r="AD106" s="21" t="s">
        <v>386</v>
      </c>
      <c r="AE106" s="26">
        <v>25000000</v>
      </c>
      <c r="AF106" s="99">
        <f t="shared" si="21"/>
        <v>-712500</v>
      </c>
      <c r="AG106" s="30">
        <v>2500000</v>
      </c>
      <c r="AH106" s="17" t="s">
        <v>125</v>
      </c>
      <c r="AI106" s="17" t="s">
        <v>71</v>
      </c>
      <c r="AJ106" s="26" t="s">
        <v>116</v>
      </c>
      <c r="AK106" s="80">
        <v>42800</v>
      </c>
      <c r="AL106" s="17" t="s">
        <v>77</v>
      </c>
      <c r="AM106" s="31">
        <v>52528360</v>
      </c>
      <c r="AN106" s="31">
        <v>3</v>
      </c>
      <c r="AO106" s="39"/>
      <c r="AP106" s="17" t="s">
        <v>71</v>
      </c>
      <c r="AQ106" s="17" t="s">
        <v>71</v>
      </c>
      <c r="AR106" s="17" t="s">
        <v>71</v>
      </c>
      <c r="AS106" s="17" t="s">
        <v>1529</v>
      </c>
      <c r="AT106" s="19">
        <v>3125498111</v>
      </c>
      <c r="AU106" s="103" t="s">
        <v>1388</v>
      </c>
      <c r="AV106" s="17" t="s">
        <v>667</v>
      </c>
      <c r="AW106" s="87">
        <f t="shared" si="32"/>
        <v>300</v>
      </c>
      <c r="AX106" s="17">
        <f t="shared" si="33"/>
        <v>10</v>
      </c>
      <c r="AY106" s="17">
        <f t="shared" si="34"/>
        <v>10</v>
      </c>
      <c r="AZ106" s="17">
        <f t="shared" si="35"/>
        <v>0</v>
      </c>
      <c r="BA106" s="18">
        <v>43071</v>
      </c>
      <c r="BB106" s="18"/>
      <c r="BC106" s="26"/>
      <c r="BD106" s="34"/>
      <c r="BE106" s="34"/>
      <c r="BF106" s="18"/>
      <c r="BG106" s="18"/>
      <c r="BH106" s="18"/>
      <c r="BI106" s="26"/>
      <c r="BJ106" s="34"/>
      <c r="BK106" s="34"/>
      <c r="BL106" s="18"/>
      <c r="BM106" s="18"/>
      <c r="BN106" s="18"/>
      <c r="BO106" s="17"/>
      <c r="BP106" s="19">
        <f t="shared" si="22"/>
        <v>-42452</v>
      </c>
      <c r="BQ106" s="17">
        <f t="shared" si="23"/>
        <v>-1415.0666666666666</v>
      </c>
      <c r="BR106" s="17">
        <f t="shared" si="24"/>
        <v>-1416</v>
      </c>
      <c r="BS106" s="17">
        <f t="shared" si="25"/>
        <v>28.000000000001819</v>
      </c>
      <c r="BT106" s="18"/>
      <c r="BU106" s="18"/>
      <c r="BV106" s="17"/>
      <c r="BW106" s="19">
        <f t="shared" si="26"/>
        <v>0</v>
      </c>
      <c r="BX106" s="17">
        <f t="shared" si="27"/>
        <v>0</v>
      </c>
      <c r="BY106" s="17">
        <f t="shared" si="28"/>
        <v>0</v>
      </c>
      <c r="BZ106" s="17">
        <f t="shared" si="29"/>
        <v>0</v>
      </c>
      <c r="CA106" s="18"/>
      <c r="CB106" s="18"/>
      <c r="CC106" s="18"/>
      <c r="CD106" s="18"/>
      <c r="CE106" s="36">
        <f t="shared" si="30"/>
        <v>0</v>
      </c>
      <c r="CF106" s="39">
        <f t="shared" si="31"/>
        <v>43071</v>
      </c>
      <c r="CG106" s="39"/>
      <c r="CH106" s="18"/>
      <c r="CI106" s="18"/>
      <c r="CJ106" s="18"/>
      <c r="CK106" s="26"/>
      <c r="CL106" s="18"/>
      <c r="CM106" s="18"/>
      <c r="CN106" s="18"/>
      <c r="CO106" s="26"/>
      <c r="CP106" s="26"/>
      <c r="CQ106" s="34"/>
      <c r="CR106" s="80"/>
      <c r="CS106" s="18"/>
      <c r="CT106" s="26"/>
      <c r="CU106" s="18"/>
      <c r="CV106" s="26"/>
      <c r="CW106" s="18"/>
      <c r="CX106" s="18"/>
      <c r="CY106" s="18"/>
      <c r="CZ106" s="26"/>
      <c r="DA106" s="18"/>
      <c r="DB106" s="18"/>
    </row>
    <row r="107" spans="1:106" s="101" customFormat="1" ht="58.5" customHeight="1" x14ac:dyDescent="0.2">
      <c r="A107" s="17">
        <v>104</v>
      </c>
      <c r="B107" s="97">
        <v>42766</v>
      </c>
      <c r="C107" s="19" t="s">
        <v>95</v>
      </c>
      <c r="D107" s="20" t="s">
        <v>67</v>
      </c>
      <c r="E107" s="20" t="s">
        <v>68</v>
      </c>
      <c r="F107" s="20" t="s">
        <v>69</v>
      </c>
      <c r="G107" s="21" t="s">
        <v>1686</v>
      </c>
      <c r="H107" s="22">
        <v>119</v>
      </c>
      <c r="I107" s="78"/>
      <c r="J107" s="23">
        <v>32096057</v>
      </c>
      <c r="K107" s="17" t="s">
        <v>96</v>
      </c>
      <c r="L107" s="24" t="s">
        <v>71</v>
      </c>
      <c r="M107" s="24"/>
      <c r="N107" s="23">
        <v>0</v>
      </c>
      <c r="O107" s="24" t="s">
        <v>71</v>
      </c>
      <c r="P107" s="24" t="s">
        <v>71</v>
      </c>
      <c r="Q107" s="23">
        <v>0</v>
      </c>
      <c r="R107" s="24" t="s">
        <v>71</v>
      </c>
      <c r="S107" s="26">
        <f t="shared" si="20"/>
        <v>32096057</v>
      </c>
      <c r="T107" s="17" t="s">
        <v>1594</v>
      </c>
      <c r="U107" s="17" t="s">
        <v>558</v>
      </c>
      <c r="V107" s="18" t="s">
        <v>74</v>
      </c>
      <c r="W107" s="18">
        <v>42769</v>
      </c>
      <c r="X107" s="19">
        <v>237</v>
      </c>
      <c r="Y107" s="18">
        <v>42769</v>
      </c>
      <c r="Z107" s="27">
        <v>31206667</v>
      </c>
      <c r="AA107" s="18">
        <v>42769</v>
      </c>
      <c r="AB107" s="18">
        <v>42769</v>
      </c>
      <c r="AC107" s="28"/>
      <c r="AD107" s="21" t="s">
        <v>387</v>
      </c>
      <c r="AE107" s="26">
        <v>31206667</v>
      </c>
      <c r="AF107" s="99">
        <f t="shared" si="21"/>
        <v>-889390</v>
      </c>
      <c r="AG107" s="30">
        <v>6200000</v>
      </c>
      <c r="AH107" s="17" t="s">
        <v>98</v>
      </c>
      <c r="AI107" s="17" t="s">
        <v>71</v>
      </c>
      <c r="AJ107" s="26" t="s">
        <v>559</v>
      </c>
      <c r="AK107" s="80">
        <v>42786</v>
      </c>
      <c r="AL107" s="17" t="s">
        <v>77</v>
      </c>
      <c r="AM107" s="31">
        <v>80040472</v>
      </c>
      <c r="AN107" s="31">
        <v>5</v>
      </c>
      <c r="AO107" s="39"/>
      <c r="AP107" s="17" t="s">
        <v>71</v>
      </c>
      <c r="AQ107" s="17" t="s">
        <v>71</v>
      </c>
      <c r="AR107" s="17" t="s">
        <v>71</v>
      </c>
      <c r="AS107" s="17" t="s">
        <v>1530</v>
      </c>
      <c r="AT107" s="19">
        <v>3002160550</v>
      </c>
      <c r="AU107" s="103" t="s">
        <v>1389</v>
      </c>
      <c r="AV107" s="17" t="s">
        <v>1269</v>
      </c>
      <c r="AW107" s="87">
        <f t="shared" si="32"/>
        <v>151</v>
      </c>
      <c r="AX107" s="17">
        <f t="shared" si="33"/>
        <v>5.0333333333333332</v>
      </c>
      <c r="AY107" s="17">
        <f t="shared" si="34"/>
        <v>5</v>
      </c>
      <c r="AZ107" s="17">
        <f t="shared" si="35"/>
        <v>0.99999999999999645</v>
      </c>
      <c r="BA107" s="18">
        <v>42919</v>
      </c>
      <c r="BB107" s="18"/>
      <c r="BC107" s="26"/>
      <c r="BD107" s="34"/>
      <c r="BE107" s="34"/>
      <c r="BF107" s="18"/>
      <c r="BG107" s="18"/>
      <c r="BH107" s="18"/>
      <c r="BI107" s="26"/>
      <c r="BJ107" s="34"/>
      <c r="BK107" s="34"/>
      <c r="BL107" s="18"/>
      <c r="BM107" s="18"/>
      <c r="BN107" s="18"/>
      <c r="BO107" s="17"/>
      <c r="BP107" s="19">
        <f t="shared" si="22"/>
        <v>-42303</v>
      </c>
      <c r="BQ107" s="17">
        <f t="shared" si="23"/>
        <v>-1410.1</v>
      </c>
      <c r="BR107" s="17">
        <f t="shared" si="24"/>
        <v>-1411</v>
      </c>
      <c r="BS107" s="17">
        <f t="shared" si="25"/>
        <v>27.000000000002728</v>
      </c>
      <c r="BT107" s="18"/>
      <c r="BU107" s="18"/>
      <c r="BV107" s="17"/>
      <c r="BW107" s="19">
        <f t="shared" si="26"/>
        <v>0</v>
      </c>
      <c r="BX107" s="17">
        <f t="shared" si="27"/>
        <v>0</v>
      </c>
      <c r="BY107" s="17">
        <f t="shared" si="28"/>
        <v>0</v>
      </c>
      <c r="BZ107" s="17">
        <f t="shared" si="29"/>
        <v>0</v>
      </c>
      <c r="CA107" s="18"/>
      <c r="CB107" s="18"/>
      <c r="CC107" s="18"/>
      <c r="CD107" s="18"/>
      <c r="CE107" s="36">
        <f t="shared" si="30"/>
        <v>0</v>
      </c>
      <c r="CF107" s="39">
        <f t="shared" si="31"/>
        <v>42919</v>
      </c>
      <c r="CG107" s="39"/>
      <c r="CH107" s="18"/>
      <c r="CI107" s="18"/>
      <c r="CJ107" s="18"/>
      <c r="CK107" s="26"/>
      <c r="CL107" s="18"/>
      <c r="CM107" s="18"/>
      <c r="CN107" s="18"/>
      <c r="CO107" s="26"/>
      <c r="CP107" s="26"/>
      <c r="CQ107" s="34"/>
      <c r="CR107" s="80"/>
      <c r="CS107" s="18"/>
      <c r="CT107" s="26"/>
      <c r="CU107" s="18"/>
      <c r="CV107" s="26"/>
      <c r="CW107" s="18"/>
      <c r="CX107" s="18"/>
      <c r="CY107" s="18"/>
      <c r="CZ107" s="26"/>
      <c r="DA107" s="18"/>
      <c r="DB107" s="18"/>
    </row>
    <row r="108" spans="1:106" s="101" customFormat="1" ht="58.5" customHeight="1" x14ac:dyDescent="0.2">
      <c r="A108" s="17">
        <v>105</v>
      </c>
      <c r="B108" s="97">
        <v>42762</v>
      </c>
      <c r="C108" s="19" t="s">
        <v>66</v>
      </c>
      <c r="D108" s="20" t="s">
        <v>67</v>
      </c>
      <c r="E108" s="20" t="s">
        <v>68</v>
      </c>
      <c r="F108" s="20" t="s">
        <v>69</v>
      </c>
      <c r="G108" s="21" t="s">
        <v>1687</v>
      </c>
      <c r="H108" s="22">
        <v>88</v>
      </c>
      <c r="I108" s="78"/>
      <c r="J108" s="23">
        <v>20072591</v>
      </c>
      <c r="K108" s="17" t="s">
        <v>306</v>
      </c>
      <c r="L108" s="24" t="s">
        <v>71</v>
      </c>
      <c r="M108" s="24"/>
      <c r="N108" s="23">
        <v>0</v>
      </c>
      <c r="O108" s="24" t="s">
        <v>71</v>
      </c>
      <c r="P108" s="24" t="s">
        <v>71</v>
      </c>
      <c r="Q108" s="23">
        <v>0</v>
      </c>
      <c r="R108" s="24" t="s">
        <v>71</v>
      </c>
      <c r="S108" s="26">
        <f t="shared" si="20"/>
        <v>20072591</v>
      </c>
      <c r="T108" s="17" t="s">
        <v>1594</v>
      </c>
      <c r="U108" s="17" t="s">
        <v>495</v>
      </c>
      <c r="V108" s="18" t="s">
        <v>74</v>
      </c>
      <c r="W108" s="18">
        <v>42769</v>
      </c>
      <c r="X108" s="19">
        <v>235</v>
      </c>
      <c r="Y108" s="18">
        <v>42769</v>
      </c>
      <c r="Z108" s="27">
        <v>19516374</v>
      </c>
      <c r="AA108" s="18">
        <v>42769</v>
      </c>
      <c r="AB108" s="18">
        <v>42769</v>
      </c>
      <c r="AC108" s="28"/>
      <c r="AD108" s="21" t="s">
        <v>388</v>
      </c>
      <c r="AE108" s="26">
        <v>19516374</v>
      </c>
      <c r="AF108" s="99">
        <f t="shared" si="21"/>
        <v>-556217</v>
      </c>
      <c r="AG108" s="30">
        <v>2168486</v>
      </c>
      <c r="AH108" s="17" t="s">
        <v>423</v>
      </c>
      <c r="AI108" s="17" t="s">
        <v>71</v>
      </c>
      <c r="AJ108" s="26" t="s">
        <v>496</v>
      </c>
      <c r="AK108" s="80">
        <v>42782</v>
      </c>
      <c r="AL108" s="17" t="s">
        <v>77</v>
      </c>
      <c r="AM108" s="31">
        <v>19241806</v>
      </c>
      <c r="AN108" s="31">
        <v>2</v>
      </c>
      <c r="AO108" s="39"/>
      <c r="AP108" s="17" t="s">
        <v>71</v>
      </c>
      <c r="AQ108" s="17" t="s">
        <v>71</v>
      </c>
      <c r="AR108" s="17" t="s">
        <v>71</v>
      </c>
      <c r="AS108" s="17" t="s">
        <v>1531</v>
      </c>
      <c r="AT108" s="19">
        <v>3637502</v>
      </c>
      <c r="AU108" s="103" t="s">
        <v>1390</v>
      </c>
      <c r="AV108" s="17" t="s">
        <v>1270</v>
      </c>
      <c r="AW108" s="87">
        <f t="shared" si="32"/>
        <v>270</v>
      </c>
      <c r="AX108" s="17">
        <f t="shared" si="33"/>
        <v>9</v>
      </c>
      <c r="AY108" s="17">
        <f t="shared" si="34"/>
        <v>9</v>
      </c>
      <c r="AZ108" s="17">
        <f t="shared" si="35"/>
        <v>0</v>
      </c>
      <c r="BA108" s="18">
        <v>43041</v>
      </c>
      <c r="BB108" s="18"/>
      <c r="BC108" s="26"/>
      <c r="BD108" s="34"/>
      <c r="BE108" s="34"/>
      <c r="BF108" s="18"/>
      <c r="BG108" s="18"/>
      <c r="BH108" s="18"/>
      <c r="BI108" s="26"/>
      <c r="BJ108" s="34"/>
      <c r="BK108" s="34"/>
      <c r="BL108" s="18"/>
      <c r="BM108" s="18"/>
      <c r="BN108" s="18"/>
      <c r="BO108" s="17"/>
      <c r="BP108" s="19">
        <f t="shared" si="22"/>
        <v>-42422</v>
      </c>
      <c r="BQ108" s="17">
        <f t="shared" si="23"/>
        <v>-1414.0666666666666</v>
      </c>
      <c r="BR108" s="17">
        <f t="shared" si="24"/>
        <v>-1415</v>
      </c>
      <c r="BS108" s="17">
        <f t="shared" si="25"/>
        <v>28.000000000001819</v>
      </c>
      <c r="BT108" s="18"/>
      <c r="BU108" s="18"/>
      <c r="BV108" s="17"/>
      <c r="BW108" s="19">
        <f t="shared" si="26"/>
        <v>0</v>
      </c>
      <c r="BX108" s="17">
        <f t="shared" si="27"/>
        <v>0</v>
      </c>
      <c r="BY108" s="17">
        <f t="shared" si="28"/>
        <v>0</v>
      </c>
      <c r="BZ108" s="17">
        <f t="shared" si="29"/>
        <v>0</v>
      </c>
      <c r="CA108" s="18"/>
      <c r="CB108" s="18"/>
      <c r="CC108" s="18"/>
      <c r="CD108" s="18"/>
      <c r="CE108" s="36">
        <f t="shared" si="30"/>
        <v>0</v>
      </c>
      <c r="CF108" s="39">
        <f t="shared" si="31"/>
        <v>43041</v>
      </c>
      <c r="CG108" s="39"/>
      <c r="CH108" s="18"/>
      <c r="CI108" s="18"/>
      <c r="CJ108" s="18"/>
      <c r="CK108" s="26"/>
      <c r="CL108" s="18"/>
      <c r="CM108" s="18"/>
      <c r="CN108" s="18"/>
      <c r="CO108" s="26"/>
      <c r="CP108" s="26"/>
      <c r="CQ108" s="34"/>
      <c r="CR108" s="80"/>
      <c r="CS108" s="18"/>
      <c r="CT108" s="26"/>
      <c r="CU108" s="18"/>
      <c r="CV108" s="26"/>
      <c r="CW108" s="18"/>
      <c r="CX108" s="18"/>
      <c r="CY108" s="18"/>
      <c r="CZ108" s="26"/>
      <c r="DA108" s="18"/>
      <c r="DB108" s="18"/>
    </row>
    <row r="109" spans="1:106" s="101" customFormat="1" ht="58.5" customHeight="1" x14ac:dyDescent="0.2">
      <c r="A109" s="17">
        <v>106</v>
      </c>
      <c r="B109" s="97">
        <v>42768</v>
      </c>
      <c r="C109" s="19" t="s">
        <v>212</v>
      </c>
      <c r="D109" s="20" t="s">
        <v>67</v>
      </c>
      <c r="E109" s="20" t="s">
        <v>68</v>
      </c>
      <c r="F109" s="20" t="s">
        <v>69</v>
      </c>
      <c r="G109" s="21" t="s">
        <v>1670</v>
      </c>
      <c r="H109" s="22">
        <v>99</v>
      </c>
      <c r="I109" s="78"/>
      <c r="J109" s="23">
        <v>27119488</v>
      </c>
      <c r="K109" s="17" t="s">
        <v>213</v>
      </c>
      <c r="L109" s="24" t="s">
        <v>71</v>
      </c>
      <c r="M109" s="24"/>
      <c r="N109" s="23">
        <v>0</v>
      </c>
      <c r="O109" s="24" t="s">
        <v>71</v>
      </c>
      <c r="P109" s="24" t="s">
        <v>71</v>
      </c>
      <c r="Q109" s="23">
        <v>0</v>
      </c>
      <c r="R109" s="24" t="s">
        <v>71</v>
      </c>
      <c r="S109" s="26">
        <f t="shared" si="20"/>
        <v>27119488</v>
      </c>
      <c r="T109" s="17" t="s">
        <v>1593</v>
      </c>
      <c r="U109" s="17" t="s">
        <v>533</v>
      </c>
      <c r="V109" s="18" t="s">
        <v>74</v>
      </c>
      <c r="W109" s="18">
        <v>42772</v>
      </c>
      <c r="X109" s="19">
        <v>242</v>
      </c>
      <c r="Y109" s="18">
        <v>42772</v>
      </c>
      <c r="Z109" s="27">
        <v>26368000</v>
      </c>
      <c r="AA109" s="18">
        <v>42772</v>
      </c>
      <c r="AB109" s="18">
        <v>42772</v>
      </c>
      <c r="AC109" s="28" t="s">
        <v>498</v>
      </c>
      <c r="AD109" s="21" t="s">
        <v>389</v>
      </c>
      <c r="AE109" s="26">
        <v>26368000</v>
      </c>
      <c r="AF109" s="99">
        <f t="shared" si="21"/>
        <v>-751488</v>
      </c>
      <c r="AG109" s="30">
        <v>3296000</v>
      </c>
      <c r="AH109" s="17" t="s">
        <v>216</v>
      </c>
      <c r="AI109" s="17" t="s">
        <v>71</v>
      </c>
      <c r="AJ109" s="26" t="s">
        <v>534</v>
      </c>
      <c r="AK109" s="80">
        <v>42787</v>
      </c>
      <c r="AL109" s="17" t="s">
        <v>77</v>
      </c>
      <c r="AM109" s="31">
        <v>1012360177</v>
      </c>
      <c r="AN109" s="31">
        <v>3</v>
      </c>
      <c r="AO109" s="39"/>
      <c r="AP109" s="17" t="s">
        <v>71</v>
      </c>
      <c r="AQ109" s="17" t="s">
        <v>71</v>
      </c>
      <c r="AR109" s="17" t="s">
        <v>71</v>
      </c>
      <c r="AS109" s="17" t="s">
        <v>1532</v>
      </c>
      <c r="AT109" s="19">
        <v>3108896427</v>
      </c>
      <c r="AU109" s="103" t="s">
        <v>1391</v>
      </c>
      <c r="AV109" s="17" t="s">
        <v>701</v>
      </c>
      <c r="AW109" s="87">
        <f t="shared" si="32"/>
        <v>240</v>
      </c>
      <c r="AX109" s="17">
        <f t="shared" si="33"/>
        <v>8</v>
      </c>
      <c r="AY109" s="17">
        <f t="shared" si="34"/>
        <v>8</v>
      </c>
      <c r="AZ109" s="17">
        <f t="shared" si="35"/>
        <v>0</v>
      </c>
      <c r="BA109" s="18">
        <v>43013</v>
      </c>
      <c r="BB109" s="18"/>
      <c r="BC109" s="26"/>
      <c r="BD109" s="34"/>
      <c r="BE109" s="34"/>
      <c r="BF109" s="18"/>
      <c r="BG109" s="18"/>
      <c r="BH109" s="18"/>
      <c r="BI109" s="26"/>
      <c r="BJ109" s="34"/>
      <c r="BK109" s="34"/>
      <c r="BL109" s="18"/>
      <c r="BM109" s="18"/>
      <c r="BN109" s="18"/>
      <c r="BO109" s="17"/>
      <c r="BP109" s="19">
        <f t="shared" si="22"/>
        <v>-42395</v>
      </c>
      <c r="BQ109" s="17">
        <f t="shared" si="23"/>
        <v>-1413.1666666666667</v>
      </c>
      <c r="BR109" s="17">
        <f t="shared" si="24"/>
        <v>-1414</v>
      </c>
      <c r="BS109" s="17">
        <f t="shared" si="25"/>
        <v>24.999999999997726</v>
      </c>
      <c r="BT109" s="18"/>
      <c r="BU109" s="18"/>
      <c r="BV109" s="17"/>
      <c r="BW109" s="19">
        <f t="shared" si="26"/>
        <v>0</v>
      </c>
      <c r="BX109" s="17">
        <f t="shared" si="27"/>
        <v>0</v>
      </c>
      <c r="BY109" s="17">
        <f t="shared" si="28"/>
        <v>0</v>
      </c>
      <c r="BZ109" s="17">
        <f t="shared" si="29"/>
        <v>0</v>
      </c>
      <c r="CA109" s="18"/>
      <c r="CB109" s="18"/>
      <c r="CC109" s="18"/>
      <c r="CD109" s="18"/>
      <c r="CE109" s="36">
        <f t="shared" si="30"/>
        <v>0</v>
      </c>
      <c r="CF109" s="39">
        <f t="shared" si="31"/>
        <v>43013</v>
      </c>
      <c r="CG109" s="39"/>
      <c r="CH109" s="18"/>
      <c r="CI109" s="18"/>
      <c r="CJ109" s="18"/>
      <c r="CK109" s="26"/>
      <c r="CL109" s="18"/>
      <c r="CM109" s="18"/>
      <c r="CN109" s="18"/>
      <c r="CO109" s="26"/>
      <c r="CP109" s="26"/>
      <c r="CQ109" s="34"/>
      <c r="CR109" s="80"/>
      <c r="CS109" s="18"/>
      <c r="CT109" s="26"/>
      <c r="CU109" s="18"/>
      <c r="CV109" s="26"/>
      <c r="CW109" s="18"/>
      <c r="CX109" s="18"/>
      <c r="CY109" s="18"/>
      <c r="CZ109" s="26"/>
      <c r="DA109" s="18"/>
      <c r="DB109" s="18"/>
    </row>
    <row r="110" spans="1:106" s="101" customFormat="1" ht="100.5" customHeight="1" x14ac:dyDescent="0.2">
      <c r="A110" s="17">
        <v>107</v>
      </c>
      <c r="B110" s="97">
        <v>42768</v>
      </c>
      <c r="C110" s="19" t="s">
        <v>121</v>
      </c>
      <c r="D110" s="20" t="s">
        <v>67</v>
      </c>
      <c r="E110" s="20" t="s">
        <v>68</v>
      </c>
      <c r="F110" s="20" t="s">
        <v>69</v>
      </c>
      <c r="G110" s="21" t="s">
        <v>1688</v>
      </c>
      <c r="H110" s="22">
        <v>138</v>
      </c>
      <c r="I110" s="78"/>
      <c r="J110" s="23">
        <v>58285095</v>
      </c>
      <c r="K110" s="17" t="s">
        <v>122</v>
      </c>
      <c r="L110" s="24" t="s">
        <v>71</v>
      </c>
      <c r="M110" s="24"/>
      <c r="N110" s="23">
        <v>0</v>
      </c>
      <c r="O110" s="24" t="s">
        <v>71</v>
      </c>
      <c r="P110" s="24" t="s">
        <v>71</v>
      </c>
      <c r="Q110" s="23">
        <v>0</v>
      </c>
      <c r="R110" s="24" t="s">
        <v>71</v>
      </c>
      <c r="S110" s="26">
        <f t="shared" si="20"/>
        <v>58285095</v>
      </c>
      <c r="T110" s="17" t="s">
        <v>1595</v>
      </c>
      <c r="U110" s="17" t="s">
        <v>570</v>
      </c>
      <c r="V110" s="18" t="s">
        <v>74</v>
      </c>
      <c r="W110" s="18">
        <v>42772</v>
      </c>
      <c r="X110" s="19" t="s">
        <v>571</v>
      </c>
      <c r="Y110" s="18">
        <v>42772</v>
      </c>
      <c r="Z110" s="27">
        <v>56670000</v>
      </c>
      <c r="AA110" s="18">
        <v>42772</v>
      </c>
      <c r="AB110" s="18">
        <v>42772</v>
      </c>
      <c r="AC110" s="28" t="s">
        <v>572</v>
      </c>
      <c r="AD110" s="21" t="s">
        <v>390</v>
      </c>
      <c r="AE110" s="26">
        <v>56670000</v>
      </c>
      <c r="AF110" s="99">
        <f t="shared" si="21"/>
        <v>-1615095</v>
      </c>
      <c r="AG110" s="30">
        <v>9445000</v>
      </c>
      <c r="AH110" s="17" t="s">
        <v>125</v>
      </c>
      <c r="AI110" s="17" t="s">
        <v>71</v>
      </c>
      <c r="AJ110" s="26" t="s">
        <v>573</v>
      </c>
      <c r="AK110" s="80">
        <v>42789</v>
      </c>
      <c r="AL110" s="17" t="s">
        <v>77</v>
      </c>
      <c r="AM110" s="31">
        <v>13723032</v>
      </c>
      <c r="AN110" s="31">
        <v>6</v>
      </c>
      <c r="AO110" s="39"/>
      <c r="AP110" s="17" t="s">
        <v>71</v>
      </c>
      <c r="AQ110" s="17" t="s">
        <v>71</v>
      </c>
      <c r="AR110" s="17" t="s">
        <v>71</v>
      </c>
      <c r="AS110" s="17" t="s">
        <v>1533</v>
      </c>
      <c r="AT110" s="19">
        <v>4613606</v>
      </c>
      <c r="AU110" s="103" t="s">
        <v>1392</v>
      </c>
      <c r="AV110" s="17" t="s">
        <v>836</v>
      </c>
      <c r="AW110" s="87">
        <f t="shared" si="32"/>
        <v>180</v>
      </c>
      <c r="AX110" s="17">
        <f t="shared" si="33"/>
        <v>6</v>
      </c>
      <c r="AY110" s="17">
        <f t="shared" si="34"/>
        <v>6</v>
      </c>
      <c r="AZ110" s="17">
        <f t="shared" si="35"/>
        <v>0</v>
      </c>
      <c r="BA110" s="18">
        <v>42952</v>
      </c>
      <c r="BB110" s="18"/>
      <c r="BC110" s="26"/>
      <c r="BD110" s="34"/>
      <c r="BE110" s="34"/>
      <c r="BF110" s="18"/>
      <c r="BG110" s="18"/>
      <c r="BH110" s="18"/>
      <c r="BI110" s="26"/>
      <c r="BJ110" s="34"/>
      <c r="BK110" s="34"/>
      <c r="BL110" s="18"/>
      <c r="BM110" s="18"/>
      <c r="BN110" s="18"/>
      <c r="BO110" s="17"/>
      <c r="BP110" s="19">
        <f t="shared" si="22"/>
        <v>-42335</v>
      </c>
      <c r="BQ110" s="17">
        <f t="shared" si="23"/>
        <v>-1411.1666666666667</v>
      </c>
      <c r="BR110" s="17">
        <f t="shared" si="24"/>
        <v>-1412</v>
      </c>
      <c r="BS110" s="17">
        <f t="shared" si="25"/>
        <v>24.999999999997726</v>
      </c>
      <c r="BT110" s="18"/>
      <c r="BU110" s="18"/>
      <c r="BV110" s="17"/>
      <c r="BW110" s="19">
        <f t="shared" si="26"/>
        <v>0</v>
      </c>
      <c r="BX110" s="17">
        <f t="shared" si="27"/>
        <v>0</v>
      </c>
      <c r="BY110" s="17">
        <f t="shared" si="28"/>
        <v>0</v>
      </c>
      <c r="BZ110" s="17">
        <f t="shared" si="29"/>
        <v>0</v>
      </c>
      <c r="CA110" s="18"/>
      <c r="CB110" s="18"/>
      <c r="CC110" s="18"/>
      <c r="CD110" s="18"/>
      <c r="CE110" s="36">
        <f t="shared" si="30"/>
        <v>0</v>
      </c>
      <c r="CF110" s="39">
        <f t="shared" si="31"/>
        <v>42952</v>
      </c>
      <c r="CG110" s="39"/>
      <c r="CH110" s="18"/>
      <c r="CI110" s="18"/>
      <c r="CJ110" s="18"/>
      <c r="CK110" s="26"/>
      <c r="CL110" s="18"/>
      <c r="CM110" s="18"/>
      <c r="CN110" s="18"/>
      <c r="CO110" s="26"/>
      <c r="CP110" s="26"/>
      <c r="CQ110" s="34"/>
      <c r="CR110" s="80"/>
      <c r="CS110" s="18"/>
      <c r="CT110" s="26"/>
      <c r="CU110" s="18"/>
      <c r="CV110" s="26"/>
      <c r="CW110" s="18">
        <v>42818</v>
      </c>
      <c r="CX110" s="18">
        <v>42818</v>
      </c>
      <c r="CY110" s="18">
        <v>42821</v>
      </c>
      <c r="CZ110" s="26"/>
      <c r="DA110" s="18">
        <v>42821</v>
      </c>
      <c r="DB110" s="18"/>
    </row>
    <row r="111" spans="1:106" s="101" customFormat="1" ht="58.5" customHeight="1" x14ac:dyDescent="0.2">
      <c r="A111" s="17">
        <v>108</v>
      </c>
      <c r="B111" s="97">
        <v>42762</v>
      </c>
      <c r="C111" s="19" t="s">
        <v>66</v>
      </c>
      <c r="D111" s="20" t="s">
        <v>67</v>
      </c>
      <c r="E111" s="20" t="s">
        <v>68</v>
      </c>
      <c r="F111" s="20" t="s">
        <v>69</v>
      </c>
      <c r="G111" s="21" t="s">
        <v>1689</v>
      </c>
      <c r="H111" s="22">
        <v>130</v>
      </c>
      <c r="I111" s="78"/>
      <c r="J111" s="23">
        <v>26483876</v>
      </c>
      <c r="K111" s="17" t="s">
        <v>70</v>
      </c>
      <c r="L111" s="24" t="s">
        <v>71</v>
      </c>
      <c r="M111" s="24"/>
      <c r="N111" s="23">
        <v>0</v>
      </c>
      <c r="O111" s="24" t="s">
        <v>71</v>
      </c>
      <c r="P111" s="24" t="s">
        <v>71</v>
      </c>
      <c r="Q111" s="23">
        <v>0</v>
      </c>
      <c r="R111" s="24" t="s">
        <v>71</v>
      </c>
      <c r="S111" s="26">
        <f t="shared" si="20"/>
        <v>26483876</v>
      </c>
      <c r="T111" s="17" t="s">
        <v>1593</v>
      </c>
      <c r="U111" s="17" t="s">
        <v>553</v>
      </c>
      <c r="V111" s="18" t="s">
        <v>143</v>
      </c>
      <c r="W111" s="18">
        <v>42772</v>
      </c>
      <c r="X111" s="19">
        <v>244</v>
      </c>
      <c r="Y111" s="18">
        <v>42772</v>
      </c>
      <c r="Z111" s="27">
        <v>25750000</v>
      </c>
      <c r="AA111" s="18">
        <v>42772</v>
      </c>
      <c r="AB111" s="18">
        <v>42772</v>
      </c>
      <c r="AC111" s="28" t="s">
        <v>498</v>
      </c>
      <c r="AD111" s="21" t="s">
        <v>391</v>
      </c>
      <c r="AE111" s="26">
        <v>25750000</v>
      </c>
      <c r="AF111" s="99">
        <f t="shared" si="21"/>
        <v>-733876</v>
      </c>
      <c r="AG111" s="30">
        <v>5150000</v>
      </c>
      <c r="AH111" s="17" t="s">
        <v>216</v>
      </c>
      <c r="AI111" s="17" t="s">
        <v>71</v>
      </c>
      <c r="AJ111" s="26" t="s">
        <v>554</v>
      </c>
      <c r="AK111" s="80">
        <v>42787</v>
      </c>
      <c r="AL111" s="17" t="s">
        <v>77</v>
      </c>
      <c r="AM111" s="31">
        <v>52028479</v>
      </c>
      <c r="AN111" s="31">
        <v>5</v>
      </c>
      <c r="AO111" s="39"/>
      <c r="AP111" s="17" t="s">
        <v>71</v>
      </c>
      <c r="AQ111" s="17" t="s">
        <v>71</v>
      </c>
      <c r="AR111" s="17" t="s">
        <v>71</v>
      </c>
      <c r="AS111" s="17" t="s">
        <v>1534</v>
      </c>
      <c r="AT111" s="19">
        <v>7327077</v>
      </c>
      <c r="AU111" s="103" t="s">
        <v>1393</v>
      </c>
      <c r="AV111" s="17" t="s">
        <v>753</v>
      </c>
      <c r="AW111" s="87">
        <f t="shared" ref="AW111:AW142" si="36">DAYS360(AB111,BA111,FALSE)+1</f>
        <v>150</v>
      </c>
      <c r="AX111" s="17">
        <f t="shared" ref="AX111:AX142" si="37">AW111/30</f>
        <v>5</v>
      </c>
      <c r="AY111" s="17">
        <f t="shared" ref="AY111:AY142" si="38">INT(AX111)</f>
        <v>5</v>
      </c>
      <c r="AZ111" s="17">
        <f t="shared" ref="AZ111:AZ142" si="39">(AX111-AY111)*30</f>
        <v>0</v>
      </c>
      <c r="BA111" s="18">
        <v>42921</v>
      </c>
      <c r="BB111" s="18"/>
      <c r="BC111" s="26"/>
      <c r="BD111" s="34"/>
      <c r="BE111" s="34"/>
      <c r="BF111" s="18"/>
      <c r="BG111" s="18"/>
      <c r="BH111" s="18"/>
      <c r="BI111" s="26"/>
      <c r="BJ111" s="34"/>
      <c r="BK111" s="34"/>
      <c r="BL111" s="18"/>
      <c r="BM111" s="18"/>
      <c r="BN111" s="18"/>
      <c r="BO111" s="17"/>
      <c r="BP111" s="19">
        <f t="shared" si="22"/>
        <v>-42305</v>
      </c>
      <c r="BQ111" s="17">
        <f t="shared" si="23"/>
        <v>-1410.1666666666667</v>
      </c>
      <c r="BR111" s="17">
        <f t="shared" si="24"/>
        <v>-1411</v>
      </c>
      <c r="BS111" s="17">
        <f t="shared" si="25"/>
        <v>24.999999999997726</v>
      </c>
      <c r="BT111" s="18"/>
      <c r="BU111" s="18"/>
      <c r="BV111" s="17"/>
      <c r="BW111" s="19">
        <f t="shared" si="26"/>
        <v>0</v>
      </c>
      <c r="BX111" s="17">
        <f t="shared" si="27"/>
        <v>0</v>
      </c>
      <c r="BY111" s="17">
        <f t="shared" si="28"/>
        <v>0</v>
      </c>
      <c r="BZ111" s="17">
        <f t="shared" si="29"/>
        <v>0</v>
      </c>
      <c r="CA111" s="18"/>
      <c r="CB111" s="18"/>
      <c r="CC111" s="18"/>
      <c r="CD111" s="18"/>
      <c r="CE111" s="36">
        <f t="shared" si="30"/>
        <v>0</v>
      </c>
      <c r="CF111" s="39">
        <f t="shared" si="31"/>
        <v>42921</v>
      </c>
      <c r="CG111" s="39"/>
      <c r="CH111" s="18"/>
      <c r="CI111" s="18"/>
      <c r="CJ111" s="18"/>
      <c r="CK111" s="26"/>
      <c r="CL111" s="18"/>
      <c r="CM111" s="18"/>
      <c r="CN111" s="18"/>
      <c r="CO111" s="26"/>
      <c r="CP111" s="26"/>
      <c r="CQ111" s="34"/>
      <c r="CR111" s="80"/>
      <c r="CS111" s="18"/>
      <c r="CT111" s="26"/>
      <c r="CU111" s="18"/>
      <c r="CV111" s="26"/>
      <c r="CW111" s="18"/>
      <c r="CX111" s="18"/>
      <c r="CY111" s="18"/>
      <c r="CZ111" s="26"/>
      <c r="DA111" s="18"/>
      <c r="DB111" s="18"/>
    </row>
    <row r="112" spans="1:106" s="101" customFormat="1" ht="58.5" customHeight="1" x14ac:dyDescent="0.2">
      <c r="A112" s="17">
        <v>109</v>
      </c>
      <c r="B112" s="97">
        <v>42768</v>
      </c>
      <c r="C112" s="19" t="s">
        <v>121</v>
      </c>
      <c r="D112" s="20" t="s">
        <v>67</v>
      </c>
      <c r="E112" s="20" t="s">
        <v>68</v>
      </c>
      <c r="F112" s="20" t="s">
        <v>69</v>
      </c>
      <c r="G112" s="21" t="s">
        <v>1690</v>
      </c>
      <c r="H112" s="22">
        <v>140</v>
      </c>
      <c r="I112" s="78"/>
      <c r="J112" s="23">
        <v>53482000</v>
      </c>
      <c r="K112" s="17" t="s">
        <v>122</v>
      </c>
      <c r="L112" s="24" t="s">
        <v>71</v>
      </c>
      <c r="M112" s="24"/>
      <c r="N112" s="23">
        <v>0</v>
      </c>
      <c r="O112" s="24" t="s">
        <v>71</v>
      </c>
      <c r="P112" s="24" t="s">
        <v>71</v>
      </c>
      <c r="Q112" s="23">
        <v>0</v>
      </c>
      <c r="R112" s="24" t="s">
        <v>71</v>
      </c>
      <c r="S112" s="26">
        <f t="shared" si="20"/>
        <v>53482000</v>
      </c>
      <c r="T112" s="17" t="s">
        <v>1593</v>
      </c>
      <c r="U112" s="17" t="s">
        <v>497</v>
      </c>
      <c r="V112" s="18" t="s">
        <v>74</v>
      </c>
      <c r="W112" s="18">
        <v>42772</v>
      </c>
      <c r="X112" s="19">
        <v>246</v>
      </c>
      <c r="Y112" s="18">
        <v>42772</v>
      </c>
      <c r="Z112" s="27">
        <v>52000000</v>
      </c>
      <c r="AA112" s="18">
        <v>42772</v>
      </c>
      <c r="AB112" s="18">
        <v>42772</v>
      </c>
      <c r="AC112" s="28" t="s">
        <v>498</v>
      </c>
      <c r="AD112" s="21" t="s">
        <v>392</v>
      </c>
      <c r="AE112" s="26">
        <v>52000000</v>
      </c>
      <c r="AF112" s="99">
        <f t="shared" si="21"/>
        <v>-1482000</v>
      </c>
      <c r="AG112" s="30">
        <v>5200000</v>
      </c>
      <c r="AH112" s="17" t="s">
        <v>125</v>
      </c>
      <c r="AI112" s="17" t="s">
        <v>71</v>
      </c>
      <c r="AJ112" s="26" t="s">
        <v>499</v>
      </c>
      <c r="AK112" s="80">
        <v>42787</v>
      </c>
      <c r="AL112" s="17" t="s">
        <v>77</v>
      </c>
      <c r="AM112" s="31">
        <v>51827997</v>
      </c>
      <c r="AN112" s="31">
        <v>3</v>
      </c>
      <c r="AO112" s="39"/>
      <c r="AP112" s="17" t="s">
        <v>71</v>
      </c>
      <c r="AQ112" s="17" t="s">
        <v>71</v>
      </c>
      <c r="AR112" s="17" t="s">
        <v>71</v>
      </c>
      <c r="AS112" s="17" t="s">
        <v>1535</v>
      </c>
      <c r="AT112" s="19">
        <v>3017412510</v>
      </c>
      <c r="AU112" s="103" t="s">
        <v>1394</v>
      </c>
      <c r="AV112" s="17" t="s">
        <v>1236</v>
      </c>
      <c r="AW112" s="87">
        <f t="shared" si="36"/>
        <v>300</v>
      </c>
      <c r="AX112" s="17">
        <f t="shared" si="37"/>
        <v>10</v>
      </c>
      <c r="AY112" s="17">
        <f t="shared" si="38"/>
        <v>10</v>
      </c>
      <c r="AZ112" s="17">
        <f t="shared" si="39"/>
        <v>0</v>
      </c>
      <c r="BA112" s="18">
        <v>43074</v>
      </c>
      <c r="BB112" s="18"/>
      <c r="BC112" s="26"/>
      <c r="BD112" s="34"/>
      <c r="BE112" s="34"/>
      <c r="BF112" s="18"/>
      <c r="BG112" s="18"/>
      <c r="BH112" s="18"/>
      <c r="BI112" s="26"/>
      <c r="BJ112" s="34"/>
      <c r="BK112" s="34"/>
      <c r="BL112" s="18"/>
      <c r="BM112" s="18"/>
      <c r="BN112" s="18"/>
      <c r="BO112" s="17"/>
      <c r="BP112" s="19">
        <f t="shared" si="22"/>
        <v>-42455</v>
      </c>
      <c r="BQ112" s="17">
        <f t="shared" si="23"/>
        <v>-1415.1666666666667</v>
      </c>
      <c r="BR112" s="17">
        <f t="shared" si="24"/>
        <v>-1416</v>
      </c>
      <c r="BS112" s="17">
        <f t="shared" si="25"/>
        <v>24.999999999997726</v>
      </c>
      <c r="BT112" s="18"/>
      <c r="BU112" s="18"/>
      <c r="BV112" s="17"/>
      <c r="BW112" s="19">
        <f t="shared" si="26"/>
        <v>0</v>
      </c>
      <c r="BX112" s="17">
        <f t="shared" si="27"/>
        <v>0</v>
      </c>
      <c r="BY112" s="17">
        <f t="shared" si="28"/>
        <v>0</v>
      </c>
      <c r="BZ112" s="17">
        <f t="shared" si="29"/>
        <v>0</v>
      </c>
      <c r="CA112" s="18"/>
      <c r="CB112" s="18"/>
      <c r="CC112" s="18"/>
      <c r="CD112" s="18"/>
      <c r="CE112" s="36">
        <f t="shared" si="30"/>
        <v>0</v>
      </c>
      <c r="CF112" s="39">
        <f t="shared" si="31"/>
        <v>43074</v>
      </c>
      <c r="CG112" s="39"/>
      <c r="CH112" s="18"/>
      <c r="CI112" s="18"/>
      <c r="CJ112" s="18"/>
      <c r="CK112" s="26"/>
      <c r="CL112" s="18"/>
      <c r="CM112" s="18"/>
      <c r="CN112" s="18"/>
      <c r="CO112" s="26"/>
      <c r="CP112" s="26"/>
      <c r="CQ112" s="34"/>
      <c r="CR112" s="80"/>
      <c r="CS112" s="18"/>
      <c r="CT112" s="26"/>
      <c r="CU112" s="18"/>
      <c r="CV112" s="26"/>
      <c r="CW112" s="18"/>
      <c r="CX112" s="18"/>
      <c r="CY112" s="18"/>
      <c r="CZ112" s="26"/>
      <c r="DA112" s="18"/>
      <c r="DB112" s="18"/>
    </row>
    <row r="113" spans="1:106" s="101" customFormat="1" ht="58.5" customHeight="1" x14ac:dyDescent="0.2">
      <c r="A113" s="17">
        <v>110</v>
      </c>
      <c r="B113" s="97">
        <v>42772</v>
      </c>
      <c r="C113" s="19" t="s">
        <v>121</v>
      </c>
      <c r="D113" s="20" t="s">
        <v>67</v>
      </c>
      <c r="E113" s="20" t="s">
        <v>68</v>
      </c>
      <c r="F113" s="20" t="s">
        <v>69</v>
      </c>
      <c r="G113" s="21" t="s">
        <v>1691</v>
      </c>
      <c r="H113" s="22">
        <v>122</v>
      </c>
      <c r="I113" s="78"/>
      <c r="J113" s="23">
        <v>68858075</v>
      </c>
      <c r="K113" s="17" t="s">
        <v>122</v>
      </c>
      <c r="L113" s="24" t="s">
        <v>71</v>
      </c>
      <c r="M113" s="24"/>
      <c r="N113" s="23">
        <v>0</v>
      </c>
      <c r="O113" s="24" t="s">
        <v>71</v>
      </c>
      <c r="P113" s="24" t="s">
        <v>71</v>
      </c>
      <c r="Q113" s="23">
        <v>0</v>
      </c>
      <c r="R113" s="24" t="s">
        <v>71</v>
      </c>
      <c r="S113" s="26">
        <f t="shared" si="20"/>
        <v>68858075</v>
      </c>
      <c r="T113" s="17" t="s">
        <v>1593</v>
      </c>
      <c r="U113" s="17" t="s">
        <v>535</v>
      </c>
      <c r="V113" s="18" t="s">
        <v>74</v>
      </c>
      <c r="W113" s="18">
        <v>42772</v>
      </c>
      <c r="X113" s="19">
        <v>248</v>
      </c>
      <c r="Y113" s="18">
        <v>42772</v>
      </c>
      <c r="Z113" s="27">
        <v>66950000</v>
      </c>
      <c r="AA113" s="18">
        <v>42772</v>
      </c>
      <c r="AB113" s="18">
        <v>42772</v>
      </c>
      <c r="AC113" s="28" t="s">
        <v>498</v>
      </c>
      <c r="AD113" s="21" t="s">
        <v>393</v>
      </c>
      <c r="AE113" s="26">
        <v>66950000</v>
      </c>
      <c r="AF113" s="99">
        <f t="shared" si="21"/>
        <v>-1908075</v>
      </c>
      <c r="AG113" s="30">
        <v>6180000</v>
      </c>
      <c r="AH113" s="17" t="s">
        <v>125</v>
      </c>
      <c r="AI113" s="17" t="s">
        <v>71</v>
      </c>
      <c r="AJ113" s="26" t="s">
        <v>536</v>
      </c>
      <c r="AK113" s="80">
        <v>42787</v>
      </c>
      <c r="AL113" s="17" t="s">
        <v>77</v>
      </c>
      <c r="AM113" s="31">
        <v>51832188</v>
      </c>
      <c r="AN113" s="31">
        <v>1</v>
      </c>
      <c r="AO113" s="39"/>
      <c r="AP113" s="17" t="s">
        <v>71</v>
      </c>
      <c r="AQ113" s="17" t="s">
        <v>71</v>
      </c>
      <c r="AR113" s="17" t="s">
        <v>71</v>
      </c>
      <c r="AS113" s="17" t="s">
        <v>1536</v>
      </c>
      <c r="AT113" s="19">
        <v>3007739420</v>
      </c>
      <c r="AU113" s="103" t="s">
        <v>1395</v>
      </c>
      <c r="AV113" s="17" t="s">
        <v>1271</v>
      </c>
      <c r="AW113" s="87">
        <f t="shared" si="36"/>
        <v>325</v>
      </c>
      <c r="AX113" s="17">
        <f t="shared" si="37"/>
        <v>10.833333333333334</v>
      </c>
      <c r="AY113" s="17">
        <f t="shared" si="38"/>
        <v>10</v>
      </c>
      <c r="AZ113" s="17">
        <f t="shared" si="39"/>
        <v>25.000000000000018</v>
      </c>
      <c r="BA113" s="18">
        <v>43099</v>
      </c>
      <c r="BB113" s="18"/>
      <c r="BC113" s="26"/>
      <c r="BD113" s="34"/>
      <c r="BE113" s="34"/>
      <c r="BF113" s="18"/>
      <c r="BG113" s="18"/>
      <c r="BH113" s="18"/>
      <c r="BI113" s="26"/>
      <c r="BJ113" s="34"/>
      <c r="BK113" s="34"/>
      <c r="BL113" s="18"/>
      <c r="BM113" s="18"/>
      <c r="BN113" s="18"/>
      <c r="BO113" s="17"/>
      <c r="BP113" s="19">
        <f t="shared" si="22"/>
        <v>-42480</v>
      </c>
      <c r="BQ113" s="17">
        <f t="shared" si="23"/>
        <v>-1416</v>
      </c>
      <c r="BR113" s="17">
        <f t="shared" si="24"/>
        <v>-1416</v>
      </c>
      <c r="BS113" s="17">
        <f t="shared" si="25"/>
        <v>0</v>
      </c>
      <c r="BT113" s="18"/>
      <c r="BU113" s="18"/>
      <c r="BV113" s="17"/>
      <c r="BW113" s="19">
        <f t="shared" si="26"/>
        <v>0</v>
      </c>
      <c r="BX113" s="17">
        <f t="shared" si="27"/>
        <v>0</v>
      </c>
      <c r="BY113" s="17">
        <f t="shared" si="28"/>
        <v>0</v>
      </c>
      <c r="BZ113" s="17">
        <f t="shared" si="29"/>
        <v>0</v>
      </c>
      <c r="CA113" s="18"/>
      <c r="CB113" s="18"/>
      <c r="CC113" s="18"/>
      <c r="CD113" s="18"/>
      <c r="CE113" s="36">
        <f t="shared" si="30"/>
        <v>0</v>
      </c>
      <c r="CF113" s="39">
        <f t="shared" si="31"/>
        <v>43099</v>
      </c>
      <c r="CG113" s="39"/>
      <c r="CH113" s="18"/>
      <c r="CI113" s="18"/>
      <c r="CJ113" s="18"/>
      <c r="CK113" s="26"/>
      <c r="CL113" s="18"/>
      <c r="CM113" s="18"/>
      <c r="CN113" s="18"/>
      <c r="CO113" s="26"/>
      <c r="CP113" s="26"/>
      <c r="CQ113" s="34"/>
      <c r="CR113" s="80"/>
      <c r="CS113" s="18"/>
      <c r="CT113" s="26"/>
      <c r="CU113" s="18"/>
      <c r="CV113" s="26"/>
      <c r="CW113" s="18"/>
      <c r="CX113" s="18"/>
      <c r="CY113" s="18"/>
      <c r="CZ113" s="26"/>
      <c r="DA113" s="18"/>
      <c r="DB113" s="18"/>
    </row>
    <row r="114" spans="1:106" s="101" customFormat="1" ht="58.5" customHeight="1" x14ac:dyDescent="0.2">
      <c r="A114" s="17">
        <v>111</v>
      </c>
      <c r="B114" s="97">
        <v>42768</v>
      </c>
      <c r="C114" s="19" t="s">
        <v>121</v>
      </c>
      <c r="D114" s="20" t="s">
        <v>67</v>
      </c>
      <c r="E114" s="20" t="s">
        <v>68</v>
      </c>
      <c r="F114" s="20" t="s">
        <v>69</v>
      </c>
      <c r="G114" s="21" t="s">
        <v>1692</v>
      </c>
      <c r="H114" s="22">
        <v>103</v>
      </c>
      <c r="I114" s="78"/>
      <c r="J114" s="23">
        <v>25712500</v>
      </c>
      <c r="K114" s="17" t="s">
        <v>161</v>
      </c>
      <c r="L114" s="24" t="s">
        <v>71</v>
      </c>
      <c r="M114" s="24"/>
      <c r="N114" s="23">
        <v>0</v>
      </c>
      <c r="O114" s="24" t="s">
        <v>71</v>
      </c>
      <c r="P114" s="24" t="s">
        <v>71</v>
      </c>
      <c r="Q114" s="23">
        <v>0</v>
      </c>
      <c r="R114" s="24" t="s">
        <v>71</v>
      </c>
      <c r="S114" s="26">
        <f t="shared" si="20"/>
        <v>25712500</v>
      </c>
      <c r="T114" s="17" t="s">
        <v>1594</v>
      </c>
      <c r="U114" s="17" t="s">
        <v>529</v>
      </c>
      <c r="V114" s="18" t="s">
        <v>74</v>
      </c>
      <c r="W114" s="18">
        <v>42772</v>
      </c>
      <c r="X114" s="19">
        <v>252</v>
      </c>
      <c r="Y114" s="18">
        <v>42772</v>
      </c>
      <c r="Z114" s="27">
        <v>25000000</v>
      </c>
      <c r="AA114" s="18">
        <v>42772</v>
      </c>
      <c r="AB114" s="18">
        <v>42772</v>
      </c>
      <c r="AC114" s="28"/>
      <c r="AD114" s="21" t="s">
        <v>394</v>
      </c>
      <c r="AE114" s="26">
        <v>25000000</v>
      </c>
      <c r="AF114" s="99">
        <f t="shared" si="21"/>
        <v>-712500</v>
      </c>
      <c r="AG114" s="30">
        <v>2500000</v>
      </c>
      <c r="AH114" s="17" t="s">
        <v>125</v>
      </c>
      <c r="AI114" s="17" t="s">
        <v>71</v>
      </c>
      <c r="AJ114" s="26" t="s">
        <v>530</v>
      </c>
      <c r="AK114" s="80">
        <v>42782</v>
      </c>
      <c r="AL114" s="17" t="s">
        <v>77</v>
      </c>
      <c r="AM114" s="31">
        <v>1121838353</v>
      </c>
      <c r="AN114" s="31">
        <v>2</v>
      </c>
      <c r="AO114" s="39"/>
      <c r="AP114" s="17" t="s">
        <v>71</v>
      </c>
      <c r="AQ114" s="17" t="s">
        <v>71</v>
      </c>
      <c r="AR114" s="17" t="s">
        <v>71</v>
      </c>
      <c r="AS114" s="17" t="s">
        <v>1537</v>
      </c>
      <c r="AT114" s="19">
        <v>3142384419</v>
      </c>
      <c r="AU114" s="103" t="s">
        <v>1396</v>
      </c>
      <c r="AV114" s="17" t="s">
        <v>1236</v>
      </c>
      <c r="AW114" s="87">
        <f t="shared" si="36"/>
        <v>300</v>
      </c>
      <c r="AX114" s="17">
        <f t="shared" si="37"/>
        <v>10</v>
      </c>
      <c r="AY114" s="17">
        <f t="shared" si="38"/>
        <v>10</v>
      </c>
      <c r="AZ114" s="17">
        <f t="shared" si="39"/>
        <v>0</v>
      </c>
      <c r="BA114" s="18">
        <v>43074</v>
      </c>
      <c r="BB114" s="18"/>
      <c r="BC114" s="26"/>
      <c r="BD114" s="34"/>
      <c r="BE114" s="34"/>
      <c r="BF114" s="18"/>
      <c r="BG114" s="18"/>
      <c r="BH114" s="18"/>
      <c r="BI114" s="26"/>
      <c r="BJ114" s="34"/>
      <c r="BK114" s="34"/>
      <c r="BL114" s="18"/>
      <c r="BM114" s="18"/>
      <c r="BN114" s="18"/>
      <c r="BO114" s="17"/>
      <c r="BP114" s="19">
        <f t="shared" si="22"/>
        <v>-42455</v>
      </c>
      <c r="BQ114" s="17">
        <f t="shared" si="23"/>
        <v>-1415.1666666666667</v>
      </c>
      <c r="BR114" s="17">
        <f t="shared" si="24"/>
        <v>-1416</v>
      </c>
      <c r="BS114" s="17">
        <f t="shared" si="25"/>
        <v>24.999999999997726</v>
      </c>
      <c r="BT114" s="18"/>
      <c r="BU114" s="18"/>
      <c r="BV114" s="17"/>
      <c r="BW114" s="19">
        <f t="shared" si="26"/>
        <v>0</v>
      </c>
      <c r="BX114" s="17">
        <f t="shared" si="27"/>
        <v>0</v>
      </c>
      <c r="BY114" s="17">
        <f t="shared" si="28"/>
        <v>0</v>
      </c>
      <c r="BZ114" s="17">
        <f t="shared" si="29"/>
        <v>0</v>
      </c>
      <c r="CA114" s="18"/>
      <c r="CB114" s="18"/>
      <c r="CC114" s="18"/>
      <c r="CD114" s="18"/>
      <c r="CE114" s="36">
        <f t="shared" si="30"/>
        <v>0</v>
      </c>
      <c r="CF114" s="39">
        <f t="shared" si="31"/>
        <v>43074</v>
      </c>
      <c r="CG114" s="39"/>
      <c r="CH114" s="18"/>
      <c r="CI114" s="18"/>
      <c r="CJ114" s="18"/>
      <c r="CK114" s="26"/>
      <c r="CL114" s="18"/>
      <c r="CM114" s="18"/>
      <c r="CN114" s="18"/>
      <c r="CO114" s="26"/>
      <c r="CP114" s="26"/>
      <c r="CQ114" s="34"/>
      <c r="CR114" s="80"/>
      <c r="CS114" s="18"/>
      <c r="CT114" s="26"/>
      <c r="CU114" s="18"/>
      <c r="CV114" s="26"/>
      <c r="CW114" s="18"/>
      <c r="CX114" s="18"/>
      <c r="CY114" s="18"/>
      <c r="CZ114" s="26"/>
      <c r="DA114" s="18"/>
      <c r="DB114" s="18"/>
    </row>
    <row r="115" spans="1:106" s="101" customFormat="1" ht="58.5" customHeight="1" x14ac:dyDescent="0.2">
      <c r="A115" s="17">
        <v>112</v>
      </c>
      <c r="B115" s="97">
        <v>42768</v>
      </c>
      <c r="C115" s="19" t="s">
        <v>121</v>
      </c>
      <c r="D115" s="20" t="s">
        <v>67</v>
      </c>
      <c r="E115" s="20" t="s">
        <v>68</v>
      </c>
      <c r="F115" s="20" t="s">
        <v>69</v>
      </c>
      <c r="G115" s="21" t="s">
        <v>1692</v>
      </c>
      <c r="H115" s="22">
        <v>105</v>
      </c>
      <c r="I115" s="78"/>
      <c r="J115" s="23">
        <v>25712500</v>
      </c>
      <c r="K115" s="17" t="s">
        <v>161</v>
      </c>
      <c r="L115" s="24" t="s">
        <v>71</v>
      </c>
      <c r="M115" s="24"/>
      <c r="N115" s="23">
        <v>0</v>
      </c>
      <c r="O115" s="24" t="s">
        <v>71</v>
      </c>
      <c r="P115" s="24" t="s">
        <v>71</v>
      </c>
      <c r="Q115" s="23">
        <v>0</v>
      </c>
      <c r="R115" s="24" t="s">
        <v>71</v>
      </c>
      <c r="S115" s="26">
        <f t="shared" si="20"/>
        <v>25712500</v>
      </c>
      <c r="T115" s="17" t="s">
        <v>1594</v>
      </c>
      <c r="U115" s="17" t="s">
        <v>531</v>
      </c>
      <c r="V115" s="18" t="s">
        <v>74</v>
      </c>
      <c r="W115" s="18">
        <v>42772</v>
      </c>
      <c r="X115" s="19">
        <v>254</v>
      </c>
      <c r="Y115" s="18">
        <v>42772</v>
      </c>
      <c r="Z115" s="27">
        <v>25000000</v>
      </c>
      <c r="AA115" s="18">
        <v>42772</v>
      </c>
      <c r="AB115" s="18">
        <v>42772</v>
      </c>
      <c r="AC115" s="28"/>
      <c r="AD115" s="21" t="s">
        <v>395</v>
      </c>
      <c r="AE115" s="26">
        <v>25000000</v>
      </c>
      <c r="AF115" s="99">
        <f t="shared" si="21"/>
        <v>-712500</v>
      </c>
      <c r="AG115" s="30">
        <v>2500000</v>
      </c>
      <c r="AH115" s="17" t="s">
        <v>125</v>
      </c>
      <c r="AI115" s="17" t="s">
        <v>71</v>
      </c>
      <c r="AJ115" s="26" t="s">
        <v>532</v>
      </c>
      <c r="AK115" s="80">
        <v>42782</v>
      </c>
      <c r="AL115" s="17" t="s">
        <v>77</v>
      </c>
      <c r="AM115" s="31">
        <v>79957674</v>
      </c>
      <c r="AN115" s="31">
        <v>9</v>
      </c>
      <c r="AO115" s="39"/>
      <c r="AP115" s="17" t="s">
        <v>71</v>
      </c>
      <c r="AQ115" s="17" t="s">
        <v>71</v>
      </c>
      <c r="AR115" s="17" t="s">
        <v>71</v>
      </c>
      <c r="AS115" s="17" t="s">
        <v>1538</v>
      </c>
      <c r="AT115" s="19">
        <v>4581101</v>
      </c>
      <c r="AU115" s="103" t="s">
        <v>1397</v>
      </c>
      <c r="AV115" s="17" t="s">
        <v>1236</v>
      </c>
      <c r="AW115" s="87">
        <f t="shared" si="36"/>
        <v>300</v>
      </c>
      <c r="AX115" s="17">
        <f t="shared" si="37"/>
        <v>10</v>
      </c>
      <c r="AY115" s="17">
        <f t="shared" si="38"/>
        <v>10</v>
      </c>
      <c r="AZ115" s="17">
        <f t="shared" si="39"/>
        <v>0</v>
      </c>
      <c r="BA115" s="18">
        <v>43074</v>
      </c>
      <c r="BB115" s="18"/>
      <c r="BC115" s="26"/>
      <c r="BD115" s="34"/>
      <c r="BE115" s="34"/>
      <c r="BF115" s="18"/>
      <c r="BG115" s="18"/>
      <c r="BH115" s="18"/>
      <c r="BI115" s="26"/>
      <c r="BJ115" s="34"/>
      <c r="BK115" s="34"/>
      <c r="BL115" s="18"/>
      <c r="BM115" s="18"/>
      <c r="BN115" s="18"/>
      <c r="BO115" s="17"/>
      <c r="BP115" s="19">
        <f t="shared" si="22"/>
        <v>-42455</v>
      </c>
      <c r="BQ115" s="17">
        <f t="shared" si="23"/>
        <v>-1415.1666666666667</v>
      </c>
      <c r="BR115" s="17">
        <f t="shared" si="24"/>
        <v>-1416</v>
      </c>
      <c r="BS115" s="17">
        <f t="shared" si="25"/>
        <v>24.999999999997726</v>
      </c>
      <c r="BT115" s="18"/>
      <c r="BU115" s="18"/>
      <c r="BV115" s="17"/>
      <c r="BW115" s="19">
        <f t="shared" si="26"/>
        <v>0</v>
      </c>
      <c r="BX115" s="17">
        <f t="shared" si="27"/>
        <v>0</v>
      </c>
      <c r="BY115" s="17">
        <f t="shared" si="28"/>
        <v>0</v>
      </c>
      <c r="BZ115" s="17">
        <f t="shared" si="29"/>
        <v>0</v>
      </c>
      <c r="CA115" s="18"/>
      <c r="CB115" s="18"/>
      <c r="CC115" s="18"/>
      <c r="CD115" s="18"/>
      <c r="CE115" s="36">
        <f t="shared" si="30"/>
        <v>0</v>
      </c>
      <c r="CF115" s="39">
        <f t="shared" si="31"/>
        <v>43074</v>
      </c>
      <c r="CG115" s="39"/>
      <c r="CH115" s="18"/>
      <c r="CI115" s="18"/>
      <c r="CJ115" s="18"/>
      <c r="CK115" s="26"/>
      <c r="CL115" s="18"/>
      <c r="CM115" s="18"/>
      <c r="CN115" s="18"/>
      <c r="CO115" s="26"/>
      <c r="CP115" s="26"/>
      <c r="CQ115" s="34"/>
      <c r="CR115" s="80"/>
      <c r="CS115" s="18"/>
      <c r="CT115" s="26"/>
      <c r="CU115" s="18"/>
      <c r="CV115" s="26"/>
      <c r="CW115" s="18"/>
      <c r="CX115" s="18"/>
      <c r="CY115" s="18"/>
      <c r="CZ115" s="26"/>
      <c r="DA115" s="18"/>
      <c r="DB115" s="18"/>
    </row>
    <row r="116" spans="1:106" s="101" customFormat="1" ht="58.5" customHeight="1" x14ac:dyDescent="0.2">
      <c r="A116" s="17">
        <v>113</v>
      </c>
      <c r="B116" s="97">
        <v>42762</v>
      </c>
      <c r="C116" s="19" t="s">
        <v>66</v>
      </c>
      <c r="D116" s="20" t="s">
        <v>67</v>
      </c>
      <c r="E116" s="20" t="s">
        <v>68</v>
      </c>
      <c r="F116" s="20" t="s">
        <v>69</v>
      </c>
      <c r="G116" s="21" t="s">
        <v>1693</v>
      </c>
      <c r="H116" s="22">
        <v>135</v>
      </c>
      <c r="I116" s="78"/>
      <c r="J116" s="23">
        <v>18874929</v>
      </c>
      <c r="K116" s="17" t="s">
        <v>70</v>
      </c>
      <c r="L116" s="24" t="s">
        <v>71</v>
      </c>
      <c r="M116" s="24"/>
      <c r="N116" s="23">
        <v>0</v>
      </c>
      <c r="O116" s="24" t="s">
        <v>71</v>
      </c>
      <c r="P116" s="24" t="s">
        <v>71</v>
      </c>
      <c r="Q116" s="23">
        <v>0</v>
      </c>
      <c r="R116" s="24" t="s">
        <v>71</v>
      </c>
      <c r="S116" s="26">
        <f t="shared" si="20"/>
        <v>18874929</v>
      </c>
      <c r="T116" s="17" t="s">
        <v>1593</v>
      </c>
      <c r="U116" s="17" t="s">
        <v>549</v>
      </c>
      <c r="V116" s="18" t="s">
        <v>143</v>
      </c>
      <c r="W116" s="18">
        <v>42773</v>
      </c>
      <c r="X116" s="19">
        <v>261</v>
      </c>
      <c r="Y116" s="18">
        <v>42773</v>
      </c>
      <c r="Z116" s="27">
        <v>18351900</v>
      </c>
      <c r="AA116" s="18">
        <v>42773</v>
      </c>
      <c r="AB116" s="18">
        <v>42773</v>
      </c>
      <c r="AC116" s="28" t="s">
        <v>498</v>
      </c>
      <c r="AD116" s="21" t="s">
        <v>396</v>
      </c>
      <c r="AE116" s="26">
        <v>18351900</v>
      </c>
      <c r="AF116" s="99">
        <f t="shared" si="21"/>
        <v>-523029</v>
      </c>
      <c r="AG116" s="30">
        <v>3670380</v>
      </c>
      <c r="AH116" s="17" t="s">
        <v>216</v>
      </c>
      <c r="AI116" s="17" t="s">
        <v>71</v>
      </c>
      <c r="AJ116" s="26" t="s">
        <v>550</v>
      </c>
      <c r="AK116" s="80">
        <v>42787</v>
      </c>
      <c r="AL116" s="17" t="s">
        <v>77</v>
      </c>
      <c r="AM116" s="31">
        <v>53167309</v>
      </c>
      <c r="AN116" s="31">
        <v>0</v>
      </c>
      <c r="AO116" s="39"/>
      <c r="AP116" s="17" t="s">
        <v>421</v>
      </c>
      <c r="AQ116" s="17" t="s">
        <v>421</v>
      </c>
      <c r="AR116" s="17" t="s">
        <v>421</v>
      </c>
      <c r="AS116" s="17" t="s">
        <v>1539</v>
      </c>
      <c r="AT116" s="19">
        <v>6698694</v>
      </c>
      <c r="AU116" s="103" t="s">
        <v>1398</v>
      </c>
      <c r="AV116" s="17" t="s">
        <v>753</v>
      </c>
      <c r="AW116" s="87">
        <f t="shared" si="36"/>
        <v>180</v>
      </c>
      <c r="AX116" s="17">
        <f t="shared" si="37"/>
        <v>6</v>
      </c>
      <c r="AY116" s="17">
        <f t="shared" si="38"/>
        <v>6</v>
      </c>
      <c r="AZ116" s="17">
        <f t="shared" si="39"/>
        <v>0</v>
      </c>
      <c r="BA116" s="18">
        <v>42953</v>
      </c>
      <c r="BB116" s="18"/>
      <c r="BC116" s="26"/>
      <c r="BD116" s="34"/>
      <c r="BE116" s="34"/>
      <c r="BF116" s="18"/>
      <c r="BG116" s="18"/>
      <c r="BH116" s="18"/>
      <c r="BI116" s="26"/>
      <c r="BJ116" s="34"/>
      <c r="BK116" s="34"/>
      <c r="BL116" s="18"/>
      <c r="BM116" s="18"/>
      <c r="BN116" s="18"/>
      <c r="BO116" s="17"/>
      <c r="BP116" s="19">
        <f t="shared" si="22"/>
        <v>-42336</v>
      </c>
      <c r="BQ116" s="17">
        <f t="shared" si="23"/>
        <v>-1411.2</v>
      </c>
      <c r="BR116" s="17">
        <f t="shared" si="24"/>
        <v>-1412</v>
      </c>
      <c r="BS116" s="17">
        <f t="shared" si="25"/>
        <v>23.999999999998636</v>
      </c>
      <c r="BT116" s="18"/>
      <c r="BU116" s="18"/>
      <c r="BV116" s="17"/>
      <c r="BW116" s="19">
        <f t="shared" si="26"/>
        <v>0</v>
      </c>
      <c r="BX116" s="17">
        <f t="shared" si="27"/>
        <v>0</v>
      </c>
      <c r="BY116" s="17">
        <f t="shared" si="28"/>
        <v>0</v>
      </c>
      <c r="BZ116" s="17">
        <f t="shared" si="29"/>
        <v>0</v>
      </c>
      <c r="CA116" s="18"/>
      <c r="CB116" s="18"/>
      <c r="CC116" s="18"/>
      <c r="CD116" s="18"/>
      <c r="CE116" s="36">
        <f t="shared" si="30"/>
        <v>0</v>
      </c>
      <c r="CF116" s="39">
        <f t="shared" si="31"/>
        <v>42953</v>
      </c>
      <c r="CG116" s="39"/>
      <c r="CH116" s="18"/>
      <c r="CI116" s="18"/>
      <c r="CJ116" s="18"/>
      <c r="CK116" s="26"/>
      <c r="CL116" s="18"/>
      <c r="CM116" s="18"/>
      <c r="CN116" s="18"/>
      <c r="CO116" s="26"/>
      <c r="CP116" s="26"/>
      <c r="CQ116" s="34"/>
      <c r="CR116" s="80"/>
      <c r="CS116" s="18"/>
      <c r="CT116" s="26"/>
      <c r="CU116" s="18"/>
      <c r="CV116" s="26"/>
      <c r="CW116" s="18"/>
      <c r="CX116" s="18"/>
      <c r="CY116" s="18"/>
      <c r="CZ116" s="26"/>
      <c r="DA116" s="18"/>
      <c r="DB116" s="18"/>
    </row>
    <row r="117" spans="1:106" s="101" customFormat="1" ht="71.25" customHeight="1" x14ac:dyDescent="0.2">
      <c r="A117" s="17">
        <v>114</v>
      </c>
      <c r="B117" s="97">
        <v>42769</v>
      </c>
      <c r="C117" s="19" t="s">
        <v>66</v>
      </c>
      <c r="D117" s="20" t="s">
        <v>67</v>
      </c>
      <c r="E117" s="20" t="s">
        <v>68</v>
      </c>
      <c r="F117" s="20" t="s">
        <v>69</v>
      </c>
      <c r="G117" s="21" t="s">
        <v>1694</v>
      </c>
      <c r="H117" s="22">
        <v>142</v>
      </c>
      <c r="I117" s="78"/>
      <c r="J117" s="23">
        <v>7141112</v>
      </c>
      <c r="K117" s="17" t="s">
        <v>306</v>
      </c>
      <c r="L117" s="24" t="s">
        <v>71</v>
      </c>
      <c r="M117" s="24"/>
      <c r="N117" s="23">
        <v>0</v>
      </c>
      <c r="O117" s="24" t="s">
        <v>71</v>
      </c>
      <c r="P117" s="24" t="s">
        <v>71</v>
      </c>
      <c r="Q117" s="23">
        <v>0</v>
      </c>
      <c r="R117" s="24" t="s">
        <v>71</v>
      </c>
      <c r="S117" s="26">
        <f t="shared" si="20"/>
        <v>7141112</v>
      </c>
      <c r="T117" s="17" t="s">
        <v>1594</v>
      </c>
      <c r="U117" s="17" t="s">
        <v>488</v>
      </c>
      <c r="V117" s="18" t="s">
        <v>74</v>
      </c>
      <c r="W117" s="18">
        <v>42773</v>
      </c>
      <c r="X117" s="19">
        <v>263</v>
      </c>
      <c r="Y117" s="18">
        <v>42773</v>
      </c>
      <c r="Z117" s="27">
        <v>6943230</v>
      </c>
      <c r="AA117" s="18">
        <v>42773</v>
      </c>
      <c r="AB117" s="18">
        <v>42773</v>
      </c>
      <c r="AC117" s="28"/>
      <c r="AD117" s="21" t="s">
        <v>397</v>
      </c>
      <c r="AE117" s="26">
        <v>6943230</v>
      </c>
      <c r="AF117" s="99">
        <f t="shared" si="21"/>
        <v>-197882</v>
      </c>
      <c r="AG117" s="30">
        <v>991980</v>
      </c>
      <c r="AH117" s="17" t="s">
        <v>423</v>
      </c>
      <c r="AI117" s="17" t="s">
        <v>71</v>
      </c>
      <c r="AJ117" s="26" t="s">
        <v>489</v>
      </c>
      <c r="AK117" s="80">
        <v>42786</v>
      </c>
      <c r="AL117" s="17" t="s">
        <v>77</v>
      </c>
      <c r="AM117" s="31">
        <v>19499775</v>
      </c>
      <c r="AN117" s="31">
        <v>0</v>
      </c>
      <c r="AO117" s="39"/>
      <c r="AP117" s="17" t="s">
        <v>421</v>
      </c>
      <c r="AQ117" s="17" t="s">
        <v>421</v>
      </c>
      <c r="AR117" s="17" t="s">
        <v>421</v>
      </c>
      <c r="AS117" s="17" t="s">
        <v>1540</v>
      </c>
      <c r="AT117" s="19">
        <v>3719548</v>
      </c>
      <c r="AU117" s="103" t="s">
        <v>490</v>
      </c>
      <c r="AV117" s="17" t="s">
        <v>1272</v>
      </c>
      <c r="AW117" s="87">
        <f t="shared" si="36"/>
        <v>210</v>
      </c>
      <c r="AX117" s="17">
        <f t="shared" si="37"/>
        <v>7</v>
      </c>
      <c r="AY117" s="17">
        <f t="shared" si="38"/>
        <v>7</v>
      </c>
      <c r="AZ117" s="17">
        <f t="shared" si="39"/>
        <v>0</v>
      </c>
      <c r="BA117" s="18">
        <v>42984</v>
      </c>
      <c r="BB117" s="18"/>
      <c r="BC117" s="26"/>
      <c r="BD117" s="34"/>
      <c r="BE117" s="34"/>
      <c r="BF117" s="18"/>
      <c r="BG117" s="18"/>
      <c r="BH117" s="18"/>
      <c r="BI117" s="26"/>
      <c r="BJ117" s="34"/>
      <c r="BK117" s="34"/>
      <c r="BL117" s="18"/>
      <c r="BM117" s="18"/>
      <c r="BN117" s="18"/>
      <c r="BO117" s="17"/>
      <c r="BP117" s="19">
        <f t="shared" si="22"/>
        <v>-42366</v>
      </c>
      <c r="BQ117" s="17">
        <f t="shared" si="23"/>
        <v>-1412.2</v>
      </c>
      <c r="BR117" s="17">
        <f t="shared" si="24"/>
        <v>-1413</v>
      </c>
      <c r="BS117" s="17">
        <f t="shared" si="25"/>
        <v>23.999999999998636</v>
      </c>
      <c r="BT117" s="18"/>
      <c r="BU117" s="18"/>
      <c r="BV117" s="17"/>
      <c r="BW117" s="19">
        <f t="shared" si="26"/>
        <v>0</v>
      </c>
      <c r="BX117" s="17">
        <f t="shared" si="27"/>
        <v>0</v>
      </c>
      <c r="BY117" s="17">
        <f t="shared" si="28"/>
        <v>0</v>
      </c>
      <c r="BZ117" s="17">
        <f t="shared" si="29"/>
        <v>0</v>
      </c>
      <c r="CA117" s="18"/>
      <c r="CB117" s="18"/>
      <c r="CC117" s="18"/>
      <c r="CD117" s="18"/>
      <c r="CE117" s="36">
        <f t="shared" si="30"/>
        <v>0</v>
      </c>
      <c r="CF117" s="39">
        <f t="shared" si="31"/>
        <v>42984</v>
      </c>
      <c r="CG117" s="39"/>
      <c r="CH117" s="18"/>
      <c r="CI117" s="18"/>
      <c r="CJ117" s="18"/>
      <c r="CK117" s="26"/>
      <c r="CL117" s="18"/>
      <c r="CM117" s="18"/>
      <c r="CN117" s="18"/>
      <c r="CO117" s="26"/>
      <c r="CP117" s="26"/>
      <c r="CQ117" s="34"/>
      <c r="CR117" s="80"/>
      <c r="CS117" s="18"/>
      <c r="CT117" s="26"/>
      <c r="CU117" s="18"/>
      <c r="CV117" s="26"/>
      <c r="CW117" s="18"/>
      <c r="CX117" s="18"/>
      <c r="CY117" s="18"/>
      <c r="CZ117" s="26"/>
      <c r="DA117" s="18"/>
      <c r="DB117" s="18"/>
    </row>
    <row r="118" spans="1:106" s="101" customFormat="1" ht="58.5" customHeight="1" x14ac:dyDescent="0.2">
      <c r="A118" s="17">
        <v>115</v>
      </c>
      <c r="B118" s="97">
        <v>42773</v>
      </c>
      <c r="C118" s="19" t="s">
        <v>66</v>
      </c>
      <c r="D118" s="20" t="s">
        <v>67</v>
      </c>
      <c r="E118" s="20" t="s">
        <v>68</v>
      </c>
      <c r="F118" s="20" t="s">
        <v>69</v>
      </c>
      <c r="G118" s="21" t="s">
        <v>1695</v>
      </c>
      <c r="H118" s="22">
        <v>152</v>
      </c>
      <c r="I118" s="78"/>
      <c r="J118" s="23">
        <v>15360648</v>
      </c>
      <c r="K118" s="17" t="s">
        <v>70</v>
      </c>
      <c r="L118" s="24" t="s">
        <v>71</v>
      </c>
      <c r="M118" s="24"/>
      <c r="N118" s="23">
        <v>0</v>
      </c>
      <c r="O118" s="24" t="s">
        <v>71</v>
      </c>
      <c r="P118" s="24" t="s">
        <v>71</v>
      </c>
      <c r="Q118" s="23">
        <v>0</v>
      </c>
      <c r="R118" s="24" t="s">
        <v>71</v>
      </c>
      <c r="S118" s="26">
        <f t="shared" si="20"/>
        <v>15360648</v>
      </c>
      <c r="T118" s="17" t="s">
        <v>1594</v>
      </c>
      <c r="U118" s="17" t="s">
        <v>514</v>
      </c>
      <c r="V118" s="18" t="s">
        <v>74</v>
      </c>
      <c r="W118" s="18">
        <v>42773</v>
      </c>
      <c r="X118" s="19">
        <v>265</v>
      </c>
      <c r="Y118" s="18">
        <v>42773</v>
      </c>
      <c r="Z118" s="27">
        <v>14935000</v>
      </c>
      <c r="AA118" s="18">
        <v>42773</v>
      </c>
      <c r="AB118" s="18">
        <v>42773</v>
      </c>
      <c r="AC118" s="28"/>
      <c r="AD118" s="21" t="s">
        <v>398</v>
      </c>
      <c r="AE118" s="26">
        <v>14935000</v>
      </c>
      <c r="AF118" s="99">
        <f t="shared" si="21"/>
        <v>-425648</v>
      </c>
      <c r="AG118" s="30">
        <v>2987000</v>
      </c>
      <c r="AH118" s="17" t="s">
        <v>216</v>
      </c>
      <c r="AI118" s="17" t="s">
        <v>71</v>
      </c>
      <c r="AJ118" s="26" t="s">
        <v>515</v>
      </c>
      <c r="AK118" s="80">
        <v>42787</v>
      </c>
      <c r="AL118" s="17" t="s">
        <v>77</v>
      </c>
      <c r="AM118" s="31">
        <v>52740161</v>
      </c>
      <c r="AN118" s="31">
        <v>1</v>
      </c>
      <c r="AO118" s="39"/>
      <c r="AP118" s="17" t="s">
        <v>421</v>
      </c>
      <c r="AQ118" s="17" t="s">
        <v>421</v>
      </c>
      <c r="AR118" s="17" t="s">
        <v>421</v>
      </c>
      <c r="AS118" s="17" t="s">
        <v>1541</v>
      </c>
      <c r="AT118" s="19">
        <v>3142492922</v>
      </c>
      <c r="AU118" s="103" t="s">
        <v>1399</v>
      </c>
      <c r="AV118" s="17" t="s">
        <v>753</v>
      </c>
      <c r="AW118" s="87">
        <f t="shared" si="36"/>
        <v>150</v>
      </c>
      <c r="AX118" s="17">
        <f t="shared" si="37"/>
        <v>5</v>
      </c>
      <c r="AY118" s="17">
        <f t="shared" si="38"/>
        <v>5</v>
      </c>
      <c r="AZ118" s="17">
        <f t="shared" si="39"/>
        <v>0</v>
      </c>
      <c r="BA118" s="18">
        <v>42922</v>
      </c>
      <c r="BB118" s="18"/>
      <c r="BC118" s="26"/>
      <c r="BD118" s="34"/>
      <c r="BE118" s="34"/>
      <c r="BF118" s="18"/>
      <c r="BG118" s="18"/>
      <c r="BH118" s="18"/>
      <c r="BI118" s="26"/>
      <c r="BJ118" s="34"/>
      <c r="BK118" s="34"/>
      <c r="BL118" s="18"/>
      <c r="BM118" s="18"/>
      <c r="BN118" s="18"/>
      <c r="BO118" s="17"/>
      <c r="BP118" s="19">
        <f t="shared" si="22"/>
        <v>-42306</v>
      </c>
      <c r="BQ118" s="17">
        <f t="shared" si="23"/>
        <v>-1410.2</v>
      </c>
      <c r="BR118" s="17">
        <f t="shared" si="24"/>
        <v>-1411</v>
      </c>
      <c r="BS118" s="17">
        <f t="shared" si="25"/>
        <v>23.999999999998636</v>
      </c>
      <c r="BT118" s="18"/>
      <c r="BU118" s="18"/>
      <c r="BV118" s="17"/>
      <c r="BW118" s="19">
        <f t="shared" si="26"/>
        <v>0</v>
      </c>
      <c r="BX118" s="17">
        <f t="shared" si="27"/>
        <v>0</v>
      </c>
      <c r="BY118" s="17">
        <f t="shared" si="28"/>
        <v>0</v>
      </c>
      <c r="BZ118" s="17">
        <f t="shared" si="29"/>
        <v>0</v>
      </c>
      <c r="CA118" s="18"/>
      <c r="CB118" s="18"/>
      <c r="CC118" s="18"/>
      <c r="CD118" s="18"/>
      <c r="CE118" s="36">
        <f t="shared" si="30"/>
        <v>0</v>
      </c>
      <c r="CF118" s="39">
        <f t="shared" si="31"/>
        <v>42922</v>
      </c>
      <c r="CG118" s="39"/>
      <c r="CH118" s="18"/>
      <c r="CI118" s="18"/>
      <c r="CJ118" s="18"/>
      <c r="CK118" s="26"/>
      <c r="CL118" s="18"/>
      <c r="CM118" s="18"/>
      <c r="CN118" s="18"/>
      <c r="CO118" s="26"/>
      <c r="CP118" s="26"/>
      <c r="CQ118" s="34"/>
      <c r="CR118" s="80"/>
      <c r="CS118" s="18"/>
      <c r="CT118" s="26"/>
      <c r="CU118" s="18"/>
      <c r="CV118" s="26"/>
      <c r="CW118" s="18"/>
      <c r="CX118" s="18"/>
      <c r="CY118" s="18"/>
      <c r="CZ118" s="26"/>
      <c r="DA118" s="18"/>
      <c r="DB118" s="18"/>
    </row>
    <row r="119" spans="1:106" s="101" customFormat="1" ht="58.5" customHeight="1" x14ac:dyDescent="0.2">
      <c r="A119" s="17">
        <v>116</v>
      </c>
      <c r="B119" s="97">
        <v>42773</v>
      </c>
      <c r="C119" s="19" t="s">
        <v>66</v>
      </c>
      <c r="D119" s="20" t="s">
        <v>67</v>
      </c>
      <c r="E119" s="20" t="s">
        <v>68</v>
      </c>
      <c r="F119" s="20" t="s">
        <v>69</v>
      </c>
      <c r="G119" s="21" t="s">
        <v>1695</v>
      </c>
      <c r="H119" s="22">
        <v>150</v>
      </c>
      <c r="I119" s="78"/>
      <c r="J119" s="23">
        <v>15360648</v>
      </c>
      <c r="K119" s="17" t="s">
        <v>70</v>
      </c>
      <c r="L119" s="24" t="s">
        <v>71</v>
      </c>
      <c r="M119" s="24"/>
      <c r="N119" s="23">
        <v>0</v>
      </c>
      <c r="O119" s="24" t="s">
        <v>71</v>
      </c>
      <c r="P119" s="24" t="s">
        <v>71</v>
      </c>
      <c r="Q119" s="23">
        <v>0</v>
      </c>
      <c r="R119" s="24" t="s">
        <v>71</v>
      </c>
      <c r="S119" s="26">
        <f t="shared" si="20"/>
        <v>15360648</v>
      </c>
      <c r="T119" s="17" t="s">
        <v>1594</v>
      </c>
      <c r="U119" s="17" t="s">
        <v>512</v>
      </c>
      <c r="V119" s="18" t="s">
        <v>74</v>
      </c>
      <c r="W119" s="18">
        <v>42773</v>
      </c>
      <c r="X119" s="19">
        <v>267</v>
      </c>
      <c r="Y119" s="18">
        <v>42773</v>
      </c>
      <c r="Z119" s="27">
        <v>14935000</v>
      </c>
      <c r="AA119" s="18">
        <v>42773</v>
      </c>
      <c r="AB119" s="18">
        <v>42773</v>
      </c>
      <c r="AC119" s="28"/>
      <c r="AD119" s="21" t="s">
        <v>399</v>
      </c>
      <c r="AE119" s="26">
        <v>14935000</v>
      </c>
      <c r="AF119" s="99">
        <f t="shared" si="21"/>
        <v>-425648</v>
      </c>
      <c r="AG119" s="30">
        <v>2987000</v>
      </c>
      <c r="AH119" s="17" t="s">
        <v>216</v>
      </c>
      <c r="AI119" s="17" t="s">
        <v>71</v>
      </c>
      <c r="AJ119" s="26" t="s">
        <v>513</v>
      </c>
      <c r="AK119" s="80">
        <v>42786</v>
      </c>
      <c r="AL119" s="17" t="s">
        <v>77</v>
      </c>
      <c r="AM119" s="31">
        <v>79969790</v>
      </c>
      <c r="AN119" s="31">
        <v>7</v>
      </c>
      <c r="AO119" s="39"/>
      <c r="AP119" s="17" t="s">
        <v>421</v>
      </c>
      <c r="AQ119" s="17" t="s">
        <v>421</v>
      </c>
      <c r="AR119" s="17" t="s">
        <v>421</v>
      </c>
      <c r="AS119" s="17" t="s">
        <v>1542</v>
      </c>
      <c r="AT119" s="19">
        <v>3006724803</v>
      </c>
      <c r="AU119" s="103" t="s">
        <v>1400</v>
      </c>
      <c r="AV119" s="17" t="s">
        <v>753</v>
      </c>
      <c r="AW119" s="87">
        <f t="shared" si="36"/>
        <v>150</v>
      </c>
      <c r="AX119" s="17">
        <f t="shared" si="37"/>
        <v>5</v>
      </c>
      <c r="AY119" s="17">
        <f t="shared" si="38"/>
        <v>5</v>
      </c>
      <c r="AZ119" s="17">
        <f t="shared" si="39"/>
        <v>0</v>
      </c>
      <c r="BA119" s="18">
        <v>42922</v>
      </c>
      <c r="BB119" s="18"/>
      <c r="BC119" s="26"/>
      <c r="BD119" s="34"/>
      <c r="BE119" s="34"/>
      <c r="BF119" s="18"/>
      <c r="BG119" s="18"/>
      <c r="BH119" s="18"/>
      <c r="BI119" s="26"/>
      <c r="BJ119" s="34"/>
      <c r="BK119" s="34"/>
      <c r="BL119" s="18"/>
      <c r="BM119" s="18"/>
      <c r="BN119" s="18"/>
      <c r="BO119" s="17"/>
      <c r="BP119" s="19">
        <f t="shared" si="22"/>
        <v>-42306</v>
      </c>
      <c r="BQ119" s="17">
        <f t="shared" si="23"/>
        <v>-1410.2</v>
      </c>
      <c r="BR119" s="17">
        <f t="shared" si="24"/>
        <v>-1411</v>
      </c>
      <c r="BS119" s="17">
        <f t="shared" si="25"/>
        <v>23.999999999998636</v>
      </c>
      <c r="BT119" s="18"/>
      <c r="BU119" s="18"/>
      <c r="BV119" s="17"/>
      <c r="BW119" s="19">
        <f t="shared" si="26"/>
        <v>0</v>
      </c>
      <c r="BX119" s="17">
        <f t="shared" si="27"/>
        <v>0</v>
      </c>
      <c r="BY119" s="17">
        <f t="shared" si="28"/>
        <v>0</v>
      </c>
      <c r="BZ119" s="17">
        <f t="shared" si="29"/>
        <v>0</v>
      </c>
      <c r="CA119" s="18"/>
      <c r="CB119" s="18"/>
      <c r="CC119" s="18"/>
      <c r="CD119" s="18"/>
      <c r="CE119" s="36">
        <f t="shared" si="30"/>
        <v>0</v>
      </c>
      <c r="CF119" s="39">
        <f t="shared" si="31"/>
        <v>42922</v>
      </c>
      <c r="CG119" s="39"/>
      <c r="CH119" s="18"/>
      <c r="CI119" s="18"/>
      <c r="CJ119" s="18"/>
      <c r="CK119" s="26"/>
      <c r="CL119" s="18"/>
      <c r="CM119" s="18"/>
      <c r="CN119" s="18"/>
      <c r="CO119" s="26"/>
      <c r="CP119" s="26"/>
      <c r="CQ119" s="34"/>
      <c r="CR119" s="80"/>
      <c r="CS119" s="18"/>
      <c r="CT119" s="26"/>
      <c r="CU119" s="18"/>
      <c r="CV119" s="26"/>
      <c r="CW119" s="18"/>
      <c r="CX119" s="18"/>
      <c r="CY119" s="18"/>
      <c r="CZ119" s="26"/>
      <c r="DA119" s="18"/>
      <c r="DB119" s="18"/>
    </row>
    <row r="120" spans="1:106" s="101" customFormat="1" ht="58.5" customHeight="1" x14ac:dyDescent="0.2">
      <c r="A120" s="17">
        <v>117</v>
      </c>
      <c r="B120" s="97">
        <v>42768</v>
      </c>
      <c r="C120" s="19" t="s">
        <v>95</v>
      </c>
      <c r="D120" s="20" t="s">
        <v>67</v>
      </c>
      <c r="E120" s="20" t="s">
        <v>68</v>
      </c>
      <c r="F120" s="20" t="s">
        <v>69</v>
      </c>
      <c r="G120" s="21" t="s">
        <v>1696</v>
      </c>
      <c r="H120" s="22">
        <v>139</v>
      </c>
      <c r="I120" s="78"/>
      <c r="J120" s="23">
        <v>84337000</v>
      </c>
      <c r="K120" s="17" t="s">
        <v>96</v>
      </c>
      <c r="L120" s="24" t="s">
        <v>71</v>
      </c>
      <c r="M120" s="24"/>
      <c r="N120" s="23">
        <v>0</v>
      </c>
      <c r="O120" s="24" t="s">
        <v>71</v>
      </c>
      <c r="P120" s="24" t="s">
        <v>71</v>
      </c>
      <c r="Q120" s="23">
        <v>0</v>
      </c>
      <c r="R120" s="24" t="s">
        <v>71</v>
      </c>
      <c r="S120" s="26">
        <f t="shared" si="20"/>
        <v>84337000</v>
      </c>
      <c r="T120" s="17" t="s">
        <v>1595</v>
      </c>
      <c r="U120" s="17" t="s">
        <v>472</v>
      </c>
      <c r="V120" s="18" t="s">
        <v>74</v>
      </c>
      <c r="W120" s="18">
        <v>42774</v>
      </c>
      <c r="X120" s="19">
        <v>269</v>
      </c>
      <c r="Y120" s="18">
        <v>42774</v>
      </c>
      <c r="Z120" s="27">
        <v>82000000</v>
      </c>
      <c r="AA120" s="18">
        <v>42775</v>
      </c>
      <c r="AB120" s="18">
        <v>42775</v>
      </c>
      <c r="AC120" s="28"/>
      <c r="AD120" s="21" t="s">
        <v>400</v>
      </c>
      <c r="AE120" s="26">
        <v>82000000</v>
      </c>
      <c r="AF120" s="99">
        <f t="shared" si="21"/>
        <v>-2337000</v>
      </c>
      <c r="AG120" s="30">
        <v>8200000</v>
      </c>
      <c r="AH120" s="17" t="s">
        <v>98</v>
      </c>
      <c r="AI120" s="17" t="s">
        <v>71</v>
      </c>
      <c r="AJ120" s="26" t="s">
        <v>473</v>
      </c>
      <c r="AK120" s="80">
        <v>42788</v>
      </c>
      <c r="AL120" s="17" t="s">
        <v>77</v>
      </c>
      <c r="AM120" s="31">
        <v>51770266</v>
      </c>
      <c r="AN120" s="31">
        <v>0</v>
      </c>
      <c r="AO120" s="39"/>
      <c r="AP120" s="17" t="s">
        <v>421</v>
      </c>
      <c r="AQ120" s="17" t="s">
        <v>421</v>
      </c>
      <c r="AR120" s="17" t="s">
        <v>421</v>
      </c>
      <c r="AS120" s="17" t="s">
        <v>1543</v>
      </c>
      <c r="AT120" s="19">
        <v>2830119</v>
      </c>
      <c r="AU120" s="103" t="s">
        <v>1401</v>
      </c>
      <c r="AV120" s="17" t="s">
        <v>667</v>
      </c>
      <c r="AW120" s="87">
        <f t="shared" si="36"/>
        <v>300</v>
      </c>
      <c r="AX120" s="17">
        <f t="shared" si="37"/>
        <v>10</v>
      </c>
      <c r="AY120" s="17">
        <f t="shared" si="38"/>
        <v>10</v>
      </c>
      <c r="AZ120" s="17">
        <f t="shared" si="39"/>
        <v>0</v>
      </c>
      <c r="BA120" s="18">
        <v>43077</v>
      </c>
      <c r="BB120" s="18"/>
      <c r="BC120" s="26"/>
      <c r="BD120" s="34"/>
      <c r="BE120" s="34"/>
      <c r="BF120" s="18"/>
      <c r="BG120" s="18"/>
      <c r="BH120" s="18"/>
      <c r="BI120" s="26"/>
      <c r="BJ120" s="34"/>
      <c r="BK120" s="34"/>
      <c r="BL120" s="18"/>
      <c r="BM120" s="18"/>
      <c r="BN120" s="18"/>
      <c r="BO120" s="17"/>
      <c r="BP120" s="19">
        <f t="shared" si="22"/>
        <v>-42458</v>
      </c>
      <c r="BQ120" s="17">
        <f t="shared" si="23"/>
        <v>-1415.2666666666667</v>
      </c>
      <c r="BR120" s="17">
        <f t="shared" si="24"/>
        <v>-1416</v>
      </c>
      <c r="BS120" s="17">
        <f t="shared" si="25"/>
        <v>22.000000000000455</v>
      </c>
      <c r="BT120" s="18"/>
      <c r="BU120" s="18"/>
      <c r="BV120" s="17"/>
      <c r="BW120" s="19">
        <f t="shared" si="26"/>
        <v>0</v>
      </c>
      <c r="BX120" s="17">
        <f t="shared" si="27"/>
        <v>0</v>
      </c>
      <c r="BY120" s="17">
        <f t="shared" si="28"/>
        <v>0</v>
      </c>
      <c r="BZ120" s="17">
        <f t="shared" si="29"/>
        <v>0</v>
      </c>
      <c r="CA120" s="18"/>
      <c r="CB120" s="18"/>
      <c r="CC120" s="18"/>
      <c r="CD120" s="18"/>
      <c r="CE120" s="36">
        <f t="shared" si="30"/>
        <v>0</v>
      </c>
      <c r="CF120" s="39">
        <f t="shared" si="31"/>
        <v>43077</v>
      </c>
      <c r="CG120" s="39"/>
      <c r="CH120" s="18"/>
      <c r="CI120" s="18"/>
      <c r="CJ120" s="18"/>
      <c r="CK120" s="26"/>
      <c r="CL120" s="18"/>
      <c r="CM120" s="18"/>
      <c r="CN120" s="18"/>
      <c r="CO120" s="26"/>
      <c r="CP120" s="26"/>
      <c r="CQ120" s="34"/>
      <c r="CR120" s="80"/>
      <c r="CS120" s="18"/>
      <c r="CT120" s="26"/>
      <c r="CU120" s="18"/>
      <c r="CV120" s="26"/>
      <c r="CW120" s="18"/>
      <c r="CX120" s="18"/>
      <c r="CY120" s="18"/>
      <c r="CZ120" s="26"/>
      <c r="DA120" s="18"/>
      <c r="DB120" s="18"/>
    </row>
    <row r="121" spans="1:106" s="101" customFormat="1" ht="58.5" customHeight="1" x14ac:dyDescent="0.2">
      <c r="A121" s="17">
        <v>118</v>
      </c>
      <c r="B121" s="97">
        <v>42769</v>
      </c>
      <c r="C121" s="19" t="s">
        <v>66</v>
      </c>
      <c r="D121" s="20" t="s">
        <v>67</v>
      </c>
      <c r="E121" s="20" t="s">
        <v>68</v>
      </c>
      <c r="F121" s="20" t="s">
        <v>69</v>
      </c>
      <c r="G121" s="21" t="s">
        <v>1697</v>
      </c>
      <c r="H121" s="22">
        <v>147</v>
      </c>
      <c r="I121" s="78"/>
      <c r="J121" s="23">
        <v>60065429</v>
      </c>
      <c r="K121" s="17" t="s">
        <v>70</v>
      </c>
      <c r="L121" s="24" t="s">
        <v>71</v>
      </c>
      <c r="M121" s="24"/>
      <c r="N121" s="23">
        <v>0</v>
      </c>
      <c r="O121" s="24" t="s">
        <v>71</v>
      </c>
      <c r="P121" s="24" t="s">
        <v>71</v>
      </c>
      <c r="Q121" s="23">
        <v>0</v>
      </c>
      <c r="R121" s="24" t="s">
        <v>71</v>
      </c>
      <c r="S121" s="26">
        <f t="shared" si="20"/>
        <v>60065429</v>
      </c>
      <c r="T121" s="17" t="s">
        <v>1593</v>
      </c>
      <c r="U121" s="17" t="s">
        <v>547</v>
      </c>
      <c r="V121" s="18" t="s">
        <v>74</v>
      </c>
      <c r="W121" s="18">
        <v>42774</v>
      </c>
      <c r="X121" s="19">
        <v>271</v>
      </c>
      <c r="Y121" s="18">
        <v>42774</v>
      </c>
      <c r="Z121" s="27">
        <v>58401000</v>
      </c>
      <c r="AA121" s="18">
        <v>42774</v>
      </c>
      <c r="AB121" s="18">
        <v>42774</v>
      </c>
      <c r="AC121" s="28"/>
      <c r="AD121" s="21" t="s">
        <v>401</v>
      </c>
      <c r="AE121" s="26">
        <v>58401000</v>
      </c>
      <c r="AF121" s="99">
        <f t="shared" si="21"/>
        <v>-1664429</v>
      </c>
      <c r="AG121" s="30">
        <v>5562000</v>
      </c>
      <c r="AH121" s="17" t="s">
        <v>136</v>
      </c>
      <c r="AI121" s="17" t="s">
        <v>71</v>
      </c>
      <c r="AJ121" s="26" t="s">
        <v>548</v>
      </c>
      <c r="AK121" s="80">
        <v>42787</v>
      </c>
      <c r="AL121" s="17" t="s">
        <v>77</v>
      </c>
      <c r="AM121" s="31">
        <v>52991321</v>
      </c>
      <c r="AN121" s="31">
        <v>1</v>
      </c>
      <c r="AO121" s="39"/>
      <c r="AP121" s="17" t="s">
        <v>421</v>
      </c>
      <c r="AQ121" s="17" t="s">
        <v>421</v>
      </c>
      <c r="AR121" s="17" t="s">
        <v>421</v>
      </c>
      <c r="AS121" s="17" t="s">
        <v>1544</v>
      </c>
      <c r="AT121" s="19">
        <v>3212131200</v>
      </c>
      <c r="AU121" s="103" t="s">
        <v>1402</v>
      </c>
      <c r="AV121" s="17" t="s">
        <v>1273</v>
      </c>
      <c r="AW121" s="87">
        <f t="shared" si="36"/>
        <v>315</v>
      </c>
      <c r="AX121" s="17">
        <f t="shared" si="37"/>
        <v>10.5</v>
      </c>
      <c r="AY121" s="17">
        <f t="shared" si="38"/>
        <v>10</v>
      </c>
      <c r="AZ121" s="17">
        <f t="shared" si="39"/>
        <v>15</v>
      </c>
      <c r="BA121" s="18">
        <v>43091</v>
      </c>
      <c r="BB121" s="18"/>
      <c r="BC121" s="26"/>
      <c r="BD121" s="34"/>
      <c r="BE121" s="34"/>
      <c r="BF121" s="18"/>
      <c r="BG121" s="18"/>
      <c r="BH121" s="18"/>
      <c r="BI121" s="26"/>
      <c r="BJ121" s="34"/>
      <c r="BK121" s="34"/>
      <c r="BL121" s="18"/>
      <c r="BM121" s="18"/>
      <c r="BN121" s="18"/>
      <c r="BO121" s="17"/>
      <c r="BP121" s="19">
        <f t="shared" si="22"/>
        <v>-42472</v>
      </c>
      <c r="BQ121" s="17">
        <f t="shared" si="23"/>
        <v>-1415.7333333333333</v>
      </c>
      <c r="BR121" s="17">
        <f t="shared" si="24"/>
        <v>-1416</v>
      </c>
      <c r="BS121" s="17">
        <f t="shared" si="25"/>
        <v>7.9999999999995453</v>
      </c>
      <c r="BT121" s="18"/>
      <c r="BU121" s="18"/>
      <c r="BV121" s="17"/>
      <c r="BW121" s="19">
        <f t="shared" si="26"/>
        <v>0</v>
      </c>
      <c r="BX121" s="17">
        <f t="shared" si="27"/>
        <v>0</v>
      </c>
      <c r="BY121" s="17">
        <f t="shared" si="28"/>
        <v>0</v>
      </c>
      <c r="BZ121" s="17">
        <f t="shared" si="29"/>
        <v>0</v>
      </c>
      <c r="CA121" s="18"/>
      <c r="CB121" s="18"/>
      <c r="CC121" s="18"/>
      <c r="CD121" s="18"/>
      <c r="CE121" s="36">
        <f t="shared" si="30"/>
        <v>0</v>
      </c>
      <c r="CF121" s="39">
        <f t="shared" si="31"/>
        <v>43091</v>
      </c>
      <c r="CG121" s="39"/>
      <c r="CH121" s="18"/>
      <c r="CI121" s="18"/>
      <c r="CJ121" s="18"/>
      <c r="CK121" s="26"/>
      <c r="CL121" s="18"/>
      <c r="CM121" s="18"/>
      <c r="CN121" s="18"/>
      <c r="CO121" s="26"/>
      <c r="CP121" s="26"/>
      <c r="CQ121" s="34"/>
      <c r="CR121" s="80"/>
      <c r="CS121" s="18"/>
      <c r="CT121" s="26"/>
      <c r="CU121" s="18"/>
      <c r="CV121" s="26"/>
      <c r="CW121" s="18"/>
      <c r="CX121" s="18"/>
      <c r="CY121" s="18"/>
      <c r="CZ121" s="26"/>
      <c r="DA121" s="18"/>
      <c r="DB121" s="18"/>
    </row>
    <row r="122" spans="1:106" s="101" customFormat="1" ht="58.5" customHeight="1" x14ac:dyDescent="0.2">
      <c r="A122" s="17">
        <v>119</v>
      </c>
      <c r="B122" s="97">
        <v>42772</v>
      </c>
      <c r="C122" s="19" t="s">
        <v>95</v>
      </c>
      <c r="D122" s="20" t="s">
        <v>67</v>
      </c>
      <c r="E122" s="20" t="s">
        <v>68</v>
      </c>
      <c r="F122" s="20" t="s">
        <v>69</v>
      </c>
      <c r="G122" s="21" t="s">
        <v>1650</v>
      </c>
      <c r="H122" s="22">
        <v>66</v>
      </c>
      <c r="I122" s="78"/>
      <c r="J122" s="23">
        <v>25455375</v>
      </c>
      <c r="K122" s="17" t="s">
        <v>96</v>
      </c>
      <c r="L122" s="24" t="s">
        <v>71</v>
      </c>
      <c r="M122" s="24"/>
      <c r="N122" s="23">
        <v>0</v>
      </c>
      <c r="O122" s="24" t="s">
        <v>71</v>
      </c>
      <c r="P122" s="24" t="s">
        <v>71</v>
      </c>
      <c r="Q122" s="23">
        <v>0</v>
      </c>
      <c r="R122" s="24" t="s">
        <v>71</v>
      </c>
      <c r="S122" s="26">
        <f t="shared" si="20"/>
        <v>25455375</v>
      </c>
      <c r="T122" s="17" t="s">
        <v>1595</v>
      </c>
      <c r="U122" s="17" t="s">
        <v>478</v>
      </c>
      <c r="V122" s="18" t="s">
        <v>74</v>
      </c>
      <c r="W122" s="18">
        <v>42774</v>
      </c>
      <c r="X122" s="19">
        <v>273</v>
      </c>
      <c r="Y122" s="18">
        <v>42775</v>
      </c>
      <c r="Z122" s="27">
        <v>24750000</v>
      </c>
      <c r="AA122" s="18">
        <v>42744</v>
      </c>
      <c r="AB122" s="18">
        <v>42775</v>
      </c>
      <c r="AC122" s="28"/>
      <c r="AD122" s="21" t="s">
        <v>402</v>
      </c>
      <c r="AE122" s="26">
        <v>24750000</v>
      </c>
      <c r="AF122" s="99">
        <f t="shared" si="21"/>
        <v>-705375</v>
      </c>
      <c r="AG122" s="30">
        <v>4500000</v>
      </c>
      <c r="AH122" s="17" t="s">
        <v>98</v>
      </c>
      <c r="AI122" s="17" t="s">
        <v>479</v>
      </c>
      <c r="AJ122" s="26" t="s">
        <v>480</v>
      </c>
      <c r="AK122" s="80">
        <v>42788</v>
      </c>
      <c r="AL122" s="17" t="s">
        <v>77</v>
      </c>
      <c r="AM122" s="31">
        <v>52862278</v>
      </c>
      <c r="AN122" s="31">
        <v>8</v>
      </c>
      <c r="AO122" s="39"/>
      <c r="AP122" s="17" t="s">
        <v>421</v>
      </c>
      <c r="AQ122" s="17" t="s">
        <v>421</v>
      </c>
      <c r="AR122" s="17" t="s">
        <v>421</v>
      </c>
      <c r="AS122" s="17" t="s">
        <v>1545</v>
      </c>
      <c r="AT122" s="19">
        <v>8039356</v>
      </c>
      <c r="AU122" s="103" t="s">
        <v>1403</v>
      </c>
      <c r="AV122" s="17" t="s">
        <v>1274</v>
      </c>
      <c r="AW122" s="87">
        <f t="shared" si="36"/>
        <v>165</v>
      </c>
      <c r="AX122" s="17">
        <f t="shared" si="37"/>
        <v>5.5</v>
      </c>
      <c r="AY122" s="17">
        <f t="shared" si="38"/>
        <v>5</v>
      </c>
      <c r="AZ122" s="17">
        <f t="shared" si="39"/>
        <v>15</v>
      </c>
      <c r="BA122" s="18">
        <v>42939</v>
      </c>
      <c r="BB122" s="18"/>
      <c r="BC122" s="26"/>
      <c r="BD122" s="34"/>
      <c r="BE122" s="34"/>
      <c r="BF122" s="18"/>
      <c r="BG122" s="18"/>
      <c r="BH122" s="18"/>
      <c r="BI122" s="26"/>
      <c r="BJ122" s="34"/>
      <c r="BK122" s="34"/>
      <c r="BL122" s="18"/>
      <c r="BM122" s="18"/>
      <c r="BN122" s="18"/>
      <c r="BO122" s="17"/>
      <c r="BP122" s="19">
        <f t="shared" si="22"/>
        <v>-42323</v>
      </c>
      <c r="BQ122" s="17">
        <f t="shared" si="23"/>
        <v>-1410.7666666666667</v>
      </c>
      <c r="BR122" s="17">
        <f t="shared" si="24"/>
        <v>-1411</v>
      </c>
      <c r="BS122" s="17">
        <f t="shared" si="25"/>
        <v>7.0000000000004547</v>
      </c>
      <c r="BT122" s="18"/>
      <c r="BU122" s="18"/>
      <c r="BV122" s="17"/>
      <c r="BW122" s="19">
        <f t="shared" si="26"/>
        <v>0</v>
      </c>
      <c r="BX122" s="17">
        <f t="shared" si="27"/>
        <v>0</v>
      </c>
      <c r="BY122" s="17">
        <f t="shared" si="28"/>
        <v>0</v>
      </c>
      <c r="BZ122" s="17">
        <f t="shared" si="29"/>
        <v>0</v>
      </c>
      <c r="CA122" s="18"/>
      <c r="CB122" s="18"/>
      <c r="CC122" s="18"/>
      <c r="CD122" s="18"/>
      <c r="CE122" s="36">
        <f t="shared" si="30"/>
        <v>0</v>
      </c>
      <c r="CF122" s="39">
        <f t="shared" si="31"/>
        <v>42939</v>
      </c>
      <c r="CG122" s="39"/>
      <c r="CH122" s="18"/>
      <c r="CI122" s="18"/>
      <c r="CJ122" s="18"/>
      <c r="CK122" s="26"/>
      <c r="CL122" s="18"/>
      <c r="CM122" s="18"/>
      <c r="CN122" s="18"/>
      <c r="CO122" s="26"/>
      <c r="CP122" s="26"/>
      <c r="CQ122" s="34"/>
      <c r="CR122" s="80"/>
      <c r="CS122" s="18"/>
      <c r="CT122" s="26"/>
      <c r="CU122" s="18"/>
      <c r="CV122" s="26"/>
      <c r="CW122" s="18"/>
      <c r="CX122" s="18"/>
      <c r="CY122" s="18"/>
      <c r="CZ122" s="26"/>
      <c r="DA122" s="18"/>
      <c r="DB122" s="18"/>
    </row>
    <row r="123" spans="1:106" s="101" customFormat="1" ht="58.5" customHeight="1" x14ac:dyDescent="0.2">
      <c r="A123" s="17">
        <v>120</v>
      </c>
      <c r="B123" s="97">
        <v>42775</v>
      </c>
      <c r="C123" s="19" t="s">
        <v>66</v>
      </c>
      <c r="D123" s="20" t="s">
        <v>67</v>
      </c>
      <c r="E123" s="20" t="s">
        <v>68</v>
      </c>
      <c r="F123" s="20" t="s">
        <v>69</v>
      </c>
      <c r="G123" s="109" t="s">
        <v>1698</v>
      </c>
      <c r="H123" s="22">
        <v>160</v>
      </c>
      <c r="I123" s="78"/>
      <c r="J123" s="23">
        <v>74154850</v>
      </c>
      <c r="K123" s="17" t="s">
        <v>70</v>
      </c>
      <c r="L123" s="24" t="s">
        <v>71</v>
      </c>
      <c r="M123" s="24"/>
      <c r="N123" s="23">
        <v>0</v>
      </c>
      <c r="O123" s="24" t="s">
        <v>71</v>
      </c>
      <c r="P123" s="24" t="s">
        <v>71</v>
      </c>
      <c r="Q123" s="23">
        <v>0</v>
      </c>
      <c r="R123" s="24" t="s">
        <v>71</v>
      </c>
      <c r="S123" s="26">
        <f t="shared" si="20"/>
        <v>74154850</v>
      </c>
      <c r="T123" s="17" t="s">
        <v>1598</v>
      </c>
      <c r="U123" s="17" t="s">
        <v>560</v>
      </c>
      <c r="V123" s="18" t="s">
        <v>74</v>
      </c>
      <c r="W123" s="18">
        <v>42775</v>
      </c>
      <c r="X123" s="19">
        <v>275</v>
      </c>
      <c r="Y123" s="18">
        <v>42775</v>
      </c>
      <c r="Z123" s="27">
        <v>72100000</v>
      </c>
      <c r="AA123" s="18">
        <v>42775</v>
      </c>
      <c r="AB123" s="18">
        <v>42775</v>
      </c>
      <c r="AC123" s="28"/>
      <c r="AD123" s="21" t="s">
        <v>403</v>
      </c>
      <c r="AE123" s="26">
        <v>72100000</v>
      </c>
      <c r="AF123" s="99">
        <f t="shared" si="21"/>
        <v>-2054850</v>
      </c>
      <c r="AG123" s="30">
        <v>7210000</v>
      </c>
      <c r="AH123" s="17" t="s">
        <v>75</v>
      </c>
      <c r="AI123" s="17" t="s">
        <v>71</v>
      </c>
      <c r="AJ123" s="26" t="s">
        <v>561</v>
      </c>
      <c r="AK123" s="80">
        <v>42790</v>
      </c>
      <c r="AL123" s="17" t="s">
        <v>77</v>
      </c>
      <c r="AM123" s="31">
        <v>5829653</v>
      </c>
      <c r="AN123" s="31">
        <v>7</v>
      </c>
      <c r="AO123" s="39"/>
      <c r="AP123" s="17" t="s">
        <v>421</v>
      </c>
      <c r="AQ123" s="17" t="s">
        <v>421</v>
      </c>
      <c r="AR123" s="17" t="s">
        <v>421</v>
      </c>
      <c r="AS123" s="17" t="s">
        <v>1546</v>
      </c>
      <c r="AT123" s="19">
        <v>2664153</v>
      </c>
      <c r="AU123" s="103" t="s">
        <v>1404</v>
      </c>
      <c r="AV123" s="17" t="s">
        <v>1236</v>
      </c>
      <c r="AW123" s="87">
        <f t="shared" si="36"/>
        <v>300</v>
      </c>
      <c r="AX123" s="17">
        <f t="shared" si="37"/>
        <v>10</v>
      </c>
      <c r="AY123" s="17">
        <f t="shared" si="38"/>
        <v>10</v>
      </c>
      <c r="AZ123" s="17">
        <f t="shared" si="39"/>
        <v>0</v>
      </c>
      <c r="BA123" s="18">
        <v>43077</v>
      </c>
      <c r="BB123" s="18"/>
      <c r="BC123" s="26"/>
      <c r="BD123" s="34"/>
      <c r="BE123" s="34"/>
      <c r="BF123" s="18"/>
      <c r="BG123" s="18"/>
      <c r="BH123" s="18"/>
      <c r="BI123" s="26"/>
      <c r="BJ123" s="34"/>
      <c r="BK123" s="34"/>
      <c r="BL123" s="18"/>
      <c r="BM123" s="18"/>
      <c r="BN123" s="18"/>
      <c r="BO123" s="17"/>
      <c r="BP123" s="19">
        <f t="shared" si="22"/>
        <v>-42458</v>
      </c>
      <c r="BQ123" s="17">
        <f t="shared" si="23"/>
        <v>-1415.2666666666667</v>
      </c>
      <c r="BR123" s="17">
        <f t="shared" si="24"/>
        <v>-1416</v>
      </c>
      <c r="BS123" s="17">
        <f t="shared" si="25"/>
        <v>22.000000000000455</v>
      </c>
      <c r="BT123" s="18"/>
      <c r="BU123" s="18"/>
      <c r="BV123" s="17"/>
      <c r="BW123" s="19">
        <f t="shared" si="26"/>
        <v>0</v>
      </c>
      <c r="BX123" s="17">
        <f t="shared" si="27"/>
        <v>0</v>
      </c>
      <c r="BY123" s="17">
        <f t="shared" si="28"/>
        <v>0</v>
      </c>
      <c r="BZ123" s="17">
        <f t="shared" si="29"/>
        <v>0</v>
      </c>
      <c r="CA123" s="18"/>
      <c r="CB123" s="18"/>
      <c r="CC123" s="18"/>
      <c r="CD123" s="18"/>
      <c r="CE123" s="36">
        <f t="shared" si="30"/>
        <v>0</v>
      </c>
      <c r="CF123" s="39">
        <f t="shared" si="31"/>
        <v>43077</v>
      </c>
      <c r="CG123" s="39"/>
      <c r="CH123" s="18"/>
      <c r="CI123" s="18"/>
      <c r="CJ123" s="18"/>
      <c r="CK123" s="26"/>
      <c r="CL123" s="18"/>
      <c r="CM123" s="18">
        <v>42858</v>
      </c>
      <c r="CN123" s="18"/>
      <c r="CO123" s="26"/>
      <c r="CP123" s="26"/>
      <c r="CQ123" s="34"/>
      <c r="CR123" s="80">
        <v>42863</v>
      </c>
      <c r="CS123" s="18"/>
      <c r="CT123" s="26"/>
      <c r="CU123" s="18"/>
      <c r="CV123" s="26"/>
      <c r="CW123" s="18"/>
      <c r="CX123" s="18"/>
      <c r="CY123" s="18"/>
      <c r="CZ123" s="26"/>
      <c r="DA123" s="18"/>
      <c r="DB123" s="18"/>
    </row>
    <row r="124" spans="1:106" s="101" customFormat="1" ht="58.5" customHeight="1" x14ac:dyDescent="0.2">
      <c r="A124" s="17">
        <v>121</v>
      </c>
      <c r="B124" s="97">
        <v>42773</v>
      </c>
      <c r="C124" s="19" t="s">
        <v>95</v>
      </c>
      <c r="D124" s="20" t="s">
        <v>67</v>
      </c>
      <c r="E124" s="20" t="s">
        <v>68</v>
      </c>
      <c r="F124" s="20" t="s">
        <v>69</v>
      </c>
      <c r="G124" s="21" t="s">
        <v>1699</v>
      </c>
      <c r="H124" s="22">
        <v>143</v>
      </c>
      <c r="I124" s="78"/>
      <c r="J124" s="23">
        <v>17607920</v>
      </c>
      <c r="K124" s="17" t="s">
        <v>96</v>
      </c>
      <c r="L124" s="24" t="s">
        <v>71</v>
      </c>
      <c r="M124" s="24"/>
      <c r="N124" s="23">
        <v>0</v>
      </c>
      <c r="O124" s="24" t="s">
        <v>71</v>
      </c>
      <c r="P124" s="24" t="s">
        <v>71</v>
      </c>
      <c r="Q124" s="23">
        <v>0</v>
      </c>
      <c r="R124" s="24" t="s">
        <v>71</v>
      </c>
      <c r="S124" s="26">
        <f t="shared" si="20"/>
        <v>17607920</v>
      </c>
      <c r="T124" s="17" t="s">
        <v>1594</v>
      </c>
      <c r="U124" s="17" t="s">
        <v>565</v>
      </c>
      <c r="V124" s="18" t="s">
        <v>74</v>
      </c>
      <c r="W124" s="18">
        <v>42776</v>
      </c>
      <c r="X124" s="19">
        <v>276</v>
      </c>
      <c r="Y124" s="18">
        <v>42776</v>
      </c>
      <c r="Z124" s="27">
        <v>17120000</v>
      </c>
      <c r="AA124" s="18">
        <v>42776</v>
      </c>
      <c r="AB124" s="18">
        <v>42776</v>
      </c>
      <c r="AC124" s="28"/>
      <c r="AD124" s="21" t="s">
        <v>404</v>
      </c>
      <c r="AE124" s="26">
        <v>17120000</v>
      </c>
      <c r="AF124" s="99">
        <f t="shared" si="21"/>
        <v>-487920</v>
      </c>
      <c r="AG124" s="30">
        <v>1600000</v>
      </c>
      <c r="AH124" s="17" t="s">
        <v>98</v>
      </c>
      <c r="AI124" s="17" t="s">
        <v>71</v>
      </c>
      <c r="AJ124" s="26" t="s">
        <v>566</v>
      </c>
      <c r="AK124" s="80">
        <v>42787</v>
      </c>
      <c r="AL124" s="17" t="s">
        <v>77</v>
      </c>
      <c r="AM124" s="31">
        <v>1032398173</v>
      </c>
      <c r="AN124" s="31">
        <v>1</v>
      </c>
      <c r="AO124" s="39"/>
      <c r="AP124" s="17" t="s">
        <v>421</v>
      </c>
      <c r="AQ124" s="17" t="s">
        <v>421</v>
      </c>
      <c r="AR124" s="17" t="s">
        <v>421</v>
      </c>
      <c r="AS124" s="74" t="s">
        <v>1547</v>
      </c>
      <c r="AT124" s="19">
        <v>3132129941</v>
      </c>
      <c r="AU124" s="106" t="s">
        <v>1405</v>
      </c>
      <c r="AV124" s="75" t="s">
        <v>1275</v>
      </c>
      <c r="AW124" s="87">
        <f t="shared" si="36"/>
        <v>322</v>
      </c>
      <c r="AX124" s="17">
        <f t="shared" si="37"/>
        <v>10.733333333333333</v>
      </c>
      <c r="AY124" s="17">
        <f t="shared" si="38"/>
        <v>10</v>
      </c>
      <c r="AZ124" s="17">
        <f t="shared" si="39"/>
        <v>21.999999999999975</v>
      </c>
      <c r="BA124" s="18">
        <v>43100</v>
      </c>
      <c r="BB124" s="18"/>
      <c r="BC124" s="26"/>
      <c r="BD124" s="34"/>
      <c r="BE124" s="34"/>
      <c r="BF124" s="18"/>
      <c r="BG124" s="18"/>
      <c r="BH124" s="18"/>
      <c r="BI124" s="26"/>
      <c r="BJ124" s="34"/>
      <c r="BK124" s="34"/>
      <c r="BL124" s="18"/>
      <c r="BM124" s="18"/>
      <c r="BN124" s="18"/>
      <c r="BO124" s="17"/>
      <c r="BP124" s="19">
        <f t="shared" si="22"/>
        <v>-42480</v>
      </c>
      <c r="BQ124" s="17">
        <f t="shared" si="23"/>
        <v>-1416</v>
      </c>
      <c r="BR124" s="17">
        <f t="shared" si="24"/>
        <v>-1416</v>
      </c>
      <c r="BS124" s="17">
        <f t="shared" si="25"/>
        <v>0</v>
      </c>
      <c r="BT124" s="18"/>
      <c r="BU124" s="18"/>
      <c r="BV124" s="17"/>
      <c r="BW124" s="19">
        <f t="shared" si="26"/>
        <v>0</v>
      </c>
      <c r="BX124" s="17">
        <f t="shared" si="27"/>
        <v>0</v>
      </c>
      <c r="BY124" s="17">
        <f t="shared" si="28"/>
        <v>0</v>
      </c>
      <c r="BZ124" s="17">
        <f t="shared" si="29"/>
        <v>0</v>
      </c>
      <c r="CA124" s="18"/>
      <c r="CB124" s="18"/>
      <c r="CC124" s="18"/>
      <c r="CD124" s="18"/>
      <c r="CE124" s="36">
        <f t="shared" si="30"/>
        <v>0</v>
      </c>
      <c r="CF124" s="39">
        <f t="shared" si="31"/>
        <v>43100</v>
      </c>
      <c r="CG124" s="39"/>
      <c r="CH124" s="18"/>
      <c r="CI124" s="18"/>
      <c r="CJ124" s="18"/>
      <c r="CK124" s="26"/>
      <c r="CL124" s="18"/>
      <c r="CM124" s="18"/>
      <c r="CN124" s="18"/>
      <c r="CO124" s="26"/>
      <c r="CP124" s="26"/>
      <c r="CQ124" s="34"/>
      <c r="CR124" s="80"/>
      <c r="CS124" s="18"/>
      <c r="CT124" s="26"/>
      <c r="CU124" s="18"/>
      <c r="CV124" s="26"/>
      <c r="CW124" s="18"/>
      <c r="CX124" s="18"/>
      <c r="CY124" s="18"/>
      <c r="CZ124" s="26"/>
      <c r="DA124" s="18"/>
      <c r="DB124" s="18"/>
    </row>
    <row r="125" spans="1:106" s="101" customFormat="1" ht="58.5" customHeight="1" x14ac:dyDescent="0.2">
      <c r="A125" s="17">
        <v>122</v>
      </c>
      <c r="B125" s="97">
        <v>42775</v>
      </c>
      <c r="C125" s="19" t="s">
        <v>95</v>
      </c>
      <c r="D125" s="20" t="s">
        <v>67</v>
      </c>
      <c r="E125" s="20" t="s">
        <v>68</v>
      </c>
      <c r="F125" s="20" t="s">
        <v>69</v>
      </c>
      <c r="G125" s="21" t="s">
        <v>1700</v>
      </c>
      <c r="H125" s="22">
        <v>85</v>
      </c>
      <c r="I125" s="78"/>
      <c r="J125" s="23">
        <v>21444225</v>
      </c>
      <c r="K125" s="17" t="s">
        <v>96</v>
      </c>
      <c r="L125" s="24" t="s">
        <v>71</v>
      </c>
      <c r="M125" s="24"/>
      <c r="N125" s="23">
        <v>0</v>
      </c>
      <c r="O125" s="24" t="s">
        <v>71</v>
      </c>
      <c r="P125" s="24" t="s">
        <v>71</v>
      </c>
      <c r="Q125" s="23">
        <v>0</v>
      </c>
      <c r="R125" s="24" t="s">
        <v>71</v>
      </c>
      <c r="S125" s="26">
        <f t="shared" si="20"/>
        <v>21444225</v>
      </c>
      <c r="T125" s="17" t="s">
        <v>1595</v>
      </c>
      <c r="U125" s="17" t="s">
        <v>115</v>
      </c>
      <c r="V125" s="18" t="s">
        <v>265</v>
      </c>
      <c r="W125" s="18">
        <v>42779</v>
      </c>
      <c r="X125" s="19">
        <v>278</v>
      </c>
      <c r="Y125" s="18">
        <v>42779</v>
      </c>
      <c r="Z125" s="27">
        <v>20850000</v>
      </c>
      <c r="AA125" s="18">
        <v>42779</v>
      </c>
      <c r="AB125" s="18">
        <v>42779</v>
      </c>
      <c r="AC125" s="28"/>
      <c r="AD125" s="21" t="s">
        <v>405</v>
      </c>
      <c r="AE125" s="26">
        <v>20850000</v>
      </c>
      <c r="AF125" s="99">
        <f t="shared" si="21"/>
        <v>-594225</v>
      </c>
      <c r="AG125" s="30">
        <v>4500000</v>
      </c>
      <c r="AH125" s="17" t="s">
        <v>98</v>
      </c>
      <c r="AI125" s="17" t="s">
        <v>71</v>
      </c>
      <c r="AJ125" s="26" t="s">
        <v>949</v>
      </c>
      <c r="AK125" s="80">
        <v>42795</v>
      </c>
      <c r="AL125" s="17" t="s">
        <v>77</v>
      </c>
      <c r="AM125" s="31">
        <v>53178789</v>
      </c>
      <c r="AN125" s="31">
        <v>1</v>
      </c>
      <c r="AO125" s="39"/>
      <c r="AP125" s="17" t="s">
        <v>421</v>
      </c>
      <c r="AQ125" s="17" t="s">
        <v>421</v>
      </c>
      <c r="AR125" s="17" t="s">
        <v>421</v>
      </c>
      <c r="AS125" s="17" t="s">
        <v>1548</v>
      </c>
      <c r="AT125" s="19">
        <v>3102240090</v>
      </c>
      <c r="AU125" s="103" t="s">
        <v>1406</v>
      </c>
      <c r="AV125" s="17" t="s">
        <v>1276</v>
      </c>
      <c r="AW125" s="87">
        <f t="shared" si="36"/>
        <v>139</v>
      </c>
      <c r="AX125" s="17">
        <f t="shared" si="37"/>
        <v>4.6333333333333337</v>
      </c>
      <c r="AY125" s="17">
        <f t="shared" si="38"/>
        <v>4</v>
      </c>
      <c r="AZ125" s="17">
        <f t="shared" si="39"/>
        <v>19.000000000000014</v>
      </c>
      <c r="BA125" s="18">
        <v>42917</v>
      </c>
      <c r="BB125" s="18"/>
      <c r="BC125" s="26"/>
      <c r="BD125" s="34"/>
      <c r="BE125" s="34"/>
      <c r="BF125" s="18"/>
      <c r="BG125" s="18"/>
      <c r="BH125" s="18"/>
      <c r="BI125" s="26"/>
      <c r="BJ125" s="34"/>
      <c r="BK125" s="34"/>
      <c r="BL125" s="18"/>
      <c r="BM125" s="18"/>
      <c r="BN125" s="18"/>
      <c r="BO125" s="17"/>
      <c r="BP125" s="19">
        <f t="shared" si="22"/>
        <v>-42301</v>
      </c>
      <c r="BQ125" s="17">
        <f t="shared" si="23"/>
        <v>-1410.0333333333333</v>
      </c>
      <c r="BR125" s="17">
        <f t="shared" si="24"/>
        <v>-1411</v>
      </c>
      <c r="BS125" s="17">
        <f t="shared" si="25"/>
        <v>29.000000000000909</v>
      </c>
      <c r="BT125" s="18"/>
      <c r="BU125" s="18"/>
      <c r="BV125" s="17"/>
      <c r="BW125" s="19">
        <f t="shared" si="26"/>
        <v>0</v>
      </c>
      <c r="BX125" s="17">
        <f t="shared" si="27"/>
        <v>0</v>
      </c>
      <c r="BY125" s="17">
        <f t="shared" si="28"/>
        <v>0</v>
      </c>
      <c r="BZ125" s="17">
        <f t="shared" si="29"/>
        <v>0</v>
      </c>
      <c r="CA125" s="18"/>
      <c r="CB125" s="18"/>
      <c r="CC125" s="18"/>
      <c r="CD125" s="18"/>
      <c r="CE125" s="36">
        <f t="shared" si="30"/>
        <v>0</v>
      </c>
      <c r="CF125" s="39">
        <f t="shared" si="31"/>
        <v>42917</v>
      </c>
      <c r="CG125" s="39"/>
      <c r="CH125" s="18"/>
      <c r="CI125" s="18"/>
      <c r="CJ125" s="18"/>
      <c r="CK125" s="26"/>
      <c r="CL125" s="18"/>
      <c r="CM125" s="18"/>
      <c r="CN125" s="18"/>
      <c r="CO125" s="26"/>
      <c r="CP125" s="26"/>
      <c r="CQ125" s="34"/>
      <c r="CR125" s="80"/>
      <c r="CS125" s="18"/>
      <c r="CT125" s="26"/>
      <c r="CU125" s="18"/>
      <c r="CV125" s="26"/>
      <c r="CW125" s="18"/>
      <c r="CX125" s="18"/>
      <c r="CY125" s="18"/>
      <c r="CZ125" s="26"/>
      <c r="DA125" s="18"/>
      <c r="DB125" s="18"/>
    </row>
    <row r="126" spans="1:106" s="101" customFormat="1" ht="58.5" customHeight="1" x14ac:dyDescent="0.2">
      <c r="A126" s="17">
        <v>123</v>
      </c>
      <c r="B126" s="97">
        <v>42775</v>
      </c>
      <c r="C126" s="19" t="s">
        <v>121</v>
      </c>
      <c r="D126" s="20" t="s">
        <v>67</v>
      </c>
      <c r="E126" s="20" t="s">
        <v>68</v>
      </c>
      <c r="F126" s="20" t="s">
        <v>69</v>
      </c>
      <c r="G126" s="21" t="s">
        <v>1701</v>
      </c>
      <c r="H126" s="22">
        <v>145</v>
      </c>
      <c r="I126" s="78"/>
      <c r="J126" s="23">
        <v>11992310</v>
      </c>
      <c r="K126" s="17" t="s">
        <v>122</v>
      </c>
      <c r="L126" s="24" t="s">
        <v>71</v>
      </c>
      <c r="M126" s="24"/>
      <c r="N126" s="23">
        <v>0</v>
      </c>
      <c r="O126" s="24" t="s">
        <v>71</v>
      </c>
      <c r="P126" s="24" t="s">
        <v>71</v>
      </c>
      <c r="Q126" s="23">
        <v>0</v>
      </c>
      <c r="R126" s="24" t="s">
        <v>71</v>
      </c>
      <c r="S126" s="26">
        <f t="shared" si="20"/>
        <v>11992310</v>
      </c>
      <c r="T126" s="17" t="s">
        <v>1594</v>
      </c>
      <c r="U126" s="17" t="s">
        <v>525</v>
      </c>
      <c r="V126" s="18" t="s">
        <v>143</v>
      </c>
      <c r="W126" s="18">
        <v>42779</v>
      </c>
      <c r="X126" s="19">
        <v>280</v>
      </c>
      <c r="Y126" s="18">
        <v>42779</v>
      </c>
      <c r="Z126" s="27">
        <v>11660000</v>
      </c>
      <c r="AA126" s="18">
        <v>42779</v>
      </c>
      <c r="AB126" s="18">
        <v>42779</v>
      </c>
      <c r="AC126" s="28"/>
      <c r="AD126" s="21" t="s">
        <v>406</v>
      </c>
      <c r="AE126" s="26">
        <v>11660000</v>
      </c>
      <c r="AF126" s="99">
        <f t="shared" si="21"/>
        <v>-332310</v>
      </c>
      <c r="AG126" s="30">
        <v>5830000</v>
      </c>
      <c r="AH126" s="17" t="s">
        <v>125</v>
      </c>
      <c r="AI126" s="17" t="s">
        <v>71</v>
      </c>
      <c r="AJ126" s="26" t="s">
        <v>526</v>
      </c>
      <c r="AK126" s="80">
        <v>42787</v>
      </c>
      <c r="AL126" s="17" t="s">
        <v>77</v>
      </c>
      <c r="AM126" s="31">
        <v>79155476</v>
      </c>
      <c r="AN126" s="31">
        <v>3</v>
      </c>
      <c r="AO126" s="39"/>
      <c r="AP126" s="17" t="s">
        <v>421</v>
      </c>
      <c r="AQ126" s="17" t="s">
        <v>421</v>
      </c>
      <c r="AR126" s="17" t="s">
        <v>421</v>
      </c>
      <c r="AS126" s="17" t="s">
        <v>1549</v>
      </c>
      <c r="AT126" s="19">
        <v>3192323823</v>
      </c>
      <c r="AU126" s="103" t="s">
        <v>1407</v>
      </c>
      <c r="AV126" s="17" t="s">
        <v>762</v>
      </c>
      <c r="AW126" s="87">
        <f t="shared" si="36"/>
        <v>60</v>
      </c>
      <c r="AX126" s="17">
        <f t="shared" si="37"/>
        <v>2</v>
      </c>
      <c r="AY126" s="17">
        <f t="shared" si="38"/>
        <v>2</v>
      </c>
      <c r="AZ126" s="17">
        <f t="shared" si="39"/>
        <v>0</v>
      </c>
      <c r="BA126" s="18">
        <v>42837</v>
      </c>
      <c r="BB126" s="18"/>
      <c r="BC126" s="26"/>
      <c r="BD126" s="34"/>
      <c r="BE126" s="34"/>
      <c r="BF126" s="18"/>
      <c r="BG126" s="18"/>
      <c r="BH126" s="18"/>
      <c r="BI126" s="26"/>
      <c r="BJ126" s="34"/>
      <c r="BK126" s="34"/>
      <c r="BL126" s="18"/>
      <c r="BM126" s="18"/>
      <c r="BN126" s="18"/>
      <c r="BO126" s="17"/>
      <c r="BP126" s="19">
        <f t="shared" si="22"/>
        <v>-42222</v>
      </c>
      <c r="BQ126" s="17">
        <f t="shared" si="23"/>
        <v>-1407.4</v>
      </c>
      <c r="BR126" s="17">
        <f t="shared" si="24"/>
        <v>-1408</v>
      </c>
      <c r="BS126" s="17">
        <f t="shared" si="25"/>
        <v>17.999999999997272</v>
      </c>
      <c r="BT126" s="18"/>
      <c r="BU126" s="18"/>
      <c r="BV126" s="17"/>
      <c r="BW126" s="19">
        <f t="shared" si="26"/>
        <v>0</v>
      </c>
      <c r="BX126" s="17">
        <f t="shared" si="27"/>
        <v>0</v>
      </c>
      <c r="BY126" s="17">
        <f t="shared" si="28"/>
        <v>0</v>
      </c>
      <c r="BZ126" s="17">
        <f t="shared" si="29"/>
        <v>0</v>
      </c>
      <c r="CA126" s="18"/>
      <c r="CB126" s="18"/>
      <c r="CC126" s="18"/>
      <c r="CD126" s="18"/>
      <c r="CE126" s="36">
        <f t="shared" si="30"/>
        <v>0</v>
      </c>
      <c r="CF126" s="39">
        <f t="shared" si="31"/>
        <v>42837</v>
      </c>
      <c r="CG126" s="39"/>
      <c r="CH126" s="18"/>
      <c r="CI126" s="18"/>
      <c r="CJ126" s="18"/>
      <c r="CK126" s="26"/>
      <c r="CL126" s="18"/>
      <c r="CM126" s="18"/>
      <c r="CN126" s="18"/>
      <c r="CO126" s="26"/>
      <c r="CP126" s="26"/>
      <c r="CQ126" s="34"/>
      <c r="CR126" s="80"/>
      <c r="CS126" s="18"/>
      <c r="CT126" s="26"/>
      <c r="CU126" s="18"/>
      <c r="CV126" s="26"/>
      <c r="CW126" s="18"/>
      <c r="CX126" s="18"/>
      <c r="CY126" s="18"/>
      <c r="CZ126" s="26"/>
      <c r="DA126" s="18"/>
      <c r="DB126" s="18"/>
    </row>
    <row r="127" spans="1:106" s="101" customFormat="1" ht="58.5" customHeight="1" x14ac:dyDescent="0.2">
      <c r="A127" s="17">
        <v>124</v>
      </c>
      <c r="B127" s="97">
        <v>42776</v>
      </c>
      <c r="C127" s="19" t="s">
        <v>121</v>
      </c>
      <c r="D127" s="20" t="s">
        <v>67</v>
      </c>
      <c r="E127" s="20" t="s">
        <v>68</v>
      </c>
      <c r="F127" s="20" t="s">
        <v>69</v>
      </c>
      <c r="G127" s="21" t="s">
        <v>579</v>
      </c>
      <c r="H127" s="22">
        <v>154</v>
      </c>
      <c r="I127" s="78"/>
      <c r="J127" s="23">
        <v>13381733</v>
      </c>
      <c r="K127" s="17" t="s">
        <v>122</v>
      </c>
      <c r="L127" s="24" t="s">
        <v>71</v>
      </c>
      <c r="M127" s="24"/>
      <c r="N127" s="23">
        <v>0</v>
      </c>
      <c r="O127" s="24" t="s">
        <v>71</v>
      </c>
      <c r="P127" s="24" t="s">
        <v>71</v>
      </c>
      <c r="Q127" s="23">
        <v>0</v>
      </c>
      <c r="R127" s="24" t="s">
        <v>71</v>
      </c>
      <c r="S127" s="26">
        <f t="shared" si="20"/>
        <v>13381733</v>
      </c>
      <c r="T127" s="17" t="s">
        <v>1595</v>
      </c>
      <c r="U127" s="17" t="s">
        <v>580</v>
      </c>
      <c r="V127" s="18" t="s">
        <v>74</v>
      </c>
      <c r="W127" s="18">
        <v>42780</v>
      </c>
      <c r="X127" s="19">
        <v>283</v>
      </c>
      <c r="Y127" s="18">
        <v>42781</v>
      </c>
      <c r="Z127" s="27">
        <v>13010922</v>
      </c>
      <c r="AA127" s="18">
        <v>42781</v>
      </c>
      <c r="AB127" s="18">
        <v>42781</v>
      </c>
      <c r="AC127" s="28"/>
      <c r="AD127" s="21" t="s">
        <v>407</v>
      </c>
      <c r="AE127" s="26">
        <v>13010922</v>
      </c>
      <c r="AF127" s="99">
        <f t="shared" si="21"/>
        <v>-370811</v>
      </c>
      <c r="AG127" s="30">
        <v>2168487</v>
      </c>
      <c r="AH127" s="17" t="s">
        <v>125</v>
      </c>
      <c r="AI127" s="17" t="s">
        <v>71</v>
      </c>
      <c r="AJ127" s="26" t="s">
        <v>581</v>
      </c>
      <c r="AK127" s="80">
        <v>42789</v>
      </c>
      <c r="AL127" s="17" t="s">
        <v>77</v>
      </c>
      <c r="AM127" s="31">
        <v>52904688</v>
      </c>
      <c r="AN127" s="31">
        <v>6</v>
      </c>
      <c r="AO127" s="39"/>
      <c r="AP127" s="17" t="s">
        <v>582</v>
      </c>
      <c r="AQ127" s="17" t="s">
        <v>582</v>
      </c>
      <c r="AR127" s="17" t="s">
        <v>582</v>
      </c>
      <c r="AS127" s="17" t="s">
        <v>1550</v>
      </c>
      <c r="AT127" s="19">
        <v>3203206335</v>
      </c>
      <c r="AU127" s="103" t="s">
        <v>1408</v>
      </c>
      <c r="AV127" s="17" t="s">
        <v>836</v>
      </c>
      <c r="AW127" s="87">
        <f t="shared" si="36"/>
        <v>180</v>
      </c>
      <c r="AX127" s="17">
        <f t="shared" si="37"/>
        <v>6</v>
      </c>
      <c r="AY127" s="17">
        <f t="shared" si="38"/>
        <v>6</v>
      </c>
      <c r="AZ127" s="17">
        <f t="shared" si="39"/>
        <v>0</v>
      </c>
      <c r="BA127" s="18">
        <v>42961</v>
      </c>
      <c r="BB127" s="18"/>
      <c r="BC127" s="26"/>
      <c r="BD127" s="34"/>
      <c r="BE127" s="34"/>
      <c r="BF127" s="18"/>
      <c r="BG127" s="18"/>
      <c r="BH127" s="18"/>
      <c r="BI127" s="26"/>
      <c r="BJ127" s="34"/>
      <c r="BK127" s="34"/>
      <c r="BL127" s="18"/>
      <c r="BM127" s="18"/>
      <c r="BN127" s="18"/>
      <c r="BO127" s="17"/>
      <c r="BP127" s="19">
        <f t="shared" si="22"/>
        <v>-42344</v>
      </c>
      <c r="BQ127" s="17">
        <f t="shared" si="23"/>
        <v>-1411.4666666666667</v>
      </c>
      <c r="BR127" s="17">
        <f t="shared" si="24"/>
        <v>-1412</v>
      </c>
      <c r="BS127" s="17">
        <f t="shared" si="25"/>
        <v>15.999999999999091</v>
      </c>
      <c r="BT127" s="18"/>
      <c r="BU127" s="18"/>
      <c r="BV127" s="17"/>
      <c r="BW127" s="19">
        <f t="shared" si="26"/>
        <v>0</v>
      </c>
      <c r="BX127" s="17">
        <f t="shared" si="27"/>
        <v>0</v>
      </c>
      <c r="BY127" s="17">
        <f t="shared" si="28"/>
        <v>0</v>
      </c>
      <c r="BZ127" s="17">
        <f t="shared" si="29"/>
        <v>0</v>
      </c>
      <c r="CA127" s="18"/>
      <c r="CB127" s="18"/>
      <c r="CC127" s="18"/>
      <c r="CD127" s="18"/>
      <c r="CE127" s="36">
        <f t="shared" si="30"/>
        <v>0</v>
      </c>
      <c r="CF127" s="39">
        <f t="shared" si="31"/>
        <v>42961</v>
      </c>
      <c r="CG127" s="39"/>
      <c r="CH127" s="18"/>
      <c r="CI127" s="18"/>
      <c r="CJ127" s="18"/>
      <c r="CK127" s="26"/>
      <c r="CL127" s="18"/>
      <c r="CM127" s="18"/>
      <c r="CN127" s="18"/>
      <c r="CO127" s="26"/>
      <c r="CP127" s="26"/>
      <c r="CQ127" s="34"/>
      <c r="CR127" s="80"/>
      <c r="CS127" s="18"/>
      <c r="CT127" s="26"/>
      <c r="CU127" s="18"/>
      <c r="CV127" s="26"/>
      <c r="CW127" s="18"/>
      <c r="CX127" s="18"/>
      <c r="CY127" s="18"/>
      <c r="CZ127" s="26"/>
      <c r="DA127" s="18"/>
      <c r="DB127" s="18"/>
    </row>
    <row r="128" spans="1:106" s="101" customFormat="1" ht="58.5" customHeight="1" x14ac:dyDescent="0.2">
      <c r="A128" s="17">
        <v>125</v>
      </c>
      <c r="B128" s="97">
        <v>42776</v>
      </c>
      <c r="C128" s="19" t="s">
        <v>212</v>
      </c>
      <c r="D128" s="20" t="s">
        <v>67</v>
      </c>
      <c r="E128" s="20" t="s">
        <v>68</v>
      </c>
      <c r="F128" s="20" t="s">
        <v>69</v>
      </c>
      <c r="G128" s="21" t="s">
        <v>588</v>
      </c>
      <c r="H128" s="22">
        <v>159</v>
      </c>
      <c r="I128" s="78"/>
      <c r="J128" s="23">
        <v>27119488</v>
      </c>
      <c r="K128" s="17" t="s">
        <v>213</v>
      </c>
      <c r="L128" s="24" t="s">
        <v>71</v>
      </c>
      <c r="M128" s="24"/>
      <c r="N128" s="23">
        <v>0</v>
      </c>
      <c r="O128" s="24" t="s">
        <v>71</v>
      </c>
      <c r="P128" s="24" t="s">
        <v>71</v>
      </c>
      <c r="Q128" s="23">
        <v>0</v>
      </c>
      <c r="R128" s="24" t="s">
        <v>71</v>
      </c>
      <c r="S128" s="26">
        <f t="shared" si="20"/>
        <v>27119488</v>
      </c>
      <c r="T128" s="17" t="s">
        <v>1595</v>
      </c>
      <c r="U128" s="17" t="s">
        <v>589</v>
      </c>
      <c r="V128" s="18" t="s">
        <v>74</v>
      </c>
      <c r="W128" s="18">
        <v>42780</v>
      </c>
      <c r="X128" s="19">
        <v>281</v>
      </c>
      <c r="Y128" s="18">
        <v>42780</v>
      </c>
      <c r="Z128" s="27">
        <v>26368000</v>
      </c>
      <c r="AA128" s="18">
        <v>42780</v>
      </c>
      <c r="AB128" s="18">
        <v>42780</v>
      </c>
      <c r="AC128" s="28"/>
      <c r="AD128" s="21" t="s">
        <v>408</v>
      </c>
      <c r="AE128" s="26">
        <v>26398000</v>
      </c>
      <c r="AF128" s="99">
        <f t="shared" si="21"/>
        <v>-721488</v>
      </c>
      <c r="AG128" s="30">
        <v>3296000</v>
      </c>
      <c r="AH128" s="17" t="s">
        <v>216</v>
      </c>
      <c r="AI128" s="17" t="s">
        <v>71</v>
      </c>
      <c r="AJ128" s="26" t="s">
        <v>590</v>
      </c>
      <c r="AK128" s="80">
        <v>42789</v>
      </c>
      <c r="AL128" s="17" t="s">
        <v>591</v>
      </c>
      <c r="AM128" s="31">
        <v>1052387579</v>
      </c>
      <c r="AN128" s="31">
        <v>3</v>
      </c>
      <c r="AO128" s="39"/>
      <c r="AP128" s="17" t="s">
        <v>582</v>
      </c>
      <c r="AQ128" s="17" t="s">
        <v>582</v>
      </c>
      <c r="AR128" s="17" t="s">
        <v>582</v>
      </c>
      <c r="AS128" s="17" t="s">
        <v>1551</v>
      </c>
      <c r="AT128" s="19">
        <v>3142269425</v>
      </c>
      <c r="AU128" s="103" t="s">
        <v>1409</v>
      </c>
      <c r="AV128" s="17" t="s">
        <v>701</v>
      </c>
      <c r="AW128" s="87">
        <f t="shared" si="36"/>
        <v>240</v>
      </c>
      <c r="AX128" s="17">
        <f t="shared" si="37"/>
        <v>8</v>
      </c>
      <c r="AY128" s="17">
        <f t="shared" si="38"/>
        <v>8</v>
      </c>
      <c r="AZ128" s="17">
        <f t="shared" si="39"/>
        <v>0</v>
      </c>
      <c r="BA128" s="18">
        <v>43021</v>
      </c>
      <c r="BB128" s="18"/>
      <c r="BC128" s="26"/>
      <c r="BD128" s="34"/>
      <c r="BE128" s="34"/>
      <c r="BF128" s="18"/>
      <c r="BG128" s="18"/>
      <c r="BH128" s="18"/>
      <c r="BI128" s="26"/>
      <c r="BJ128" s="34"/>
      <c r="BK128" s="34"/>
      <c r="BL128" s="18"/>
      <c r="BM128" s="18"/>
      <c r="BN128" s="18"/>
      <c r="BO128" s="17"/>
      <c r="BP128" s="19">
        <f t="shared" si="22"/>
        <v>-42403</v>
      </c>
      <c r="BQ128" s="17">
        <f t="shared" si="23"/>
        <v>-1413.4333333333334</v>
      </c>
      <c r="BR128" s="17">
        <f t="shared" si="24"/>
        <v>-1414</v>
      </c>
      <c r="BS128" s="17">
        <f t="shared" si="25"/>
        <v>16.999999999998181</v>
      </c>
      <c r="BT128" s="18"/>
      <c r="BU128" s="18"/>
      <c r="BV128" s="17"/>
      <c r="BW128" s="19">
        <f t="shared" si="26"/>
        <v>0</v>
      </c>
      <c r="BX128" s="17">
        <f t="shared" si="27"/>
        <v>0</v>
      </c>
      <c r="BY128" s="17">
        <f t="shared" si="28"/>
        <v>0</v>
      </c>
      <c r="BZ128" s="17">
        <f t="shared" si="29"/>
        <v>0</v>
      </c>
      <c r="CA128" s="18"/>
      <c r="CB128" s="18"/>
      <c r="CC128" s="18"/>
      <c r="CD128" s="18"/>
      <c r="CE128" s="36">
        <f t="shared" si="30"/>
        <v>0</v>
      </c>
      <c r="CF128" s="39">
        <f t="shared" si="31"/>
        <v>43021</v>
      </c>
      <c r="CG128" s="39"/>
      <c r="CH128" s="18"/>
      <c r="CI128" s="18"/>
      <c r="CJ128" s="18"/>
      <c r="CK128" s="26"/>
      <c r="CL128" s="18"/>
      <c r="CM128" s="18"/>
      <c r="CN128" s="18"/>
      <c r="CO128" s="26"/>
      <c r="CP128" s="26"/>
      <c r="CQ128" s="34"/>
      <c r="CR128" s="80"/>
      <c r="CS128" s="18"/>
      <c r="CT128" s="26"/>
      <c r="CU128" s="18"/>
      <c r="CV128" s="26"/>
      <c r="CW128" s="18"/>
      <c r="CX128" s="18"/>
      <c r="CY128" s="18"/>
      <c r="CZ128" s="26"/>
      <c r="DA128" s="18"/>
      <c r="DB128" s="18"/>
    </row>
    <row r="129" spans="1:106" s="101" customFormat="1" ht="58.5" customHeight="1" x14ac:dyDescent="0.2">
      <c r="A129" s="17">
        <v>126</v>
      </c>
      <c r="B129" s="97">
        <v>42774</v>
      </c>
      <c r="C129" s="19" t="s">
        <v>212</v>
      </c>
      <c r="D129" s="20" t="s">
        <v>67</v>
      </c>
      <c r="E129" s="20" t="s">
        <v>68</v>
      </c>
      <c r="F129" s="20" t="s">
        <v>69</v>
      </c>
      <c r="G129" s="21" t="s">
        <v>463</v>
      </c>
      <c r="H129" s="22">
        <v>158</v>
      </c>
      <c r="I129" s="78"/>
      <c r="J129" s="23">
        <v>27119488</v>
      </c>
      <c r="K129" s="17" t="s">
        <v>213</v>
      </c>
      <c r="L129" s="24" t="s">
        <v>71</v>
      </c>
      <c r="M129" s="24"/>
      <c r="N129" s="23">
        <v>0</v>
      </c>
      <c r="O129" s="24" t="s">
        <v>71</v>
      </c>
      <c r="P129" s="24" t="s">
        <v>71</v>
      </c>
      <c r="Q129" s="23">
        <v>0</v>
      </c>
      <c r="R129" s="24" t="s">
        <v>71</v>
      </c>
      <c r="S129" s="26">
        <f t="shared" si="20"/>
        <v>27119488</v>
      </c>
      <c r="T129" s="17" t="s">
        <v>1595</v>
      </c>
      <c r="U129" s="17" t="s">
        <v>464</v>
      </c>
      <c r="V129" s="18" t="s">
        <v>74</v>
      </c>
      <c r="W129" s="18">
        <v>42780</v>
      </c>
      <c r="X129" s="19">
        <v>285</v>
      </c>
      <c r="Y129" s="18">
        <v>42781</v>
      </c>
      <c r="Z129" s="27">
        <v>26368000</v>
      </c>
      <c r="AA129" s="18">
        <v>42781</v>
      </c>
      <c r="AB129" s="18">
        <v>42781</v>
      </c>
      <c r="AC129" s="28"/>
      <c r="AD129" s="21" t="s">
        <v>409</v>
      </c>
      <c r="AE129" s="26">
        <v>26368000</v>
      </c>
      <c r="AF129" s="99">
        <f t="shared" si="21"/>
        <v>-751488</v>
      </c>
      <c r="AG129" s="30">
        <v>3296000</v>
      </c>
      <c r="AH129" s="17" t="s">
        <v>216</v>
      </c>
      <c r="AI129" s="17" t="s">
        <v>71</v>
      </c>
      <c r="AJ129" s="26" t="s">
        <v>465</v>
      </c>
      <c r="AK129" s="80">
        <v>42790</v>
      </c>
      <c r="AL129" s="17" t="s">
        <v>77</v>
      </c>
      <c r="AM129" s="31">
        <v>1019015990</v>
      </c>
      <c r="AN129" s="31">
        <v>2</v>
      </c>
      <c r="AO129" s="39"/>
      <c r="AP129" s="17" t="s">
        <v>421</v>
      </c>
      <c r="AQ129" s="17" t="s">
        <v>421</v>
      </c>
      <c r="AR129" s="17" t="s">
        <v>421</v>
      </c>
      <c r="AS129" s="17" t="s">
        <v>1501</v>
      </c>
      <c r="AT129" s="19">
        <v>3144256226</v>
      </c>
      <c r="AU129" s="103" t="s">
        <v>1410</v>
      </c>
      <c r="AV129" s="17" t="s">
        <v>1265</v>
      </c>
      <c r="AW129" s="87">
        <f t="shared" si="36"/>
        <v>240</v>
      </c>
      <c r="AX129" s="17">
        <f t="shared" si="37"/>
        <v>8</v>
      </c>
      <c r="AY129" s="17">
        <f t="shared" si="38"/>
        <v>8</v>
      </c>
      <c r="AZ129" s="17">
        <f t="shared" si="39"/>
        <v>0</v>
      </c>
      <c r="BA129" s="18">
        <v>43022</v>
      </c>
      <c r="BB129" s="18"/>
      <c r="BC129" s="26"/>
      <c r="BD129" s="34"/>
      <c r="BE129" s="34"/>
      <c r="BF129" s="18"/>
      <c r="BG129" s="18"/>
      <c r="BH129" s="18"/>
      <c r="BI129" s="26"/>
      <c r="BJ129" s="34"/>
      <c r="BK129" s="34"/>
      <c r="BL129" s="18"/>
      <c r="BM129" s="18"/>
      <c r="BN129" s="18"/>
      <c r="BO129" s="17"/>
      <c r="BP129" s="19">
        <f t="shared" si="22"/>
        <v>-42404</v>
      </c>
      <c r="BQ129" s="17">
        <f t="shared" si="23"/>
        <v>-1413.4666666666667</v>
      </c>
      <c r="BR129" s="17">
        <f t="shared" si="24"/>
        <v>-1414</v>
      </c>
      <c r="BS129" s="17">
        <f t="shared" si="25"/>
        <v>15.999999999999091</v>
      </c>
      <c r="BT129" s="18"/>
      <c r="BU129" s="18"/>
      <c r="BV129" s="17"/>
      <c r="BW129" s="19">
        <f t="shared" si="26"/>
        <v>0</v>
      </c>
      <c r="BX129" s="17">
        <f t="shared" si="27"/>
        <v>0</v>
      </c>
      <c r="BY129" s="17">
        <f t="shared" si="28"/>
        <v>0</v>
      </c>
      <c r="BZ129" s="17">
        <f t="shared" si="29"/>
        <v>0</v>
      </c>
      <c r="CA129" s="18"/>
      <c r="CB129" s="18"/>
      <c r="CC129" s="18"/>
      <c r="CD129" s="18"/>
      <c r="CE129" s="36">
        <f t="shared" si="30"/>
        <v>0</v>
      </c>
      <c r="CF129" s="39">
        <f t="shared" si="31"/>
        <v>43022</v>
      </c>
      <c r="CG129" s="39"/>
      <c r="CH129" s="18"/>
      <c r="CI129" s="18"/>
      <c r="CJ129" s="18"/>
      <c r="CK129" s="26"/>
      <c r="CL129" s="18"/>
      <c r="CM129" s="18"/>
      <c r="CN129" s="18"/>
      <c r="CO129" s="26"/>
      <c r="CP129" s="26"/>
      <c r="CQ129" s="34"/>
      <c r="CR129" s="80"/>
      <c r="CS129" s="18"/>
      <c r="CT129" s="26"/>
      <c r="CU129" s="18"/>
      <c r="CV129" s="26"/>
      <c r="CW129" s="18"/>
      <c r="CX129" s="18"/>
      <c r="CY129" s="18"/>
      <c r="CZ129" s="26"/>
      <c r="DA129" s="18"/>
      <c r="DB129" s="18"/>
    </row>
    <row r="130" spans="1:106" s="101" customFormat="1" ht="58.5" customHeight="1" x14ac:dyDescent="0.2">
      <c r="A130" s="17">
        <v>127</v>
      </c>
      <c r="B130" s="97">
        <v>42762</v>
      </c>
      <c r="C130" s="19" t="s">
        <v>212</v>
      </c>
      <c r="D130" s="20" t="s">
        <v>67</v>
      </c>
      <c r="E130" s="20" t="s">
        <v>68</v>
      </c>
      <c r="F130" s="20" t="s">
        <v>69</v>
      </c>
      <c r="G130" s="21" t="s">
        <v>1702</v>
      </c>
      <c r="H130" s="22">
        <v>116</v>
      </c>
      <c r="I130" s="78"/>
      <c r="J130" s="23">
        <v>45254000</v>
      </c>
      <c r="K130" s="17" t="s">
        <v>213</v>
      </c>
      <c r="L130" s="24" t="s">
        <v>71</v>
      </c>
      <c r="M130" s="24"/>
      <c r="N130" s="23">
        <v>0</v>
      </c>
      <c r="O130" s="24" t="s">
        <v>71</v>
      </c>
      <c r="P130" s="24" t="s">
        <v>71</v>
      </c>
      <c r="Q130" s="23">
        <v>0</v>
      </c>
      <c r="R130" s="24" t="s">
        <v>71</v>
      </c>
      <c r="S130" s="26">
        <f t="shared" si="20"/>
        <v>45254000</v>
      </c>
      <c r="T130" s="17" t="s">
        <v>1595</v>
      </c>
      <c r="U130" s="17" t="s">
        <v>466</v>
      </c>
      <c r="V130" s="18" t="s">
        <v>74</v>
      </c>
      <c r="W130" s="18">
        <v>42767</v>
      </c>
      <c r="X130" s="19">
        <v>167</v>
      </c>
      <c r="Y130" s="18">
        <v>42767</v>
      </c>
      <c r="Z130" s="27">
        <v>44000000</v>
      </c>
      <c r="AA130" s="18">
        <v>42767</v>
      </c>
      <c r="AB130" s="18">
        <v>42767</v>
      </c>
      <c r="AC130" s="28"/>
      <c r="AD130" s="21" t="s">
        <v>410</v>
      </c>
      <c r="AE130" s="26">
        <v>44000000</v>
      </c>
      <c r="AF130" s="99">
        <f t="shared" si="21"/>
        <v>-1254000</v>
      </c>
      <c r="AG130" s="30">
        <v>4000000</v>
      </c>
      <c r="AH130" s="17" t="s">
        <v>216</v>
      </c>
      <c r="AI130" s="17" t="s">
        <v>71</v>
      </c>
      <c r="AJ130" s="26" t="s">
        <v>467</v>
      </c>
      <c r="AK130" s="80">
        <v>42787</v>
      </c>
      <c r="AL130" s="17" t="s">
        <v>77</v>
      </c>
      <c r="AM130" s="31">
        <v>53051195</v>
      </c>
      <c r="AN130" s="31">
        <v>9</v>
      </c>
      <c r="AO130" s="39"/>
      <c r="AP130" s="17" t="s">
        <v>421</v>
      </c>
      <c r="AQ130" s="17" t="s">
        <v>421</v>
      </c>
      <c r="AR130" s="17" t="s">
        <v>421</v>
      </c>
      <c r="AS130" s="17" t="s">
        <v>1501</v>
      </c>
      <c r="AT130" s="19">
        <v>3132465893</v>
      </c>
      <c r="AU130" s="103" t="s">
        <v>1358</v>
      </c>
      <c r="AV130" s="17" t="s">
        <v>1264</v>
      </c>
      <c r="AW130" s="87">
        <f t="shared" si="36"/>
        <v>330</v>
      </c>
      <c r="AX130" s="17">
        <f t="shared" si="37"/>
        <v>11</v>
      </c>
      <c r="AY130" s="17">
        <f t="shared" si="38"/>
        <v>11</v>
      </c>
      <c r="AZ130" s="17">
        <f t="shared" si="39"/>
        <v>0</v>
      </c>
      <c r="BA130" s="18">
        <v>43099</v>
      </c>
      <c r="BB130" s="18"/>
      <c r="BC130" s="26"/>
      <c r="BD130" s="34"/>
      <c r="BE130" s="34"/>
      <c r="BF130" s="18"/>
      <c r="BG130" s="18"/>
      <c r="BH130" s="18"/>
      <c r="BI130" s="26"/>
      <c r="BJ130" s="34"/>
      <c r="BK130" s="34"/>
      <c r="BL130" s="18"/>
      <c r="BM130" s="18"/>
      <c r="BN130" s="18"/>
      <c r="BO130" s="17"/>
      <c r="BP130" s="19">
        <f t="shared" si="22"/>
        <v>-42480</v>
      </c>
      <c r="BQ130" s="17">
        <f t="shared" si="23"/>
        <v>-1416</v>
      </c>
      <c r="BR130" s="17">
        <f t="shared" si="24"/>
        <v>-1416</v>
      </c>
      <c r="BS130" s="17">
        <f t="shared" si="25"/>
        <v>0</v>
      </c>
      <c r="BT130" s="18"/>
      <c r="BU130" s="18"/>
      <c r="BV130" s="17"/>
      <c r="BW130" s="19">
        <f t="shared" si="26"/>
        <v>0</v>
      </c>
      <c r="BX130" s="17">
        <f t="shared" si="27"/>
        <v>0</v>
      </c>
      <c r="BY130" s="17">
        <f t="shared" si="28"/>
        <v>0</v>
      </c>
      <c r="BZ130" s="17">
        <f t="shared" si="29"/>
        <v>0</v>
      </c>
      <c r="CA130" s="18"/>
      <c r="CB130" s="18"/>
      <c r="CC130" s="18"/>
      <c r="CD130" s="18"/>
      <c r="CE130" s="36">
        <f t="shared" si="30"/>
        <v>0</v>
      </c>
      <c r="CF130" s="39">
        <f t="shared" si="31"/>
        <v>43099</v>
      </c>
      <c r="CG130" s="39"/>
      <c r="CH130" s="18"/>
      <c r="CI130" s="18"/>
      <c r="CJ130" s="18"/>
      <c r="CK130" s="26"/>
      <c r="CL130" s="18"/>
      <c r="CM130" s="18">
        <v>42788</v>
      </c>
      <c r="CN130" s="18">
        <v>42788</v>
      </c>
      <c r="CO130" s="26" t="s">
        <v>623</v>
      </c>
      <c r="CP130" s="26" t="s">
        <v>77</v>
      </c>
      <c r="CQ130" s="34">
        <v>1016032489</v>
      </c>
      <c r="CR130" s="80">
        <v>42790</v>
      </c>
      <c r="CS130" s="18"/>
      <c r="CT130" s="26"/>
      <c r="CU130" s="18"/>
      <c r="CV130" s="26"/>
      <c r="CW130" s="18"/>
      <c r="CX130" s="18"/>
      <c r="CY130" s="18"/>
      <c r="CZ130" s="26"/>
      <c r="DA130" s="18"/>
      <c r="DB130" s="18"/>
    </row>
    <row r="131" spans="1:106" s="101" customFormat="1" ht="58.5" customHeight="1" x14ac:dyDescent="0.2">
      <c r="A131" s="17">
        <v>128</v>
      </c>
      <c r="B131" s="97">
        <v>42776</v>
      </c>
      <c r="C131" s="19" t="s">
        <v>66</v>
      </c>
      <c r="D131" s="20" t="s">
        <v>67</v>
      </c>
      <c r="E131" s="20" t="s">
        <v>68</v>
      </c>
      <c r="F131" s="20" t="s">
        <v>69</v>
      </c>
      <c r="G131" s="21" t="s">
        <v>1703</v>
      </c>
      <c r="H131" s="22">
        <v>161</v>
      </c>
      <c r="I131" s="78"/>
      <c r="J131" s="23">
        <v>40173210</v>
      </c>
      <c r="K131" s="17" t="s">
        <v>70</v>
      </c>
      <c r="L131" s="24" t="s">
        <v>71</v>
      </c>
      <c r="M131" s="24"/>
      <c r="N131" s="23">
        <v>0</v>
      </c>
      <c r="O131" s="24" t="s">
        <v>71</v>
      </c>
      <c r="P131" s="24" t="s">
        <v>71</v>
      </c>
      <c r="Q131" s="23">
        <v>0</v>
      </c>
      <c r="R131" s="24" t="s">
        <v>71</v>
      </c>
      <c r="S131" s="26">
        <f t="shared" si="20"/>
        <v>40173210</v>
      </c>
      <c r="T131" s="17" t="s">
        <v>1598</v>
      </c>
      <c r="U131" s="17" t="s">
        <v>427</v>
      </c>
      <c r="V131" s="18" t="s">
        <v>74</v>
      </c>
      <c r="W131" s="18" t="s">
        <v>428</v>
      </c>
      <c r="X131" s="19">
        <v>284</v>
      </c>
      <c r="Y131" s="18">
        <v>42781</v>
      </c>
      <c r="Z131" s="27">
        <v>39060000</v>
      </c>
      <c r="AA131" s="18">
        <v>42781</v>
      </c>
      <c r="AB131" s="18">
        <v>42781</v>
      </c>
      <c r="AC131" s="28"/>
      <c r="AD131" s="21" t="s">
        <v>411</v>
      </c>
      <c r="AE131" s="26">
        <v>39060000</v>
      </c>
      <c r="AF131" s="99">
        <f t="shared" si="21"/>
        <v>-1113210</v>
      </c>
      <c r="AG131" s="30">
        <v>4340000</v>
      </c>
      <c r="AH131" s="17" t="s">
        <v>93</v>
      </c>
      <c r="AI131" s="17" t="s">
        <v>71</v>
      </c>
      <c r="AJ131" s="26" t="s">
        <v>429</v>
      </c>
      <c r="AK131" s="80">
        <v>42782</v>
      </c>
      <c r="AL131" s="17" t="s">
        <v>77</v>
      </c>
      <c r="AM131" s="31">
        <v>1022363131</v>
      </c>
      <c r="AN131" s="31">
        <v>5</v>
      </c>
      <c r="AO131" s="39"/>
      <c r="AP131" s="17" t="s">
        <v>421</v>
      </c>
      <c r="AQ131" s="17" t="s">
        <v>421</v>
      </c>
      <c r="AR131" s="17" t="s">
        <v>421</v>
      </c>
      <c r="AS131" s="17" t="s">
        <v>1552</v>
      </c>
      <c r="AT131" s="19">
        <v>3013938155</v>
      </c>
      <c r="AU131" s="103" t="s">
        <v>1411</v>
      </c>
      <c r="AV131" s="17" t="s">
        <v>728</v>
      </c>
      <c r="AW131" s="87">
        <f t="shared" si="36"/>
        <v>270</v>
      </c>
      <c r="AX131" s="17">
        <f t="shared" si="37"/>
        <v>9</v>
      </c>
      <c r="AY131" s="17">
        <f t="shared" si="38"/>
        <v>9</v>
      </c>
      <c r="AZ131" s="17">
        <f t="shared" si="39"/>
        <v>0</v>
      </c>
      <c r="BA131" s="18">
        <v>43053</v>
      </c>
      <c r="BB131" s="18"/>
      <c r="BC131" s="26"/>
      <c r="BD131" s="34"/>
      <c r="BE131" s="34"/>
      <c r="BF131" s="18"/>
      <c r="BG131" s="18"/>
      <c r="BH131" s="18"/>
      <c r="BI131" s="26"/>
      <c r="BJ131" s="34"/>
      <c r="BK131" s="34"/>
      <c r="BL131" s="18"/>
      <c r="BM131" s="18"/>
      <c r="BN131" s="18"/>
      <c r="BO131" s="17"/>
      <c r="BP131" s="19">
        <f t="shared" si="22"/>
        <v>-42434</v>
      </c>
      <c r="BQ131" s="17">
        <f t="shared" si="23"/>
        <v>-1414.4666666666667</v>
      </c>
      <c r="BR131" s="17">
        <f t="shared" si="24"/>
        <v>-1415</v>
      </c>
      <c r="BS131" s="17">
        <f t="shared" si="25"/>
        <v>15.999999999999091</v>
      </c>
      <c r="BT131" s="18"/>
      <c r="BU131" s="18"/>
      <c r="BV131" s="17"/>
      <c r="BW131" s="19">
        <f t="shared" si="26"/>
        <v>0</v>
      </c>
      <c r="BX131" s="17">
        <f t="shared" si="27"/>
        <v>0</v>
      </c>
      <c r="BY131" s="17">
        <f t="shared" si="28"/>
        <v>0</v>
      </c>
      <c r="BZ131" s="17">
        <f t="shared" si="29"/>
        <v>0</v>
      </c>
      <c r="CA131" s="18"/>
      <c r="CB131" s="18"/>
      <c r="CC131" s="18"/>
      <c r="CD131" s="18"/>
      <c r="CE131" s="36">
        <f t="shared" si="30"/>
        <v>0</v>
      </c>
      <c r="CF131" s="39">
        <f t="shared" si="31"/>
        <v>43053</v>
      </c>
      <c r="CG131" s="39"/>
      <c r="CH131" s="18"/>
      <c r="CI131" s="18"/>
      <c r="CJ131" s="18"/>
      <c r="CK131" s="26"/>
      <c r="CL131" s="18"/>
      <c r="CM131" s="18"/>
      <c r="CN131" s="18"/>
      <c r="CO131" s="26"/>
      <c r="CP131" s="26"/>
      <c r="CQ131" s="34"/>
      <c r="CR131" s="80"/>
      <c r="CS131" s="18"/>
      <c r="CT131" s="26"/>
      <c r="CU131" s="18"/>
      <c r="CV131" s="26"/>
      <c r="CW131" s="18"/>
      <c r="CX131" s="18"/>
      <c r="CY131" s="18"/>
      <c r="CZ131" s="26"/>
      <c r="DA131" s="18"/>
      <c r="DB131" s="18"/>
    </row>
    <row r="132" spans="1:106" s="101" customFormat="1" ht="58.5" customHeight="1" x14ac:dyDescent="0.2">
      <c r="A132" s="17">
        <v>129</v>
      </c>
      <c r="B132" s="97">
        <v>42774</v>
      </c>
      <c r="C132" s="19" t="s">
        <v>212</v>
      </c>
      <c r="D132" s="20" t="s">
        <v>67</v>
      </c>
      <c r="E132" s="20" t="s">
        <v>68</v>
      </c>
      <c r="F132" s="20" t="s">
        <v>69</v>
      </c>
      <c r="G132" s="21" t="s">
        <v>1704</v>
      </c>
      <c r="H132" s="22">
        <v>156</v>
      </c>
      <c r="I132" s="78"/>
      <c r="J132" s="23">
        <v>29721784</v>
      </c>
      <c r="K132" s="17" t="s">
        <v>213</v>
      </c>
      <c r="L132" s="24" t="s">
        <v>71</v>
      </c>
      <c r="M132" s="24"/>
      <c r="N132" s="23">
        <v>0</v>
      </c>
      <c r="O132" s="24" t="s">
        <v>71</v>
      </c>
      <c r="P132" s="24" t="s">
        <v>71</v>
      </c>
      <c r="Q132" s="23">
        <v>0</v>
      </c>
      <c r="R132" s="24" t="s">
        <v>71</v>
      </c>
      <c r="S132" s="26">
        <f t="shared" ref="S132:S195" si="40">J132+N132+Q132</f>
        <v>29721784</v>
      </c>
      <c r="T132" s="17" t="s">
        <v>1594</v>
      </c>
      <c r="U132" s="17" t="s">
        <v>510</v>
      </c>
      <c r="V132" s="18" t="s">
        <v>74</v>
      </c>
      <c r="W132" s="18">
        <v>42781</v>
      </c>
      <c r="X132" s="19">
        <v>286</v>
      </c>
      <c r="Y132" s="18">
        <v>42781</v>
      </c>
      <c r="Z132" s="27">
        <v>28119000</v>
      </c>
      <c r="AA132" s="18">
        <v>42781</v>
      </c>
      <c r="AB132" s="18">
        <v>42781</v>
      </c>
      <c r="AC132" s="28"/>
      <c r="AD132" s="21" t="s">
        <v>412</v>
      </c>
      <c r="AE132" s="26">
        <v>28119000</v>
      </c>
      <c r="AF132" s="99">
        <f t="shared" ref="AF132:AF195" si="41">-(S132-AE132)</f>
        <v>-1602784</v>
      </c>
      <c r="AG132" s="30">
        <v>2678000</v>
      </c>
      <c r="AH132" s="17" t="s">
        <v>216</v>
      </c>
      <c r="AI132" s="17" t="s">
        <v>71</v>
      </c>
      <c r="AJ132" s="26" t="s">
        <v>511</v>
      </c>
      <c r="AK132" s="80">
        <v>42787</v>
      </c>
      <c r="AL132" s="17" t="s">
        <v>77</v>
      </c>
      <c r="AM132" s="31">
        <v>1026283833</v>
      </c>
      <c r="AN132" s="31">
        <v>8</v>
      </c>
      <c r="AO132" s="39"/>
      <c r="AP132" s="17" t="s">
        <v>421</v>
      </c>
      <c r="AQ132" s="17" t="s">
        <v>421</v>
      </c>
      <c r="AR132" s="17" t="s">
        <v>421</v>
      </c>
      <c r="AS132" s="17" t="s">
        <v>1512</v>
      </c>
      <c r="AT132" s="19">
        <v>3920036</v>
      </c>
      <c r="AU132" s="103" t="s">
        <v>1412</v>
      </c>
      <c r="AV132" s="17" t="s">
        <v>1273</v>
      </c>
      <c r="AW132" s="87">
        <f t="shared" si="36"/>
        <v>315</v>
      </c>
      <c r="AX132" s="17">
        <f t="shared" si="37"/>
        <v>10.5</v>
      </c>
      <c r="AY132" s="17">
        <f t="shared" si="38"/>
        <v>10</v>
      </c>
      <c r="AZ132" s="17">
        <f t="shared" si="39"/>
        <v>15</v>
      </c>
      <c r="BA132" s="18">
        <v>43098</v>
      </c>
      <c r="BB132" s="18"/>
      <c r="BC132" s="26"/>
      <c r="BD132" s="34"/>
      <c r="BE132" s="34"/>
      <c r="BF132" s="18"/>
      <c r="BG132" s="18"/>
      <c r="BH132" s="18"/>
      <c r="BI132" s="26"/>
      <c r="BJ132" s="34"/>
      <c r="BK132" s="34"/>
      <c r="BL132" s="18"/>
      <c r="BM132" s="18"/>
      <c r="BN132" s="18"/>
      <c r="BO132" s="17"/>
      <c r="BP132" s="19">
        <f t="shared" ref="BP132:BP195" si="42">DAYS360(BA132,BT132,FALSE)</f>
        <v>-42479</v>
      </c>
      <c r="BQ132" s="17">
        <f t="shared" ref="BQ132:BQ195" si="43">BP132/30</f>
        <v>-1415.9666666666667</v>
      </c>
      <c r="BR132" s="17">
        <f t="shared" ref="BR132:BR195" si="44">INT(BQ132)</f>
        <v>-1416</v>
      </c>
      <c r="BS132" s="17">
        <f t="shared" ref="BS132:BS195" si="45">(BQ132-BR132)*30</f>
        <v>0.99999999999909051</v>
      </c>
      <c r="BT132" s="18"/>
      <c r="BU132" s="18"/>
      <c r="BV132" s="17"/>
      <c r="BW132" s="19">
        <f t="shared" ref="BW132:BW195" si="46">DAYS360(BT132,CA132,FALSE)</f>
        <v>0</v>
      </c>
      <c r="BX132" s="17">
        <f t="shared" ref="BX132:BX195" si="47">BW132/30</f>
        <v>0</v>
      </c>
      <c r="BY132" s="17">
        <f t="shared" ref="BY132:BY195" si="48">INT(BX132)</f>
        <v>0</v>
      </c>
      <c r="BZ132" s="17">
        <f t="shared" ref="BZ132:BZ195" si="49">(BX132-BY132)*30</f>
        <v>0</v>
      </c>
      <c r="CA132" s="18"/>
      <c r="CB132" s="18"/>
      <c r="CC132" s="18"/>
      <c r="CD132" s="18"/>
      <c r="CE132" s="36">
        <f t="shared" ref="CE132:CE195" si="50">_xlfn.DAYS(CD132,CC132)</f>
        <v>0</v>
      </c>
      <c r="CF132" s="39">
        <f t="shared" ref="CF132:CF195" si="51">BA132+CE132</f>
        <v>43098</v>
      </c>
      <c r="CG132" s="39"/>
      <c r="CH132" s="18"/>
      <c r="CI132" s="18"/>
      <c r="CJ132" s="18"/>
      <c r="CK132" s="26"/>
      <c r="CL132" s="18"/>
      <c r="CM132" s="18"/>
      <c r="CN132" s="18"/>
      <c r="CO132" s="26"/>
      <c r="CP132" s="26"/>
      <c r="CQ132" s="34"/>
      <c r="CR132" s="80"/>
      <c r="CS132" s="18"/>
      <c r="CT132" s="26"/>
      <c r="CU132" s="18"/>
      <c r="CV132" s="26"/>
      <c r="CW132" s="18"/>
      <c r="CX132" s="18"/>
      <c r="CY132" s="18"/>
      <c r="CZ132" s="26"/>
      <c r="DA132" s="18"/>
      <c r="DB132" s="18"/>
    </row>
    <row r="133" spans="1:106" s="101" customFormat="1" ht="58.5" customHeight="1" x14ac:dyDescent="0.2">
      <c r="A133" s="17">
        <v>130</v>
      </c>
      <c r="B133" s="97">
        <v>42779</v>
      </c>
      <c r="C133" s="19" t="s">
        <v>212</v>
      </c>
      <c r="D133" s="20" t="s">
        <v>67</v>
      </c>
      <c r="E133" s="20" t="s">
        <v>68</v>
      </c>
      <c r="F133" s="20" t="s">
        <v>69</v>
      </c>
      <c r="G133" s="21" t="s">
        <v>1705</v>
      </c>
      <c r="H133" s="22">
        <v>163</v>
      </c>
      <c r="I133" s="78"/>
      <c r="J133" s="23">
        <v>43197000</v>
      </c>
      <c r="K133" s="17" t="s">
        <v>213</v>
      </c>
      <c r="L133" s="24" t="s">
        <v>71</v>
      </c>
      <c r="M133" s="24"/>
      <c r="N133" s="23">
        <v>0</v>
      </c>
      <c r="O133" s="24" t="s">
        <v>71</v>
      </c>
      <c r="P133" s="24" t="s">
        <v>71</v>
      </c>
      <c r="Q133" s="23">
        <v>0</v>
      </c>
      <c r="R133" s="24" t="s">
        <v>71</v>
      </c>
      <c r="S133" s="26">
        <f t="shared" si="40"/>
        <v>43197000</v>
      </c>
      <c r="T133" s="17" t="s">
        <v>1594</v>
      </c>
      <c r="U133" s="17" t="s">
        <v>516</v>
      </c>
      <c r="V133" s="18" t="s">
        <v>74</v>
      </c>
      <c r="W133" s="18">
        <v>42781</v>
      </c>
      <c r="X133" s="19">
        <v>287</v>
      </c>
      <c r="Y133" s="18">
        <v>42781</v>
      </c>
      <c r="Z133" s="27">
        <v>42000000</v>
      </c>
      <c r="AA133" s="18">
        <v>42781</v>
      </c>
      <c r="AB133" s="18">
        <v>42781</v>
      </c>
      <c r="AC133" s="28"/>
      <c r="AD133" s="21" t="s">
        <v>413</v>
      </c>
      <c r="AE133" s="26">
        <v>42000000</v>
      </c>
      <c r="AF133" s="99">
        <f t="shared" si="41"/>
        <v>-1197000</v>
      </c>
      <c r="AG133" s="30">
        <v>4000000</v>
      </c>
      <c r="AH133" s="17" t="s">
        <v>216</v>
      </c>
      <c r="AI133" s="17" t="s">
        <v>71</v>
      </c>
      <c r="AJ133" s="26" t="s">
        <v>517</v>
      </c>
      <c r="AK133" s="80">
        <v>42787</v>
      </c>
      <c r="AL133" s="17" t="s">
        <v>77</v>
      </c>
      <c r="AM133" s="31">
        <v>1019043926</v>
      </c>
      <c r="AN133" s="31">
        <v>1</v>
      </c>
      <c r="AO133" s="39"/>
      <c r="AP133" s="17" t="s">
        <v>421</v>
      </c>
      <c r="AQ133" s="17" t="s">
        <v>421</v>
      </c>
      <c r="AR133" s="17" t="s">
        <v>421</v>
      </c>
      <c r="AS133" s="17" t="s">
        <v>1553</v>
      </c>
      <c r="AT133" s="19">
        <v>3118265776</v>
      </c>
      <c r="AU133" s="103" t="s">
        <v>1413</v>
      </c>
      <c r="AV133" s="17" t="s">
        <v>1273</v>
      </c>
      <c r="AW133" s="87">
        <f t="shared" si="36"/>
        <v>315</v>
      </c>
      <c r="AX133" s="17">
        <f t="shared" si="37"/>
        <v>10.5</v>
      </c>
      <c r="AY133" s="17">
        <f t="shared" si="38"/>
        <v>10</v>
      </c>
      <c r="AZ133" s="17">
        <f t="shared" si="39"/>
        <v>15</v>
      </c>
      <c r="BA133" s="18">
        <v>43098</v>
      </c>
      <c r="BB133" s="18"/>
      <c r="BC133" s="26"/>
      <c r="BD133" s="34"/>
      <c r="BE133" s="34"/>
      <c r="BF133" s="18"/>
      <c r="BG133" s="18"/>
      <c r="BH133" s="18"/>
      <c r="BI133" s="26"/>
      <c r="BJ133" s="34"/>
      <c r="BK133" s="34"/>
      <c r="BL133" s="18"/>
      <c r="BM133" s="18"/>
      <c r="BN133" s="18"/>
      <c r="BO133" s="17"/>
      <c r="BP133" s="19">
        <f t="shared" si="42"/>
        <v>-42479</v>
      </c>
      <c r="BQ133" s="17">
        <f t="shared" si="43"/>
        <v>-1415.9666666666667</v>
      </c>
      <c r="BR133" s="17">
        <f t="shared" si="44"/>
        <v>-1416</v>
      </c>
      <c r="BS133" s="17">
        <f t="shared" si="45"/>
        <v>0.99999999999909051</v>
      </c>
      <c r="BT133" s="18"/>
      <c r="BU133" s="18"/>
      <c r="BV133" s="17"/>
      <c r="BW133" s="19">
        <f t="shared" si="46"/>
        <v>0</v>
      </c>
      <c r="BX133" s="17">
        <f t="shared" si="47"/>
        <v>0</v>
      </c>
      <c r="BY133" s="17">
        <f t="shared" si="48"/>
        <v>0</v>
      </c>
      <c r="BZ133" s="17">
        <f t="shared" si="49"/>
        <v>0</v>
      </c>
      <c r="CA133" s="18"/>
      <c r="CB133" s="18"/>
      <c r="CC133" s="18"/>
      <c r="CD133" s="18"/>
      <c r="CE133" s="36">
        <f t="shared" si="50"/>
        <v>0</v>
      </c>
      <c r="CF133" s="39">
        <f t="shared" si="51"/>
        <v>43098</v>
      </c>
      <c r="CG133" s="39"/>
      <c r="CH133" s="18"/>
      <c r="CI133" s="18"/>
      <c r="CJ133" s="18"/>
      <c r="CK133" s="26"/>
      <c r="CL133" s="18"/>
      <c r="CM133" s="18"/>
      <c r="CN133" s="18"/>
      <c r="CO133" s="26"/>
      <c r="CP133" s="26"/>
      <c r="CQ133" s="34"/>
      <c r="CR133" s="80"/>
      <c r="CS133" s="18"/>
      <c r="CT133" s="26"/>
      <c r="CU133" s="18"/>
      <c r="CV133" s="26"/>
      <c r="CW133" s="18"/>
      <c r="CX133" s="18"/>
      <c r="CY133" s="18"/>
      <c r="CZ133" s="26"/>
      <c r="DA133" s="18"/>
      <c r="DB133" s="18"/>
    </row>
    <row r="134" spans="1:106" s="101" customFormat="1" ht="58.5" customHeight="1" x14ac:dyDescent="0.2">
      <c r="A134" s="17">
        <v>131</v>
      </c>
      <c r="B134" s="97">
        <v>42769</v>
      </c>
      <c r="C134" s="19" t="s">
        <v>66</v>
      </c>
      <c r="D134" s="20" t="s">
        <v>310</v>
      </c>
      <c r="E134" s="20" t="s">
        <v>68</v>
      </c>
      <c r="F134" s="20" t="s">
        <v>71</v>
      </c>
      <c r="G134" s="21" t="s">
        <v>822</v>
      </c>
      <c r="H134" s="22">
        <v>148</v>
      </c>
      <c r="I134" s="78">
        <v>42769</v>
      </c>
      <c r="J134" s="23">
        <v>68697000</v>
      </c>
      <c r="K134" s="17" t="s">
        <v>306</v>
      </c>
      <c r="L134" s="24" t="s">
        <v>1233</v>
      </c>
      <c r="M134" s="24" t="s">
        <v>1234</v>
      </c>
      <c r="N134" s="23">
        <v>150000000</v>
      </c>
      <c r="O134" s="17" t="s">
        <v>96</v>
      </c>
      <c r="P134" s="24"/>
      <c r="Q134" s="23"/>
      <c r="R134" s="24"/>
      <c r="S134" s="26">
        <f t="shared" si="40"/>
        <v>218697000</v>
      </c>
      <c r="T134" s="17" t="s">
        <v>1595</v>
      </c>
      <c r="U134" s="17" t="s">
        <v>582</v>
      </c>
      <c r="V134" s="18" t="s">
        <v>74</v>
      </c>
      <c r="W134" s="18">
        <v>42782</v>
      </c>
      <c r="X134" s="19" t="s">
        <v>1201</v>
      </c>
      <c r="Y134" s="18">
        <v>42786</v>
      </c>
      <c r="Z134" s="27">
        <f>90786486+62278484</f>
        <v>153064970</v>
      </c>
      <c r="AA134" s="18">
        <v>42788</v>
      </c>
      <c r="AB134" s="18">
        <v>42788</v>
      </c>
      <c r="AC134" s="28"/>
      <c r="AD134" s="21" t="s">
        <v>823</v>
      </c>
      <c r="AE134" s="26">
        <v>153064970</v>
      </c>
      <c r="AF134" s="99">
        <f t="shared" si="41"/>
        <v>-65632030</v>
      </c>
      <c r="AG134" s="86" t="s">
        <v>490</v>
      </c>
      <c r="AH134" s="17" t="s">
        <v>523</v>
      </c>
      <c r="AI134" s="17"/>
      <c r="AJ134" s="26" t="s">
        <v>582</v>
      </c>
      <c r="AK134" s="80" t="s">
        <v>582</v>
      </c>
      <c r="AL134" s="17" t="s">
        <v>282</v>
      </c>
      <c r="AM134" s="31">
        <v>860522931</v>
      </c>
      <c r="AN134" s="31">
        <v>2</v>
      </c>
      <c r="AO134" s="39"/>
      <c r="AP134" s="17"/>
      <c r="AQ134" s="17"/>
      <c r="AR134" s="17"/>
      <c r="AS134" s="17" t="s">
        <v>1554</v>
      </c>
      <c r="AT134" s="19">
        <v>7432060</v>
      </c>
      <c r="AU134" s="103" t="s">
        <v>1235</v>
      </c>
      <c r="AV134" s="17" t="s">
        <v>1236</v>
      </c>
      <c r="AW134" s="87">
        <f t="shared" si="36"/>
        <v>300</v>
      </c>
      <c r="AX134" s="17">
        <f t="shared" si="37"/>
        <v>10</v>
      </c>
      <c r="AY134" s="17">
        <f t="shared" si="38"/>
        <v>10</v>
      </c>
      <c r="AZ134" s="17">
        <f t="shared" si="39"/>
        <v>0</v>
      </c>
      <c r="BA134" s="18">
        <v>43090</v>
      </c>
      <c r="BB134" s="18"/>
      <c r="BC134" s="26"/>
      <c r="BD134" s="34"/>
      <c r="BE134" s="34"/>
      <c r="BF134" s="18"/>
      <c r="BG134" s="18"/>
      <c r="BH134" s="18"/>
      <c r="BI134" s="26"/>
      <c r="BJ134" s="34"/>
      <c r="BK134" s="34"/>
      <c r="BL134" s="18"/>
      <c r="BM134" s="18"/>
      <c r="BN134" s="18"/>
      <c r="BO134" s="17"/>
      <c r="BP134" s="19">
        <f t="shared" si="42"/>
        <v>-42471</v>
      </c>
      <c r="BQ134" s="17">
        <f t="shared" si="43"/>
        <v>-1415.7</v>
      </c>
      <c r="BR134" s="17">
        <f t="shared" si="44"/>
        <v>-1416</v>
      </c>
      <c r="BS134" s="17">
        <f t="shared" si="45"/>
        <v>8.9999999999986358</v>
      </c>
      <c r="BT134" s="18"/>
      <c r="BU134" s="18"/>
      <c r="BV134" s="17"/>
      <c r="BW134" s="19">
        <f t="shared" si="46"/>
        <v>0</v>
      </c>
      <c r="BX134" s="17">
        <f t="shared" si="47"/>
        <v>0</v>
      </c>
      <c r="BY134" s="17">
        <f t="shared" si="48"/>
        <v>0</v>
      </c>
      <c r="BZ134" s="17">
        <f t="shared" si="49"/>
        <v>0</v>
      </c>
      <c r="CA134" s="18"/>
      <c r="CB134" s="18"/>
      <c r="CC134" s="18"/>
      <c r="CD134" s="18"/>
      <c r="CE134" s="36">
        <f t="shared" si="50"/>
        <v>0</v>
      </c>
      <c r="CF134" s="39">
        <f t="shared" si="51"/>
        <v>43090</v>
      </c>
      <c r="CG134" s="39"/>
      <c r="CH134" s="18"/>
      <c r="CI134" s="18"/>
      <c r="CJ134" s="18"/>
      <c r="CK134" s="26"/>
      <c r="CL134" s="18"/>
      <c r="CM134" s="18"/>
      <c r="CN134" s="18"/>
      <c r="CO134" s="26"/>
      <c r="CP134" s="26"/>
      <c r="CQ134" s="34"/>
      <c r="CR134" s="80"/>
      <c r="CS134" s="18"/>
      <c r="CT134" s="26"/>
      <c r="CU134" s="18"/>
      <c r="CV134" s="26"/>
      <c r="CW134" s="18"/>
      <c r="CX134" s="18"/>
      <c r="CY134" s="18"/>
      <c r="CZ134" s="26"/>
      <c r="DA134" s="18"/>
      <c r="DB134" s="18"/>
    </row>
    <row r="135" spans="1:106" s="101" customFormat="1" ht="58.5" customHeight="1" x14ac:dyDescent="0.2">
      <c r="A135" s="17">
        <v>132</v>
      </c>
      <c r="B135" s="97">
        <v>42779</v>
      </c>
      <c r="C135" s="19" t="s">
        <v>212</v>
      </c>
      <c r="D135" s="20" t="s">
        <v>67</v>
      </c>
      <c r="E135" s="20" t="s">
        <v>68</v>
      </c>
      <c r="F135" s="20" t="s">
        <v>69</v>
      </c>
      <c r="G135" s="21" t="s">
        <v>457</v>
      </c>
      <c r="H135" s="22">
        <v>164</v>
      </c>
      <c r="I135" s="78"/>
      <c r="J135" s="23">
        <v>48667500</v>
      </c>
      <c r="K135" s="17" t="s">
        <v>213</v>
      </c>
      <c r="L135" s="24" t="s">
        <v>71</v>
      </c>
      <c r="M135" s="24"/>
      <c r="N135" s="23">
        <v>0</v>
      </c>
      <c r="O135" s="24" t="s">
        <v>71</v>
      </c>
      <c r="P135" s="24" t="s">
        <v>71</v>
      </c>
      <c r="Q135" s="23">
        <v>0</v>
      </c>
      <c r="R135" s="24" t="s">
        <v>71</v>
      </c>
      <c r="S135" s="26">
        <f t="shared" si="40"/>
        <v>48667500</v>
      </c>
      <c r="T135" s="17" t="s">
        <v>1598</v>
      </c>
      <c r="U135" s="17" t="s">
        <v>458</v>
      </c>
      <c r="V135" s="18" t="s">
        <v>74</v>
      </c>
      <c r="W135" s="18">
        <v>42782</v>
      </c>
      <c r="X135" s="19">
        <v>288</v>
      </c>
      <c r="Y135" s="18">
        <v>42782</v>
      </c>
      <c r="Z135" s="27">
        <v>48667500</v>
      </c>
      <c r="AA135" s="18">
        <v>42782</v>
      </c>
      <c r="AB135" s="18">
        <v>42782</v>
      </c>
      <c r="AC135" s="28"/>
      <c r="AD135" s="21" t="s">
        <v>459</v>
      </c>
      <c r="AE135" s="26">
        <v>48667500</v>
      </c>
      <c r="AF135" s="99">
        <f t="shared" si="41"/>
        <v>0</v>
      </c>
      <c r="AG135" s="30">
        <v>4635000</v>
      </c>
      <c r="AH135" s="17" t="s">
        <v>216</v>
      </c>
      <c r="AI135" s="17" t="s">
        <v>71</v>
      </c>
      <c r="AJ135" s="26" t="s">
        <v>460</v>
      </c>
      <c r="AK135" s="80">
        <v>42789</v>
      </c>
      <c r="AL135" s="17" t="s">
        <v>77</v>
      </c>
      <c r="AM135" s="31">
        <v>79646958</v>
      </c>
      <c r="AN135" s="31">
        <v>0</v>
      </c>
      <c r="AO135" s="39"/>
      <c r="AP135" s="17" t="s">
        <v>421</v>
      </c>
      <c r="AQ135" s="17" t="s">
        <v>421</v>
      </c>
      <c r="AR135" s="17" t="s">
        <v>421</v>
      </c>
      <c r="AS135" s="17" t="s">
        <v>1555</v>
      </c>
      <c r="AT135" s="19">
        <v>7584262</v>
      </c>
      <c r="AU135" s="103" t="s">
        <v>1414</v>
      </c>
      <c r="AV135" s="17" t="s">
        <v>1273</v>
      </c>
      <c r="AW135" s="87">
        <f t="shared" si="36"/>
        <v>315</v>
      </c>
      <c r="AX135" s="17">
        <f t="shared" si="37"/>
        <v>10.5</v>
      </c>
      <c r="AY135" s="17">
        <f t="shared" si="38"/>
        <v>10</v>
      </c>
      <c r="AZ135" s="17">
        <f t="shared" si="39"/>
        <v>15</v>
      </c>
      <c r="BA135" s="18">
        <v>43099</v>
      </c>
      <c r="BB135" s="18"/>
      <c r="BC135" s="26"/>
      <c r="BD135" s="34"/>
      <c r="BE135" s="34"/>
      <c r="BF135" s="18"/>
      <c r="BG135" s="18"/>
      <c r="BH135" s="18"/>
      <c r="BI135" s="26"/>
      <c r="BJ135" s="34"/>
      <c r="BK135" s="34"/>
      <c r="BL135" s="18"/>
      <c r="BM135" s="18"/>
      <c r="BN135" s="18"/>
      <c r="BO135" s="17"/>
      <c r="BP135" s="19">
        <f t="shared" si="42"/>
        <v>-42480</v>
      </c>
      <c r="BQ135" s="17">
        <f t="shared" si="43"/>
        <v>-1416</v>
      </c>
      <c r="BR135" s="17">
        <f t="shared" si="44"/>
        <v>-1416</v>
      </c>
      <c r="BS135" s="17">
        <f t="shared" si="45"/>
        <v>0</v>
      </c>
      <c r="BT135" s="18"/>
      <c r="BU135" s="18"/>
      <c r="BV135" s="17"/>
      <c r="BW135" s="19">
        <f t="shared" si="46"/>
        <v>0</v>
      </c>
      <c r="BX135" s="17">
        <f t="shared" si="47"/>
        <v>0</v>
      </c>
      <c r="BY135" s="17">
        <f t="shared" si="48"/>
        <v>0</v>
      </c>
      <c r="BZ135" s="17">
        <f t="shared" si="49"/>
        <v>0</v>
      </c>
      <c r="CA135" s="18"/>
      <c r="CB135" s="18"/>
      <c r="CC135" s="18"/>
      <c r="CD135" s="18"/>
      <c r="CE135" s="36">
        <f t="shared" si="50"/>
        <v>0</v>
      </c>
      <c r="CF135" s="39">
        <f t="shared" si="51"/>
        <v>43099</v>
      </c>
      <c r="CG135" s="39"/>
      <c r="CH135" s="18"/>
      <c r="CI135" s="18"/>
      <c r="CJ135" s="18"/>
      <c r="CK135" s="26"/>
      <c r="CL135" s="18"/>
      <c r="CM135" s="18"/>
      <c r="CN135" s="18"/>
      <c r="CO135" s="26"/>
      <c r="CP135" s="26"/>
      <c r="CQ135" s="34"/>
      <c r="CR135" s="80"/>
      <c r="CS135" s="18"/>
      <c r="CT135" s="26"/>
      <c r="CU135" s="18"/>
      <c r="CV135" s="26"/>
      <c r="CW135" s="18"/>
      <c r="CX135" s="18"/>
      <c r="CY135" s="18"/>
      <c r="CZ135" s="26"/>
      <c r="DA135" s="18"/>
      <c r="DB135" s="18"/>
    </row>
    <row r="136" spans="1:106" s="101" customFormat="1" ht="58.5" customHeight="1" x14ac:dyDescent="0.2">
      <c r="A136" s="17">
        <v>133</v>
      </c>
      <c r="B136" s="97">
        <v>42774</v>
      </c>
      <c r="C136" s="19" t="s">
        <v>212</v>
      </c>
      <c r="D136" s="20" t="s">
        <v>67</v>
      </c>
      <c r="E136" s="20" t="s">
        <v>68</v>
      </c>
      <c r="F136" s="20" t="s">
        <v>69</v>
      </c>
      <c r="G136" s="21" t="s">
        <v>1706</v>
      </c>
      <c r="H136" s="22">
        <v>155</v>
      </c>
      <c r="I136" s="78"/>
      <c r="J136" s="23">
        <v>55850824</v>
      </c>
      <c r="K136" s="17" t="s">
        <v>213</v>
      </c>
      <c r="L136" s="24" t="s">
        <v>71</v>
      </c>
      <c r="M136" s="24"/>
      <c r="N136" s="23">
        <v>0</v>
      </c>
      <c r="O136" s="24" t="s">
        <v>71</v>
      </c>
      <c r="P136" s="24" t="s">
        <v>71</v>
      </c>
      <c r="Q136" s="23">
        <v>0</v>
      </c>
      <c r="R136" s="24" t="s">
        <v>71</v>
      </c>
      <c r="S136" s="26">
        <f t="shared" si="40"/>
        <v>55850824</v>
      </c>
      <c r="T136" s="17" t="s">
        <v>1593</v>
      </c>
      <c r="U136" s="17" t="s">
        <v>115</v>
      </c>
      <c r="V136" s="18" t="s">
        <v>74</v>
      </c>
      <c r="W136" s="18">
        <v>42783</v>
      </c>
      <c r="X136" s="19">
        <v>289</v>
      </c>
      <c r="Y136" s="18">
        <v>42783</v>
      </c>
      <c r="Z136" s="27">
        <v>54075000</v>
      </c>
      <c r="AA136" s="18">
        <v>42783</v>
      </c>
      <c r="AB136" s="18">
        <v>42783</v>
      </c>
      <c r="AC136" s="28"/>
      <c r="AD136" s="21" t="s">
        <v>425</v>
      </c>
      <c r="AE136" s="26">
        <v>54075000</v>
      </c>
      <c r="AF136" s="99">
        <f t="shared" si="41"/>
        <v>-1775824</v>
      </c>
      <c r="AG136" s="30">
        <v>5150000</v>
      </c>
      <c r="AH136" s="17" t="s">
        <v>216</v>
      </c>
      <c r="AI136" s="17" t="s">
        <v>71</v>
      </c>
      <c r="AJ136" s="26" t="s">
        <v>116</v>
      </c>
      <c r="AK136" s="80">
        <v>42800</v>
      </c>
      <c r="AL136" s="17" t="s">
        <v>77</v>
      </c>
      <c r="AM136" s="31">
        <v>16070268</v>
      </c>
      <c r="AN136" s="31">
        <v>4</v>
      </c>
      <c r="AO136" s="39"/>
      <c r="AP136" s="17" t="s">
        <v>421</v>
      </c>
      <c r="AQ136" s="17" t="s">
        <v>421</v>
      </c>
      <c r="AR136" s="17" t="s">
        <v>421</v>
      </c>
      <c r="AS136" s="17" t="s">
        <v>1556</v>
      </c>
      <c r="AT136" s="19">
        <v>3008883071</v>
      </c>
      <c r="AU136" s="103" t="s">
        <v>1415</v>
      </c>
      <c r="AV136" s="17" t="s">
        <v>1273</v>
      </c>
      <c r="AW136" s="87">
        <f t="shared" si="36"/>
        <v>314</v>
      </c>
      <c r="AX136" s="17">
        <f t="shared" si="37"/>
        <v>10.466666666666667</v>
      </c>
      <c r="AY136" s="17">
        <f t="shared" si="38"/>
        <v>10</v>
      </c>
      <c r="AZ136" s="17">
        <f t="shared" si="39"/>
        <v>14.000000000000004</v>
      </c>
      <c r="BA136" s="18">
        <v>43099</v>
      </c>
      <c r="BB136" s="18"/>
      <c r="BC136" s="26"/>
      <c r="BD136" s="34"/>
      <c r="BE136" s="34"/>
      <c r="BF136" s="18"/>
      <c r="BG136" s="18"/>
      <c r="BH136" s="18"/>
      <c r="BI136" s="26"/>
      <c r="BJ136" s="34"/>
      <c r="BK136" s="34"/>
      <c r="BL136" s="18"/>
      <c r="BM136" s="18"/>
      <c r="BN136" s="18"/>
      <c r="BO136" s="17"/>
      <c r="BP136" s="19">
        <f t="shared" si="42"/>
        <v>-42480</v>
      </c>
      <c r="BQ136" s="17">
        <f t="shared" si="43"/>
        <v>-1416</v>
      </c>
      <c r="BR136" s="17">
        <f t="shared" si="44"/>
        <v>-1416</v>
      </c>
      <c r="BS136" s="17">
        <f t="shared" si="45"/>
        <v>0</v>
      </c>
      <c r="BT136" s="18"/>
      <c r="BU136" s="18"/>
      <c r="BV136" s="17"/>
      <c r="BW136" s="19">
        <f t="shared" si="46"/>
        <v>0</v>
      </c>
      <c r="BX136" s="17">
        <f t="shared" si="47"/>
        <v>0</v>
      </c>
      <c r="BY136" s="17">
        <f t="shared" si="48"/>
        <v>0</v>
      </c>
      <c r="BZ136" s="17">
        <f t="shared" si="49"/>
        <v>0</v>
      </c>
      <c r="CA136" s="18"/>
      <c r="CB136" s="18"/>
      <c r="CC136" s="18"/>
      <c r="CD136" s="18"/>
      <c r="CE136" s="36">
        <f t="shared" si="50"/>
        <v>0</v>
      </c>
      <c r="CF136" s="39">
        <f t="shared" si="51"/>
        <v>43099</v>
      </c>
      <c r="CG136" s="39"/>
      <c r="CH136" s="18"/>
      <c r="CI136" s="18"/>
      <c r="CJ136" s="18"/>
      <c r="CK136" s="26"/>
      <c r="CL136" s="18"/>
      <c r="CM136" s="18"/>
      <c r="CN136" s="18"/>
      <c r="CO136" s="26"/>
      <c r="CP136" s="26"/>
      <c r="CQ136" s="34"/>
      <c r="CR136" s="80"/>
      <c r="CS136" s="18"/>
      <c r="CT136" s="26"/>
      <c r="CU136" s="18"/>
      <c r="CV136" s="26"/>
      <c r="CW136" s="18"/>
      <c r="CX136" s="18"/>
      <c r="CY136" s="18"/>
      <c r="CZ136" s="26"/>
      <c r="DA136" s="18"/>
      <c r="DB136" s="18"/>
    </row>
    <row r="137" spans="1:106" s="101" customFormat="1" ht="58.5" customHeight="1" x14ac:dyDescent="0.2">
      <c r="A137" s="17">
        <v>134</v>
      </c>
      <c r="B137" s="97">
        <v>42782</v>
      </c>
      <c r="C137" s="19" t="s">
        <v>95</v>
      </c>
      <c r="D137" s="20" t="s">
        <v>67</v>
      </c>
      <c r="E137" s="20" t="s">
        <v>68</v>
      </c>
      <c r="F137" s="20" t="s">
        <v>69</v>
      </c>
      <c r="G137" s="21" t="s">
        <v>1707</v>
      </c>
      <c r="H137" s="22">
        <v>177</v>
      </c>
      <c r="I137" s="78"/>
      <c r="J137" s="23">
        <v>20520500</v>
      </c>
      <c r="K137" s="17" t="s">
        <v>96</v>
      </c>
      <c r="L137" s="24" t="s">
        <v>71</v>
      </c>
      <c r="M137" s="24"/>
      <c r="N137" s="23">
        <v>0</v>
      </c>
      <c r="O137" s="24" t="s">
        <v>71</v>
      </c>
      <c r="P137" s="24" t="s">
        <v>71</v>
      </c>
      <c r="Q137" s="23">
        <v>0</v>
      </c>
      <c r="R137" s="24" t="s">
        <v>71</v>
      </c>
      <c r="S137" s="26">
        <f t="shared" si="40"/>
        <v>20520500</v>
      </c>
      <c r="T137" s="17" t="s">
        <v>1594</v>
      </c>
      <c r="U137" s="17" t="s">
        <v>562</v>
      </c>
      <c r="V137" s="18" t="s">
        <v>74</v>
      </c>
      <c r="W137" s="18">
        <v>42786</v>
      </c>
      <c r="X137" s="19">
        <v>292</v>
      </c>
      <c r="Y137" s="18">
        <v>42786</v>
      </c>
      <c r="Z137" s="27">
        <v>20520500</v>
      </c>
      <c r="AA137" s="18">
        <v>42786</v>
      </c>
      <c r="AB137" s="18">
        <v>42786</v>
      </c>
      <c r="AC137" s="28"/>
      <c r="AD137" s="21" t="s">
        <v>563</v>
      </c>
      <c r="AE137" s="26">
        <v>20520500</v>
      </c>
      <c r="AF137" s="99">
        <f t="shared" si="41"/>
        <v>0</v>
      </c>
      <c r="AG137" s="30">
        <v>2145000</v>
      </c>
      <c r="AH137" s="17" t="s">
        <v>98</v>
      </c>
      <c r="AI137" s="17" t="s">
        <v>71</v>
      </c>
      <c r="AJ137" s="26" t="s">
        <v>564</v>
      </c>
      <c r="AK137" s="80">
        <v>42787</v>
      </c>
      <c r="AL137" s="17" t="s">
        <v>77</v>
      </c>
      <c r="AM137" s="31">
        <v>1052382465</v>
      </c>
      <c r="AN137" s="31">
        <v>1</v>
      </c>
      <c r="AO137" s="39"/>
      <c r="AP137" s="17" t="s">
        <v>421</v>
      </c>
      <c r="AQ137" s="17" t="s">
        <v>421</v>
      </c>
      <c r="AR137" s="17" t="s">
        <v>421</v>
      </c>
      <c r="AS137" s="74" t="s">
        <v>1557</v>
      </c>
      <c r="AT137" s="19">
        <v>3208008040</v>
      </c>
      <c r="AU137" s="106" t="s">
        <v>1416</v>
      </c>
      <c r="AV137" s="17" t="s">
        <v>1277</v>
      </c>
      <c r="AW137" s="87">
        <f t="shared" si="36"/>
        <v>287</v>
      </c>
      <c r="AX137" s="17">
        <f t="shared" si="37"/>
        <v>9.5666666666666664</v>
      </c>
      <c r="AY137" s="17">
        <f t="shared" si="38"/>
        <v>9</v>
      </c>
      <c r="AZ137" s="17">
        <f t="shared" si="39"/>
        <v>16.999999999999993</v>
      </c>
      <c r="BA137" s="18">
        <v>43075</v>
      </c>
      <c r="BB137" s="18"/>
      <c r="BC137" s="26"/>
      <c r="BD137" s="34"/>
      <c r="BE137" s="34"/>
      <c r="BF137" s="18"/>
      <c r="BG137" s="18"/>
      <c r="BH137" s="18"/>
      <c r="BI137" s="26"/>
      <c r="BJ137" s="34"/>
      <c r="BK137" s="34"/>
      <c r="BL137" s="18"/>
      <c r="BM137" s="18"/>
      <c r="BN137" s="18"/>
      <c r="BO137" s="17"/>
      <c r="BP137" s="19">
        <f t="shared" si="42"/>
        <v>-42456</v>
      </c>
      <c r="BQ137" s="17">
        <f t="shared" si="43"/>
        <v>-1415.2</v>
      </c>
      <c r="BR137" s="17">
        <f t="shared" si="44"/>
        <v>-1416</v>
      </c>
      <c r="BS137" s="17">
        <f t="shared" si="45"/>
        <v>23.999999999998636</v>
      </c>
      <c r="BT137" s="18"/>
      <c r="BU137" s="18"/>
      <c r="BV137" s="17"/>
      <c r="BW137" s="19">
        <f t="shared" si="46"/>
        <v>0</v>
      </c>
      <c r="BX137" s="17">
        <f t="shared" si="47"/>
        <v>0</v>
      </c>
      <c r="BY137" s="17">
        <f t="shared" si="48"/>
        <v>0</v>
      </c>
      <c r="BZ137" s="17">
        <f t="shared" si="49"/>
        <v>0</v>
      </c>
      <c r="CA137" s="18"/>
      <c r="CB137" s="18"/>
      <c r="CC137" s="18"/>
      <c r="CD137" s="18"/>
      <c r="CE137" s="36">
        <f t="shared" si="50"/>
        <v>0</v>
      </c>
      <c r="CF137" s="39">
        <f t="shared" si="51"/>
        <v>43075</v>
      </c>
      <c r="CG137" s="39"/>
      <c r="CH137" s="18"/>
      <c r="CI137" s="18"/>
      <c r="CJ137" s="18"/>
      <c r="CK137" s="26"/>
      <c r="CL137" s="18"/>
      <c r="CM137" s="18"/>
      <c r="CN137" s="18"/>
      <c r="CO137" s="26"/>
      <c r="CP137" s="26"/>
      <c r="CQ137" s="34"/>
      <c r="CR137" s="80"/>
      <c r="CS137" s="18"/>
      <c r="CT137" s="26"/>
      <c r="CU137" s="18"/>
      <c r="CV137" s="26"/>
      <c r="CW137" s="18"/>
      <c r="CX137" s="18"/>
      <c r="CY137" s="18"/>
      <c r="CZ137" s="26"/>
      <c r="DA137" s="18"/>
      <c r="DB137" s="18"/>
    </row>
    <row r="138" spans="1:106" s="101" customFormat="1" ht="58.5" customHeight="1" x14ac:dyDescent="0.2">
      <c r="A138" s="17">
        <v>135</v>
      </c>
      <c r="B138" s="97">
        <v>42783</v>
      </c>
      <c r="C138" s="19" t="s">
        <v>121</v>
      </c>
      <c r="D138" s="20" t="s">
        <v>67</v>
      </c>
      <c r="E138" s="20" t="s">
        <v>68</v>
      </c>
      <c r="F138" s="20" t="s">
        <v>69</v>
      </c>
      <c r="G138" s="21" t="s">
        <v>1708</v>
      </c>
      <c r="H138" s="22">
        <v>181</v>
      </c>
      <c r="I138" s="78"/>
      <c r="J138" s="23">
        <v>90000000</v>
      </c>
      <c r="K138" s="17" t="s">
        <v>122</v>
      </c>
      <c r="L138" s="24" t="s">
        <v>71</v>
      </c>
      <c r="M138" s="24"/>
      <c r="N138" s="23">
        <v>0</v>
      </c>
      <c r="O138" s="24" t="s">
        <v>71</v>
      </c>
      <c r="P138" s="24" t="s">
        <v>71</v>
      </c>
      <c r="Q138" s="23">
        <v>0</v>
      </c>
      <c r="R138" s="24" t="s">
        <v>71</v>
      </c>
      <c r="S138" s="26">
        <f t="shared" si="40"/>
        <v>90000000</v>
      </c>
      <c r="T138" s="17" t="s">
        <v>1593</v>
      </c>
      <c r="U138" s="17" t="s">
        <v>115</v>
      </c>
      <c r="V138" s="18" t="s">
        <v>74</v>
      </c>
      <c r="W138" s="18">
        <v>42787</v>
      </c>
      <c r="X138" s="19">
        <v>293</v>
      </c>
      <c r="Y138" s="18">
        <v>42787</v>
      </c>
      <c r="Z138" s="27">
        <v>90000000</v>
      </c>
      <c r="AA138" s="18">
        <v>42787</v>
      </c>
      <c r="AB138" s="18">
        <v>42787</v>
      </c>
      <c r="AC138" s="28"/>
      <c r="AD138" s="21" t="s">
        <v>592</v>
      </c>
      <c r="AE138" s="26">
        <v>90000000</v>
      </c>
      <c r="AF138" s="99">
        <f t="shared" si="41"/>
        <v>0</v>
      </c>
      <c r="AG138" s="30">
        <v>9000000</v>
      </c>
      <c r="AH138" s="17" t="s">
        <v>125</v>
      </c>
      <c r="AI138" s="17" t="s">
        <v>71</v>
      </c>
      <c r="AJ138" s="26" t="s">
        <v>116</v>
      </c>
      <c r="AK138" s="80">
        <v>42800</v>
      </c>
      <c r="AL138" s="17" t="s">
        <v>77</v>
      </c>
      <c r="AM138" s="31">
        <v>14837824</v>
      </c>
      <c r="AN138" s="31">
        <v>6</v>
      </c>
      <c r="AO138" s="39"/>
      <c r="AP138" s="17" t="s">
        <v>593</v>
      </c>
      <c r="AQ138" s="17" t="s">
        <v>421</v>
      </c>
      <c r="AR138" s="17" t="s">
        <v>421</v>
      </c>
      <c r="AS138" s="17" t="s">
        <v>1558</v>
      </c>
      <c r="AT138" s="19">
        <v>4755264</v>
      </c>
      <c r="AU138" s="103" t="s">
        <v>1417</v>
      </c>
      <c r="AV138" s="17" t="s">
        <v>1236</v>
      </c>
      <c r="AW138" s="87">
        <f t="shared" si="36"/>
        <v>300</v>
      </c>
      <c r="AX138" s="17">
        <f t="shared" si="37"/>
        <v>10</v>
      </c>
      <c r="AY138" s="17">
        <f t="shared" si="38"/>
        <v>10</v>
      </c>
      <c r="AZ138" s="17">
        <f t="shared" si="39"/>
        <v>0</v>
      </c>
      <c r="BA138" s="18">
        <v>43089</v>
      </c>
      <c r="BB138" s="18"/>
      <c r="BC138" s="26"/>
      <c r="BD138" s="34"/>
      <c r="BE138" s="34"/>
      <c r="BF138" s="18"/>
      <c r="BG138" s="18"/>
      <c r="BH138" s="18"/>
      <c r="BI138" s="26"/>
      <c r="BJ138" s="34"/>
      <c r="BK138" s="34"/>
      <c r="BL138" s="18"/>
      <c r="BM138" s="18"/>
      <c r="BN138" s="18"/>
      <c r="BO138" s="17"/>
      <c r="BP138" s="19">
        <f t="shared" si="42"/>
        <v>-42470</v>
      </c>
      <c r="BQ138" s="17">
        <f t="shared" si="43"/>
        <v>-1415.6666666666667</v>
      </c>
      <c r="BR138" s="17">
        <f t="shared" si="44"/>
        <v>-1416</v>
      </c>
      <c r="BS138" s="17">
        <f t="shared" si="45"/>
        <v>9.9999999999977263</v>
      </c>
      <c r="BT138" s="18"/>
      <c r="BU138" s="18"/>
      <c r="BV138" s="17"/>
      <c r="BW138" s="19">
        <f t="shared" si="46"/>
        <v>0</v>
      </c>
      <c r="BX138" s="17">
        <f t="shared" si="47"/>
        <v>0</v>
      </c>
      <c r="BY138" s="17">
        <f t="shared" si="48"/>
        <v>0</v>
      </c>
      <c r="BZ138" s="17">
        <f t="shared" si="49"/>
        <v>0</v>
      </c>
      <c r="CA138" s="18"/>
      <c r="CB138" s="18"/>
      <c r="CC138" s="18"/>
      <c r="CD138" s="18"/>
      <c r="CE138" s="36">
        <f t="shared" si="50"/>
        <v>0</v>
      </c>
      <c r="CF138" s="39">
        <f t="shared" si="51"/>
        <v>43089</v>
      </c>
      <c r="CG138" s="39"/>
      <c r="CH138" s="18"/>
      <c r="CI138" s="18"/>
      <c r="CJ138" s="18"/>
      <c r="CK138" s="26"/>
      <c r="CL138" s="18"/>
      <c r="CM138" s="18"/>
      <c r="CN138" s="18"/>
      <c r="CO138" s="26"/>
      <c r="CP138" s="26"/>
      <c r="CQ138" s="34"/>
      <c r="CR138" s="80"/>
      <c r="CS138" s="18"/>
      <c r="CT138" s="26"/>
      <c r="CU138" s="18"/>
      <c r="CV138" s="26"/>
      <c r="CW138" s="18"/>
      <c r="CX138" s="18"/>
      <c r="CY138" s="18"/>
      <c r="CZ138" s="26"/>
      <c r="DA138" s="18"/>
      <c r="DB138" s="18"/>
    </row>
    <row r="139" spans="1:106" s="101" customFormat="1" ht="58.5" customHeight="1" x14ac:dyDescent="0.2">
      <c r="A139" s="17">
        <v>136</v>
      </c>
      <c r="B139" s="97">
        <v>42783</v>
      </c>
      <c r="C139" s="19" t="s">
        <v>212</v>
      </c>
      <c r="D139" s="20" t="s">
        <v>67</v>
      </c>
      <c r="E139" s="20" t="s">
        <v>68</v>
      </c>
      <c r="F139" s="20" t="s">
        <v>69</v>
      </c>
      <c r="G139" s="21" t="s">
        <v>1709</v>
      </c>
      <c r="H139" s="22">
        <v>157</v>
      </c>
      <c r="I139" s="78"/>
      <c r="J139" s="23">
        <v>52151324</v>
      </c>
      <c r="K139" s="17" t="s">
        <v>213</v>
      </c>
      <c r="L139" s="24" t="s">
        <v>71</v>
      </c>
      <c r="M139" s="24"/>
      <c r="N139" s="23">
        <v>0</v>
      </c>
      <c r="O139" s="24" t="s">
        <v>71</v>
      </c>
      <c r="P139" s="24" t="s">
        <v>71</v>
      </c>
      <c r="Q139" s="23">
        <v>0</v>
      </c>
      <c r="R139" s="24" t="s">
        <v>71</v>
      </c>
      <c r="S139" s="26">
        <f t="shared" si="40"/>
        <v>52151324</v>
      </c>
      <c r="T139" s="17" t="s">
        <v>1593</v>
      </c>
      <c r="U139" s="17" t="s">
        <v>115</v>
      </c>
      <c r="V139" s="18" t="s">
        <v>265</v>
      </c>
      <c r="W139" s="18">
        <v>42787</v>
      </c>
      <c r="X139" s="19">
        <v>294</v>
      </c>
      <c r="Y139" s="18">
        <v>42787</v>
      </c>
      <c r="Z139" s="27">
        <v>51088000</v>
      </c>
      <c r="AA139" s="18">
        <v>42787</v>
      </c>
      <c r="AB139" s="18">
        <v>42787</v>
      </c>
      <c r="AC139" s="28"/>
      <c r="AD139" s="21" t="s">
        <v>426</v>
      </c>
      <c r="AE139" s="26">
        <v>51088000</v>
      </c>
      <c r="AF139" s="99">
        <f t="shared" si="41"/>
        <v>-1063324</v>
      </c>
      <c r="AG139" s="30">
        <v>4944000</v>
      </c>
      <c r="AH139" s="17" t="s">
        <v>216</v>
      </c>
      <c r="AI139" s="17" t="s">
        <v>71</v>
      </c>
      <c r="AJ139" s="26" t="s">
        <v>116</v>
      </c>
      <c r="AK139" s="80">
        <v>42800</v>
      </c>
      <c r="AL139" s="17" t="s">
        <v>77</v>
      </c>
      <c r="AM139" s="31">
        <v>14837824</v>
      </c>
      <c r="AN139" s="31">
        <v>6</v>
      </c>
      <c r="AO139" s="39"/>
      <c r="AP139" s="17" t="s">
        <v>421</v>
      </c>
      <c r="AQ139" s="17" t="s">
        <v>421</v>
      </c>
      <c r="AR139" s="17" t="s">
        <v>421</v>
      </c>
      <c r="AS139" s="17" t="s">
        <v>1559</v>
      </c>
      <c r="AT139" s="19">
        <v>3208292579</v>
      </c>
      <c r="AU139" s="103" t="s">
        <v>1418</v>
      </c>
      <c r="AV139" s="17" t="s">
        <v>1236</v>
      </c>
      <c r="AW139" s="87">
        <f t="shared" si="36"/>
        <v>300</v>
      </c>
      <c r="AX139" s="17">
        <f t="shared" si="37"/>
        <v>10</v>
      </c>
      <c r="AY139" s="17">
        <f t="shared" si="38"/>
        <v>10</v>
      </c>
      <c r="AZ139" s="17">
        <f t="shared" si="39"/>
        <v>0</v>
      </c>
      <c r="BA139" s="18">
        <v>43089</v>
      </c>
      <c r="BB139" s="18"/>
      <c r="BC139" s="26"/>
      <c r="BD139" s="34"/>
      <c r="BE139" s="34"/>
      <c r="BF139" s="18"/>
      <c r="BG139" s="18"/>
      <c r="BH139" s="18"/>
      <c r="BI139" s="26"/>
      <c r="BJ139" s="34"/>
      <c r="BK139" s="34"/>
      <c r="BL139" s="18"/>
      <c r="BM139" s="18"/>
      <c r="BN139" s="18"/>
      <c r="BO139" s="17"/>
      <c r="BP139" s="19">
        <f t="shared" si="42"/>
        <v>-42470</v>
      </c>
      <c r="BQ139" s="17">
        <f t="shared" si="43"/>
        <v>-1415.6666666666667</v>
      </c>
      <c r="BR139" s="17">
        <f t="shared" si="44"/>
        <v>-1416</v>
      </c>
      <c r="BS139" s="17">
        <f t="shared" si="45"/>
        <v>9.9999999999977263</v>
      </c>
      <c r="BT139" s="18"/>
      <c r="BU139" s="18"/>
      <c r="BV139" s="17"/>
      <c r="BW139" s="19">
        <f t="shared" si="46"/>
        <v>0</v>
      </c>
      <c r="BX139" s="17">
        <f t="shared" si="47"/>
        <v>0</v>
      </c>
      <c r="BY139" s="17">
        <f t="shared" si="48"/>
        <v>0</v>
      </c>
      <c r="BZ139" s="17">
        <f t="shared" si="49"/>
        <v>0</v>
      </c>
      <c r="CA139" s="18"/>
      <c r="CB139" s="18"/>
      <c r="CC139" s="18"/>
      <c r="CD139" s="18"/>
      <c r="CE139" s="36">
        <f t="shared" si="50"/>
        <v>0</v>
      </c>
      <c r="CF139" s="39">
        <f t="shared" si="51"/>
        <v>43089</v>
      </c>
      <c r="CG139" s="39"/>
      <c r="CH139" s="18"/>
      <c r="CI139" s="18"/>
      <c r="CJ139" s="18"/>
      <c r="CK139" s="26"/>
      <c r="CL139" s="18"/>
      <c r="CM139" s="18"/>
      <c r="CN139" s="18"/>
      <c r="CO139" s="26"/>
      <c r="CP139" s="26"/>
      <c r="CQ139" s="34"/>
      <c r="CR139" s="80"/>
      <c r="CS139" s="18"/>
      <c r="CT139" s="26"/>
      <c r="CU139" s="18"/>
      <c r="CV139" s="26"/>
      <c r="CW139" s="18"/>
      <c r="CX139" s="18"/>
      <c r="CY139" s="18"/>
      <c r="CZ139" s="26"/>
      <c r="DA139" s="18"/>
      <c r="DB139" s="18"/>
    </row>
    <row r="140" spans="1:106" s="101" customFormat="1" ht="58.5" customHeight="1" x14ac:dyDescent="0.2">
      <c r="A140" s="17">
        <v>137</v>
      </c>
      <c r="B140" s="97">
        <v>42765</v>
      </c>
      <c r="C140" s="19" t="s">
        <v>66</v>
      </c>
      <c r="D140" s="20" t="s">
        <v>292</v>
      </c>
      <c r="E140" s="20" t="s">
        <v>68</v>
      </c>
      <c r="F140" s="20" t="s">
        <v>71</v>
      </c>
      <c r="G140" s="21" t="s">
        <v>1710</v>
      </c>
      <c r="H140" s="22">
        <v>127</v>
      </c>
      <c r="I140" s="78">
        <v>42762</v>
      </c>
      <c r="J140" s="23">
        <v>14656021</v>
      </c>
      <c r="K140" s="17" t="s">
        <v>775</v>
      </c>
      <c r="L140" s="24" t="s">
        <v>71</v>
      </c>
      <c r="M140" s="24"/>
      <c r="N140" s="23">
        <v>0</v>
      </c>
      <c r="O140" s="24" t="s">
        <v>71</v>
      </c>
      <c r="P140" s="24" t="s">
        <v>71</v>
      </c>
      <c r="Q140" s="23">
        <v>0</v>
      </c>
      <c r="R140" s="24" t="s">
        <v>71</v>
      </c>
      <c r="S140" s="26">
        <f t="shared" si="40"/>
        <v>14656021</v>
      </c>
      <c r="T140" s="17" t="s">
        <v>1594</v>
      </c>
      <c r="U140" s="17" t="s">
        <v>776</v>
      </c>
      <c r="V140" s="18" t="s">
        <v>74</v>
      </c>
      <c r="W140" s="18">
        <v>42788</v>
      </c>
      <c r="X140" s="19">
        <v>296</v>
      </c>
      <c r="Y140" s="18">
        <v>42788</v>
      </c>
      <c r="Z140" s="27">
        <v>12000000</v>
      </c>
      <c r="AA140" s="18">
        <v>42789</v>
      </c>
      <c r="AB140" s="18">
        <v>42789</v>
      </c>
      <c r="AC140" s="28"/>
      <c r="AD140" s="21" t="s">
        <v>436</v>
      </c>
      <c r="AE140" s="26">
        <v>12000000</v>
      </c>
      <c r="AF140" s="99">
        <f t="shared" si="41"/>
        <v>-2656021</v>
      </c>
      <c r="AG140" s="30">
        <v>12000000</v>
      </c>
      <c r="AH140" s="17" t="s">
        <v>93</v>
      </c>
      <c r="AI140" s="17" t="s">
        <v>71</v>
      </c>
      <c r="AJ140" s="26" t="s">
        <v>777</v>
      </c>
      <c r="AK140" s="80">
        <v>42788</v>
      </c>
      <c r="AL140" s="17" t="s">
        <v>282</v>
      </c>
      <c r="AM140" s="31">
        <v>891501783</v>
      </c>
      <c r="AN140" s="31">
        <v>1</v>
      </c>
      <c r="AO140" s="39"/>
      <c r="AP140" s="17" t="s">
        <v>778</v>
      </c>
      <c r="AQ140" s="17" t="s">
        <v>77</v>
      </c>
      <c r="AR140" s="17">
        <v>10528956</v>
      </c>
      <c r="AS140" s="17" t="s">
        <v>779</v>
      </c>
      <c r="AT140" s="19">
        <v>4076000</v>
      </c>
      <c r="AU140" s="103" t="s">
        <v>780</v>
      </c>
      <c r="AV140" s="17" t="s">
        <v>781</v>
      </c>
      <c r="AW140" s="87">
        <f t="shared" si="36"/>
        <v>360</v>
      </c>
      <c r="AX140" s="17">
        <f t="shared" si="37"/>
        <v>12</v>
      </c>
      <c r="AY140" s="17">
        <f t="shared" si="38"/>
        <v>12</v>
      </c>
      <c r="AZ140" s="17">
        <f t="shared" si="39"/>
        <v>0</v>
      </c>
      <c r="BA140" s="18">
        <v>43153</v>
      </c>
      <c r="BB140" s="18"/>
      <c r="BC140" s="26"/>
      <c r="BD140" s="34"/>
      <c r="BE140" s="34"/>
      <c r="BF140" s="18"/>
      <c r="BG140" s="18"/>
      <c r="BH140" s="18"/>
      <c r="BI140" s="26"/>
      <c r="BJ140" s="34"/>
      <c r="BK140" s="34"/>
      <c r="BL140" s="18"/>
      <c r="BM140" s="18"/>
      <c r="BN140" s="18"/>
      <c r="BO140" s="17"/>
      <c r="BP140" s="19">
        <f t="shared" si="42"/>
        <v>-42532</v>
      </c>
      <c r="BQ140" s="17">
        <f t="shared" si="43"/>
        <v>-1417.7333333333333</v>
      </c>
      <c r="BR140" s="17">
        <f t="shared" si="44"/>
        <v>-1418</v>
      </c>
      <c r="BS140" s="17">
        <f t="shared" si="45"/>
        <v>7.9999999999995453</v>
      </c>
      <c r="BT140" s="18"/>
      <c r="BU140" s="18"/>
      <c r="BV140" s="17"/>
      <c r="BW140" s="19">
        <f t="shared" si="46"/>
        <v>0</v>
      </c>
      <c r="BX140" s="17">
        <f t="shared" si="47"/>
        <v>0</v>
      </c>
      <c r="BY140" s="17">
        <f t="shared" si="48"/>
        <v>0</v>
      </c>
      <c r="BZ140" s="17">
        <f t="shared" si="49"/>
        <v>0</v>
      </c>
      <c r="CA140" s="18"/>
      <c r="CB140" s="18"/>
      <c r="CC140" s="18"/>
      <c r="CD140" s="18"/>
      <c r="CE140" s="36">
        <f t="shared" si="50"/>
        <v>0</v>
      </c>
      <c r="CF140" s="39">
        <f t="shared" si="51"/>
        <v>43153</v>
      </c>
      <c r="CG140" s="39"/>
      <c r="CH140" s="18"/>
      <c r="CI140" s="18"/>
      <c r="CJ140" s="18"/>
      <c r="CK140" s="26"/>
      <c r="CL140" s="18"/>
      <c r="CM140" s="18"/>
      <c r="CN140" s="18"/>
      <c r="CO140" s="26"/>
      <c r="CP140" s="26"/>
      <c r="CQ140" s="34"/>
      <c r="CR140" s="34"/>
      <c r="CS140" s="18"/>
      <c r="CT140" s="26"/>
      <c r="CU140" s="18"/>
      <c r="CV140" s="26"/>
      <c r="CW140" s="18"/>
      <c r="CX140" s="18"/>
      <c r="CY140" s="18"/>
      <c r="CZ140" s="26"/>
      <c r="DA140" s="18"/>
      <c r="DB140" s="18"/>
    </row>
    <row r="141" spans="1:106" s="101" customFormat="1" ht="58.5" customHeight="1" x14ac:dyDescent="0.2">
      <c r="A141" s="17">
        <v>138</v>
      </c>
      <c r="B141" s="97">
        <v>42786</v>
      </c>
      <c r="C141" s="19" t="s">
        <v>212</v>
      </c>
      <c r="D141" s="20" t="s">
        <v>67</v>
      </c>
      <c r="E141" s="20" t="s">
        <v>68</v>
      </c>
      <c r="F141" s="20" t="s">
        <v>69</v>
      </c>
      <c r="G141" s="21" t="s">
        <v>1711</v>
      </c>
      <c r="H141" s="22">
        <v>184</v>
      </c>
      <c r="I141" s="78"/>
      <c r="J141" s="23">
        <v>46000000</v>
      </c>
      <c r="K141" s="17" t="s">
        <v>213</v>
      </c>
      <c r="L141" s="24" t="s">
        <v>71</v>
      </c>
      <c r="M141" s="24"/>
      <c r="N141" s="23">
        <v>0</v>
      </c>
      <c r="O141" s="24" t="s">
        <v>71</v>
      </c>
      <c r="P141" s="24" t="s">
        <v>71</v>
      </c>
      <c r="Q141" s="23">
        <v>0</v>
      </c>
      <c r="R141" s="24" t="s">
        <v>71</v>
      </c>
      <c r="S141" s="26">
        <f t="shared" si="40"/>
        <v>46000000</v>
      </c>
      <c r="T141" s="17" t="s">
        <v>1594</v>
      </c>
      <c r="U141" s="17" t="s">
        <v>599</v>
      </c>
      <c r="V141" s="18" t="s">
        <v>74</v>
      </c>
      <c r="W141" s="18">
        <v>42789</v>
      </c>
      <c r="X141" s="19">
        <v>304</v>
      </c>
      <c r="Y141" s="18">
        <v>42789</v>
      </c>
      <c r="Z141" s="27">
        <v>46000000</v>
      </c>
      <c r="AA141" s="18">
        <v>42789</v>
      </c>
      <c r="AB141" s="18">
        <v>42789</v>
      </c>
      <c r="AC141" s="28"/>
      <c r="AD141" s="21" t="s">
        <v>437</v>
      </c>
      <c r="AE141" s="26">
        <v>46000000</v>
      </c>
      <c r="AF141" s="99">
        <f t="shared" si="41"/>
        <v>0</v>
      </c>
      <c r="AG141" s="30">
        <v>4600000</v>
      </c>
      <c r="AH141" s="17" t="s">
        <v>216</v>
      </c>
      <c r="AI141" s="17" t="s">
        <v>71</v>
      </c>
      <c r="AJ141" s="26" t="s">
        <v>600</v>
      </c>
      <c r="AK141" s="80">
        <v>42790</v>
      </c>
      <c r="AL141" s="17" t="s">
        <v>77</v>
      </c>
      <c r="AM141" s="31">
        <v>86086216</v>
      </c>
      <c r="AN141" s="31">
        <v>6</v>
      </c>
      <c r="AO141" s="39"/>
      <c r="AP141" s="17" t="s">
        <v>421</v>
      </c>
      <c r="AQ141" s="17" t="s">
        <v>421</v>
      </c>
      <c r="AR141" s="17" t="s">
        <v>421</v>
      </c>
      <c r="AS141" s="17" t="s">
        <v>1560</v>
      </c>
      <c r="AT141" s="19">
        <v>3112193260</v>
      </c>
      <c r="AU141" s="103" t="s">
        <v>1419</v>
      </c>
      <c r="AV141" s="17" t="s">
        <v>1236</v>
      </c>
      <c r="AW141" s="87">
        <f t="shared" si="36"/>
        <v>300</v>
      </c>
      <c r="AX141" s="17">
        <f t="shared" si="37"/>
        <v>10</v>
      </c>
      <c r="AY141" s="17">
        <f t="shared" si="38"/>
        <v>10</v>
      </c>
      <c r="AZ141" s="17">
        <f t="shared" si="39"/>
        <v>0</v>
      </c>
      <c r="BA141" s="18">
        <v>43091</v>
      </c>
      <c r="BB141" s="18"/>
      <c r="BC141" s="26"/>
      <c r="BD141" s="34"/>
      <c r="BE141" s="34"/>
      <c r="BF141" s="18"/>
      <c r="BG141" s="18"/>
      <c r="BH141" s="18"/>
      <c r="BI141" s="26"/>
      <c r="BJ141" s="34"/>
      <c r="BK141" s="34"/>
      <c r="BL141" s="18"/>
      <c r="BM141" s="18"/>
      <c r="BN141" s="18"/>
      <c r="BO141" s="17"/>
      <c r="BP141" s="19">
        <f t="shared" si="42"/>
        <v>-42472</v>
      </c>
      <c r="BQ141" s="17">
        <f t="shared" si="43"/>
        <v>-1415.7333333333333</v>
      </c>
      <c r="BR141" s="17">
        <f t="shared" si="44"/>
        <v>-1416</v>
      </c>
      <c r="BS141" s="17">
        <f t="shared" si="45"/>
        <v>7.9999999999995453</v>
      </c>
      <c r="BT141" s="18"/>
      <c r="BU141" s="18"/>
      <c r="BV141" s="17"/>
      <c r="BW141" s="19">
        <f t="shared" si="46"/>
        <v>0</v>
      </c>
      <c r="BX141" s="17">
        <f t="shared" si="47"/>
        <v>0</v>
      </c>
      <c r="BY141" s="17">
        <f t="shared" si="48"/>
        <v>0</v>
      </c>
      <c r="BZ141" s="17">
        <f t="shared" si="49"/>
        <v>0</v>
      </c>
      <c r="CA141" s="18"/>
      <c r="CB141" s="18"/>
      <c r="CC141" s="18"/>
      <c r="CD141" s="18"/>
      <c r="CE141" s="36">
        <f t="shared" si="50"/>
        <v>0</v>
      </c>
      <c r="CF141" s="39">
        <f t="shared" si="51"/>
        <v>43091</v>
      </c>
      <c r="CG141" s="39"/>
      <c r="CH141" s="18"/>
      <c r="CI141" s="18"/>
      <c r="CJ141" s="18"/>
      <c r="CK141" s="26"/>
      <c r="CL141" s="18"/>
      <c r="CM141" s="18"/>
      <c r="CN141" s="18"/>
      <c r="CO141" s="26"/>
      <c r="CP141" s="26"/>
      <c r="CQ141" s="34"/>
      <c r="CR141" s="80"/>
      <c r="CS141" s="18"/>
      <c r="CT141" s="26"/>
      <c r="CU141" s="18"/>
      <c r="CV141" s="26"/>
      <c r="CW141" s="18"/>
      <c r="CX141" s="18"/>
      <c r="CY141" s="18"/>
      <c r="CZ141" s="26"/>
      <c r="DA141" s="18"/>
      <c r="DB141" s="18"/>
    </row>
    <row r="142" spans="1:106" s="101" customFormat="1" ht="58.5" customHeight="1" x14ac:dyDescent="0.2">
      <c r="A142" s="17">
        <v>139</v>
      </c>
      <c r="B142" s="97">
        <v>42786</v>
      </c>
      <c r="C142" s="19" t="s">
        <v>95</v>
      </c>
      <c r="D142" s="20" t="s">
        <v>67</v>
      </c>
      <c r="E142" s="20" t="s">
        <v>68</v>
      </c>
      <c r="F142" s="20" t="s">
        <v>69</v>
      </c>
      <c r="G142" s="21" t="s">
        <v>1712</v>
      </c>
      <c r="H142" s="22">
        <v>166</v>
      </c>
      <c r="I142" s="78">
        <v>42779</v>
      </c>
      <c r="J142" s="23">
        <v>40324500</v>
      </c>
      <c r="K142" s="17" t="s">
        <v>96</v>
      </c>
      <c r="L142" s="24" t="s">
        <v>71</v>
      </c>
      <c r="M142" s="24"/>
      <c r="N142" s="23">
        <v>0</v>
      </c>
      <c r="O142" s="24" t="s">
        <v>71</v>
      </c>
      <c r="P142" s="24" t="s">
        <v>71</v>
      </c>
      <c r="Q142" s="23">
        <v>0</v>
      </c>
      <c r="R142" s="24" t="s">
        <v>71</v>
      </c>
      <c r="S142" s="26">
        <f t="shared" si="40"/>
        <v>40324500</v>
      </c>
      <c r="T142" s="17" t="s">
        <v>1599</v>
      </c>
      <c r="U142" s="17" t="s">
        <v>773</v>
      </c>
      <c r="V142" s="18" t="s">
        <v>74</v>
      </c>
      <c r="W142" s="18">
        <v>42789</v>
      </c>
      <c r="X142" s="19">
        <v>302</v>
      </c>
      <c r="Y142" s="18">
        <v>42789</v>
      </c>
      <c r="Z142" s="27">
        <v>40324500</v>
      </c>
      <c r="AA142" s="18">
        <v>42789</v>
      </c>
      <c r="AB142" s="18">
        <v>42789</v>
      </c>
      <c r="AC142" s="28"/>
      <c r="AD142" s="21" t="s">
        <v>438</v>
      </c>
      <c r="AE142" s="26">
        <v>40324500</v>
      </c>
      <c r="AF142" s="99">
        <f t="shared" si="41"/>
        <v>0</v>
      </c>
      <c r="AG142" s="30">
        <v>4635000</v>
      </c>
      <c r="AH142" s="17" t="s">
        <v>98</v>
      </c>
      <c r="AI142" s="17" t="s">
        <v>71</v>
      </c>
      <c r="AJ142" s="26" t="s">
        <v>774</v>
      </c>
      <c r="AK142" s="80">
        <v>42794</v>
      </c>
      <c r="AL142" s="17" t="s">
        <v>77</v>
      </c>
      <c r="AM142" s="31">
        <v>53166489</v>
      </c>
      <c r="AN142" s="31">
        <v>3</v>
      </c>
      <c r="AO142" s="39"/>
      <c r="AP142" s="17" t="s">
        <v>421</v>
      </c>
      <c r="AQ142" s="17" t="s">
        <v>421</v>
      </c>
      <c r="AR142" s="17" t="s">
        <v>421</v>
      </c>
      <c r="AS142" s="17" t="s">
        <v>1561</v>
      </c>
      <c r="AT142" s="19">
        <v>3188779879</v>
      </c>
      <c r="AU142" s="103" t="s">
        <v>1420</v>
      </c>
      <c r="AV142" s="17" t="s">
        <v>1278</v>
      </c>
      <c r="AW142" s="87">
        <f t="shared" si="36"/>
        <v>261</v>
      </c>
      <c r="AX142" s="17">
        <f t="shared" si="37"/>
        <v>8.6999999999999993</v>
      </c>
      <c r="AY142" s="17">
        <f t="shared" si="38"/>
        <v>8</v>
      </c>
      <c r="AZ142" s="17">
        <f t="shared" si="39"/>
        <v>20.999999999999979</v>
      </c>
      <c r="BA142" s="18">
        <v>43052</v>
      </c>
      <c r="BB142" s="18"/>
      <c r="BC142" s="26"/>
      <c r="BD142" s="34"/>
      <c r="BE142" s="34"/>
      <c r="BF142" s="18"/>
      <c r="BG142" s="18"/>
      <c r="BH142" s="18"/>
      <c r="BI142" s="26"/>
      <c r="BJ142" s="34"/>
      <c r="BK142" s="34"/>
      <c r="BL142" s="18"/>
      <c r="BM142" s="18"/>
      <c r="BN142" s="18"/>
      <c r="BO142" s="17"/>
      <c r="BP142" s="19">
        <f t="shared" si="42"/>
        <v>-42433</v>
      </c>
      <c r="BQ142" s="17">
        <f t="shared" si="43"/>
        <v>-1414.4333333333334</v>
      </c>
      <c r="BR142" s="17">
        <f t="shared" si="44"/>
        <v>-1415</v>
      </c>
      <c r="BS142" s="17">
        <f t="shared" si="45"/>
        <v>16.999999999998181</v>
      </c>
      <c r="BT142" s="18"/>
      <c r="BU142" s="18"/>
      <c r="BV142" s="17"/>
      <c r="BW142" s="19">
        <f t="shared" si="46"/>
        <v>0</v>
      </c>
      <c r="BX142" s="17">
        <f t="shared" si="47"/>
        <v>0</v>
      </c>
      <c r="BY142" s="17">
        <f t="shared" si="48"/>
        <v>0</v>
      </c>
      <c r="BZ142" s="17">
        <f t="shared" si="49"/>
        <v>0</v>
      </c>
      <c r="CA142" s="18"/>
      <c r="CB142" s="18"/>
      <c r="CC142" s="18"/>
      <c r="CD142" s="18"/>
      <c r="CE142" s="36">
        <f t="shared" si="50"/>
        <v>0</v>
      </c>
      <c r="CF142" s="39">
        <f t="shared" si="51"/>
        <v>43052</v>
      </c>
      <c r="CG142" s="39"/>
      <c r="CH142" s="18"/>
      <c r="CI142" s="18"/>
      <c r="CJ142" s="18"/>
      <c r="CK142" s="26"/>
      <c r="CL142" s="18"/>
      <c r="CM142" s="18"/>
      <c r="CN142" s="18"/>
      <c r="CO142" s="26"/>
      <c r="CP142" s="26"/>
      <c r="CQ142" s="34"/>
      <c r="CR142" s="34"/>
      <c r="CS142" s="18"/>
      <c r="CT142" s="26"/>
      <c r="CU142" s="18"/>
      <c r="CV142" s="26"/>
      <c r="CW142" s="18"/>
      <c r="CX142" s="18"/>
      <c r="CY142" s="18"/>
      <c r="CZ142" s="26"/>
      <c r="DA142" s="18"/>
      <c r="DB142" s="18"/>
    </row>
    <row r="143" spans="1:106" s="101" customFormat="1" ht="58.5" customHeight="1" x14ac:dyDescent="0.2">
      <c r="A143" s="17">
        <v>140</v>
      </c>
      <c r="B143" s="97">
        <v>42781</v>
      </c>
      <c r="C143" s="19" t="s">
        <v>212</v>
      </c>
      <c r="D143" s="20" t="s">
        <v>67</v>
      </c>
      <c r="E143" s="20" t="s">
        <v>68</v>
      </c>
      <c r="F143" s="20" t="s">
        <v>69</v>
      </c>
      <c r="G143" s="21" t="s">
        <v>1713</v>
      </c>
      <c r="H143" s="22">
        <v>169</v>
      </c>
      <c r="I143" s="78">
        <v>42780</v>
      </c>
      <c r="J143" s="23">
        <v>45000000</v>
      </c>
      <c r="K143" s="17" t="s">
        <v>213</v>
      </c>
      <c r="L143" s="24" t="s">
        <v>71</v>
      </c>
      <c r="M143" s="24"/>
      <c r="N143" s="23">
        <v>0</v>
      </c>
      <c r="O143" s="24" t="s">
        <v>71</v>
      </c>
      <c r="P143" s="24" t="s">
        <v>71</v>
      </c>
      <c r="Q143" s="23">
        <v>0</v>
      </c>
      <c r="R143" s="24" t="s">
        <v>71</v>
      </c>
      <c r="S143" s="26">
        <f t="shared" si="40"/>
        <v>45000000</v>
      </c>
      <c r="T143" s="17" t="s">
        <v>1595</v>
      </c>
      <c r="U143" s="17" t="s">
        <v>656</v>
      </c>
      <c r="V143" s="18" t="s">
        <v>74</v>
      </c>
      <c r="W143" s="18">
        <v>42789</v>
      </c>
      <c r="X143" s="19">
        <v>303</v>
      </c>
      <c r="Y143" s="18">
        <v>42789</v>
      </c>
      <c r="Z143" s="27">
        <v>45000000</v>
      </c>
      <c r="AA143" s="18">
        <v>42789</v>
      </c>
      <c r="AB143" s="18">
        <v>42789</v>
      </c>
      <c r="AC143" s="28"/>
      <c r="AD143" s="21" t="s">
        <v>439</v>
      </c>
      <c r="AE143" s="26">
        <v>45000000</v>
      </c>
      <c r="AF143" s="99">
        <f t="shared" si="41"/>
        <v>0</v>
      </c>
      <c r="AG143" s="30">
        <v>4500000</v>
      </c>
      <c r="AH143" s="17" t="s">
        <v>216</v>
      </c>
      <c r="AI143" s="17" t="s">
        <v>71</v>
      </c>
      <c r="AJ143" s="26" t="s">
        <v>658</v>
      </c>
      <c r="AK143" s="80">
        <v>42797</v>
      </c>
      <c r="AL143" s="17" t="s">
        <v>77</v>
      </c>
      <c r="AM143" s="31">
        <v>1072649583</v>
      </c>
      <c r="AN143" s="31">
        <v>1</v>
      </c>
      <c r="AO143" s="39"/>
      <c r="AP143" s="17" t="s">
        <v>582</v>
      </c>
      <c r="AQ143" s="17" t="s">
        <v>582</v>
      </c>
      <c r="AR143" s="17" t="s">
        <v>582</v>
      </c>
      <c r="AS143" s="17" t="s">
        <v>660</v>
      </c>
      <c r="AT143" s="19">
        <v>3106994814</v>
      </c>
      <c r="AU143" s="103" t="s">
        <v>661</v>
      </c>
      <c r="AV143" s="17" t="s">
        <v>1279</v>
      </c>
      <c r="AW143" s="87">
        <f t="shared" ref="AW143:AW174" si="52">DAYS360(AB143,BA143,FALSE)+1</f>
        <v>300</v>
      </c>
      <c r="AX143" s="17">
        <f t="shared" ref="AX143:AX174" si="53">AW143/30</f>
        <v>10</v>
      </c>
      <c r="AY143" s="17">
        <f t="shared" ref="AY143:AY174" si="54">INT(AX143)</f>
        <v>10</v>
      </c>
      <c r="AZ143" s="17">
        <f t="shared" ref="AZ143:AZ174" si="55">(AX143-AY143)*30</f>
        <v>0</v>
      </c>
      <c r="BA143" s="18">
        <v>43091</v>
      </c>
      <c r="BB143" s="18"/>
      <c r="BC143" s="26"/>
      <c r="BD143" s="34"/>
      <c r="BE143" s="34"/>
      <c r="BF143" s="18"/>
      <c r="BG143" s="18"/>
      <c r="BH143" s="18"/>
      <c r="BI143" s="26"/>
      <c r="BJ143" s="34"/>
      <c r="BK143" s="34"/>
      <c r="BL143" s="18"/>
      <c r="BM143" s="18"/>
      <c r="BN143" s="18"/>
      <c r="BO143" s="17"/>
      <c r="BP143" s="19">
        <f t="shared" si="42"/>
        <v>-42472</v>
      </c>
      <c r="BQ143" s="17">
        <f t="shared" si="43"/>
        <v>-1415.7333333333333</v>
      </c>
      <c r="BR143" s="17">
        <f t="shared" si="44"/>
        <v>-1416</v>
      </c>
      <c r="BS143" s="17">
        <f t="shared" si="45"/>
        <v>7.9999999999995453</v>
      </c>
      <c r="BT143" s="18"/>
      <c r="BU143" s="18"/>
      <c r="BV143" s="17"/>
      <c r="BW143" s="19">
        <f t="shared" si="46"/>
        <v>0</v>
      </c>
      <c r="BX143" s="17">
        <f t="shared" si="47"/>
        <v>0</v>
      </c>
      <c r="BY143" s="17">
        <f t="shared" si="48"/>
        <v>0</v>
      </c>
      <c r="BZ143" s="17">
        <f t="shared" si="49"/>
        <v>0</v>
      </c>
      <c r="CA143" s="18"/>
      <c r="CB143" s="18"/>
      <c r="CC143" s="18"/>
      <c r="CD143" s="18"/>
      <c r="CE143" s="36">
        <f t="shared" si="50"/>
        <v>0</v>
      </c>
      <c r="CF143" s="39">
        <f t="shared" si="51"/>
        <v>43091</v>
      </c>
      <c r="CG143" s="39"/>
      <c r="CH143" s="18"/>
      <c r="CI143" s="18"/>
      <c r="CJ143" s="18"/>
      <c r="CK143" s="26"/>
      <c r="CL143" s="18"/>
      <c r="CM143" s="18"/>
      <c r="CN143" s="18"/>
      <c r="CO143" s="26"/>
      <c r="CP143" s="26"/>
      <c r="CQ143" s="34"/>
      <c r="CR143" s="34"/>
      <c r="CS143" s="18"/>
      <c r="CT143" s="26"/>
      <c r="CU143" s="18"/>
      <c r="CV143" s="26"/>
      <c r="CW143" s="18"/>
      <c r="CX143" s="18"/>
      <c r="CY143" s="18"/>
      <c r="CZ143" s="26"/>
      <c r="DA143" s="18"/>
      <c r="DB143" s="18"/>
    </row>
    <row r="144" spans="1:106" s="101" customFormat="1" ht="58.5" customHeight="1" x14ac:dyDescent="0.2">
      <c r="A144" s="17">
        <v>141</v>
      </c>
      <c r="B144" s="97">
        <v>42786</v>
      </c>
      <c r="C144" s="19" t="s">
        <v>121</v>
      </c>
      <c r="D144" s="20" t="s">
        <v>67</v>
      </c>
      <c r="E144" s="20" t="s">
        <v>68</v>
      </c>
      <c r="F144" s="20" t="s">
        <v>69</v>
      </c>
      <c r="G144" s="21" t="s">
        <v>1714</v>
      </c>
      <c r="H144" s="22">
        <v>172</v>
      </c>
      <c r="I144" s="78"/>
      <c r="J144" s="23">
        <v>6994618</v>
      </c>
      <c r="K144" s="17" t="s">
        <v>122</v>
      </c>
      <c r="L144" s="24" t="s">
        <v>71</v>
      </c>
      <c r="M144" s="24"/>
      <c r="N144" s="23">
        <v>0</v>
      </c>
      <c r="O144" s="24" t="s">
        <v>71</v>
      </c>
      <c r="P144" s="24" t="s">
        <v>71</v>
      </c>
      <c r="Q144" s="23">
        <v>0</v>
      </c>
      <c r="R144" s="24" t="s">
        <v>71</v>
      </c>
      <c r="S144" s="26">
        <f t="shared" si="40"/>
        <v>6994618</v>
      </c>
      <c r="T144" s="17" t="s">
        <v>1594</v>
      </c>
      <c r="U144" s="17" t="s">
        <v>595</v>
      </c>
      <c r="V144" s="18" t="s">
        <v>143</v>
      </c>
      <c r="W144" s="18">
        <v>42789</v>
      </c>
      <c r="X144" s="19">
        <v>305</v>
      </c>
      <c r="Y144" s="18">
        <v>42789</v>
      </c>
      <c r="Z144" s="27">
        <v>6994618</v>
      </c>
      <c r="AA144" s="18">
        <v>42789</v>
      </c>
      <c r="AB144" s="18">
        <v>42789</v>
      </c>
      <c r="AC144" s="28"/>
      <c r="AD144" s="21" t="s">
        <v>440</v>
      </c>
      <c r="AE144" s="26">
        <v>6994618</v>
      </c>
      <c r="AF144" s="99">
        <f t="shared" si="41"/>
        <v>0</v>
      </c>
      <c r="AG144" s="30">
        <v>6768985</v>
      </c>
      <c r="AH144" s="17" t="s">
        <v>125</v>
      </c>
      <c r="AI144" s="17" t="s">
        <v>71</v>
      </c>
      <c r="AJ144" s="26" t="s">
        <v>596</v>
      </c>
      <c r="AK144" s="80">
        <v>42790</v>
      </c>
      <c r="AL144" s="17" t="s">
        <v>77</v>
      </c>
      <c r="AM144" s="31">
        <v>1018414245</v>
      </c>
      <c r="AN144" s="31">
        <v>1</v>
      </c>
      <c r="AO144" s="39"/>
      <c r="AP144" s="17" t="s">
        <v>582</v>
      </c>
      <c r="AQ144" s="17" t="s">
        <v>582</v>
      </c>
      <c r="AR144" s="17" t="s">
        <v>582</v>
      </c>
      <c r="AS144" s="17" t="s">
        <v>1562</v>
      </c>
      <c r="AT144" s="19">
        <v>8120634</v>
      </c>
      <c r="AU144" s="103" t="s">
        <v>1421</v>
      </c>
      <c r="AV144" s="17" t="s">
        <v>1280</v>
      </c>
      <c r="AW144" s="87">
        <f t="shared" si="52"/>
        <v>31</v>
      </c>
      <c r="AX144" s="17">
        <f t="shared" si="53"/>
        <v>1.0333333333333334</v>
      </c>
      <c r="AY144" s="17">
        <f t="shared" si="54"/>
        <v>1</v>
      </c>
      <c r="AZ144" s="17">
        <f t="shared" si="55"/>
        <v>1.0000000000000031</v>
      </c>
      <c r="BA144" s="18">
        <v>42817</v>
      </c>
      <c r="BB144" s="18"/>
      <c r="BC144" s="26"/>
      <c r="BD144" s="34"/>
      <c r="BE144" s="34"/>
      <c r="BF144" s="18"/>
      <c r="BG144" s="18"/>
      <c r="BH144" s="18"/>
      <c r="BI144" s="26"/>
      <c r="BJ144" s="34"/>
      <c r="BK144" s="34"/>
      <c r="BL144" s="18"/>
      <c r="BM144" s="18"/>
      <c r="BN144" s="18"/>
      <c r="BO144" s="17"/>
      <c r="BP144" s="19">
        <f t="shared" si="42"/>
        <v>-42203</v>
      </c>
      <c r="BQ144" s="17">
        <f t="shared" si="43"/>
        <v>-1406.7666666666667</v>
      </c>
      <c r="BR144" s="17">
        <f t="shared" si="44"/>
        <v>-1407</v>
      </c>
      <c r="BS144" s="17">
        <f t="shared" si="45"/>
        <v>7.0000000000004547</v>
      </c>
      <c r="BT144" s="18"/>
      <c r="BU144" s="18"/>
      <c r="BV144" s="17"/>
      <c r="BW144" s="19">
        <f t="shared" si="46"/>
        <v>0</v>
      </c>
      <c r="BX144" s="17">
        <f t="shared" si="47"/>
        <v>0</v>
      </c>
      <c r="BY144" s="17">
        <f t="shared" si="48"/>
        <v>0</v>
      </c>
      <c r="BZ144" s="17">
        <f t="shared" si="49"/>
        <v>0</v>
      </c>
      <c r="CA144" s="18"/>
      <c r="CB144" s="18"/>
      <c r="CC144" s="18"/>
      <c r="CD144" s="18"/>
      <c r="CE144" s="36">
        <f t="shared" si="50"/>
        <v>0</v>
      </c>
      <c r="CF144" s="39">
        <f t="shared" si="51"/>
        <v>42817</v>
      </c>
      <c r="CG144" s="39"/>
      <c r="CH144" s="18"/>
      <c r="CI144" s="18"/>
      <c r="CJ144" s="18"/>
      <c r="CK144" s="26"/>
      <c r="CL144" s="18"/>
      <c r="CM144" s="18"/>
      <c r="CN144" s="18"/>
      <c r="CO144" s="26"/>
      <c r="CP144" s="26"/>
      <c r="CQ144" s="34"/>
      <c r="CR144" s="80"/>
      <c r="CS144" s="18"/>
      <c r="CT144" s="26"/>
      <c r="CU144" s="18"/>
      <c r="CV144" s="26"/>
      <c r="CW144" s="18"/>
      <c r="CX144" s="18"/>
      <c r="CY144" s="18"/>
      <c r="CZ144" s="26"/>
      <c r="DA144" s="18"/>
      <c r="DB144" s="18"/>
    </row>
    <row r="145" spans="1:106" s="101" customFormat="1" ht="58.5" customHeight="1" x14ac:dyDescent="0.2">
      <c r="A145" s="17">
        <v>142</v>
      </c>
      <c r="B145" s="97">
        <v>42786</v>
      </c>
      <c r="C145" s="19" t="s">
        <v>121</v>
      </c>
      <c r="D145" s="20" t="s">
        <v>67</v>
      </c>
      <c r="E145" s="20" t="s">
        <v>68</v>
      </c>
      <c r="F145" s="20" t="s">
        <v>69</v>
      </c>
      <c r="G145" s="21" t="s">
        <v>1715</v>
      </c>
      <c r="H145" s="22">
        <v>195</v>
      </c>
      <c r="I145" s="78"/>
      <c r="J145" s="23">
        <v>5656750</v>
      </c>
      <c r="K145" s="17" t="s">
        <v>122</v>
      </c>
      <c r="L145" s="24" t="s">
        <v>71</v>
      </c>
      <c r="M145" s="24"/>
      <c r="N145" s="23">
        <v>0</v>
      </c>
      <c r="O145" s="24" t="s">
        <v>71</v>
      </c>
      <c r="P145" s="24" t="s">
        <v>71</v>
      </c>
      <c r="Q145" s="23">
        <v>0</v>
      </c>
      <c r="R145" s="24" t="s">
        <v>71</v>
      </c>
      <c r="S145" s="26">
        <f t="shared" si="40"/>
        <v>5656750</v>
      </c>
      <c r="T145" s="17" t="s">
        <v>1594</v>
      </c>
      <c r="U145" s="17" t="s">
        <v>597</v>
      </c>
      <c r="V145" s="18" t="s">
        <v>143</v>
      </c>
      <c r="W145" s="18">
        <v>42789</v>
      </c>
      <c r="X145" s="19">
        <v>318</v>
      </c>
      <c r="Y145" s="18">
        <v>42790</v>
      </c>
      <c r="Z145" s="27">
        <v>5656750</v>
      </c>
      <c r="AA145" s="18">
        <v>42790</v>
      </c>
      <c r="AB145" s="18">
        <v>42790</v>
      </c>
      <c r="AC145" s="28"/>
      <c r="AD145" s="21" t="s">
        <v>441</v>
      </c>
      <c r="AE145" s="26">
        <v>5656750</v>
      </c>
      <c r="AF145" s="99">
        <f t="shared" si="41"/>
        <v>0</v>
      </c>
      <c r="AG145" s="76">
        <v>5656750</v>
      </c>
      <c r="AH145" s="17" t="s">
        <v>125</v>
      </c>
      <c r="AI145" s="17" t="s">
        <v>71</v>
      </c>
      <c r="AJ145" s="26" t="s">
        <v>598</v>
      </c>
      <c r="AK145" s="80">
        <v>42794</v>
      </c>
      <c r="AL145" s="17" t="s">
        <v>77</v>
      </c>
      <c r="AM145" s="31">
        <v>79624115</v>
      </c>
      <c r="AN145" s="31">
        <v>4</v>
      </c>
      <c r="AO145" s="39"/>
      <c r="AP145" s="17" t="s">
        <v>582</v>
      </c>
      <c r="AQ145" s="17" t="s">
        <v>582</v>
      </c>
      <c r="AR145" s="17" t="s">
        <v>582</v>
      </c>
      <c r="AS145" s="17" t="s">
        <v>1563</v>
      </c>
      <c r="AT145" s="19">
        <v>3123793855</v>
      </c>
      <c r="AU145" s="103" t="s">
        <v>1422</v>
      </c>
      <c r="AV145" s="17" t="s">
        <v>1281</v>
      </c>
      <c r="AW145" s="87">
        <f t="shared" si="52"/>
        <v>30</v>
      </c>
      <c r="AX145" s="17">
        <f t="shared" si="53"/>
        <v>1</v>
      </c>
      <c r="AY145" s="17">
        <f t="shared" si="54"/>
        <v>1</v>
      </c>
      <c r="AZ145" s="17">
        <f t="shared" si="55"/>
        <v>0</v>
      </c>
      <c r="BA145" s="18">
        <v>42817</v>
      </c>
      <c r="BB145" s="18"/>
      <c r="BC145" s="26"/>
      <c r="BD145" s="34"/>
      <c r="BE145" s="34"/>
      <c r="BF145" s="18"/>
      <c r="BG145" s="18"/>
      <c r="BH145" s="18"/>
      <c r="BI145" s="26"/>
      <c r="BJ145" s="34"/>
      <c r="BK145" s="34"/>
      <c r="BL145" s="18"/>
      <c r="BM145" s="18"/>
      <c r="BN145" s="18"/>
      <c r="BO145" s="17"/>
      <c r="BP145" s="19">
        <f t="shared" si="42"/>
        <v>-42203</v>
      </c>
      <c r="BQ145" s="17">
        <f t="shared" si="43"/>
        <v>-1406.7666666666667</v>
      </c>
      <c r="BR145" s="17">
        <f t="shared" si="44"/>
        <v>-1407</v>
      </c>
      <c r="BS145" s="17">
        <f t="shared" si="45"/>
        <v>7.0000000000004547</v>
      </c>
      <c r="BT145" s="18"/>
      <c r="BU145" s="18"/>
      <c r="BV145" s="17"/>
      <c r="BW145" s="19">
        <f t="shared" si="46"/>
        <v>0</v>
      </c>
      <c r="BX145" s="17">
        <f t="shared" si="47"/>
        <v>0</v>
      </c>
      <c r="BY145" s="17">
        <f t="shared" si="48"/>
        <v>0</v>
      </c>
      <c r="BZ145" s="17">
        <f t="shared" si="49"/>
        <v>0</v>
      </c>
      <c r="CA145" s="18"/>
      <c r="CB145" s="18"/>
      <c r="CC145" s="18"/>
      <c r="CD145" s="18"/>
      <c r="CE145" s="36">
        <f t="shared" si="50"/>
        <v>0</v>
      </c>
      <c r="CF145" s="39">
        <f t="shared" si="51"/>
        <v>42817</v>
      </c>
      <c r="CG145" s="39"/>
      <c r="CH145" s="18"/>
      <c r="CI145" s="18"/>
      <c r="CJ145" s="18"/>
      <c r="CK145" s="26"/>
      <c r="CL145" s="18"/>
      <c r="CM145" s="18"/>
      <c r="CN145" s="18"/>
      <c r="CO145" s="26"/>
      <c r="CP145" s="26"/>
      <c r="CQ145" s="34"/>
      <c r="CR145" s="80"/>
      <c r="CS145" s="18"/>
      <c r="CT145" s="26"/>
      <c r="CU145" s="18"/>
      <c r="CV145" s="26"/>
      <c r="CW145" s="18"/>
      <c r="CX145" s="18"/>
      <c r="CY145" s="18"/>
      <c r="CZ145" s="26"/>
      <c r="DA145" s="18"/>
      <c r="DB145" s="18"/>
    </row>
    <row r="146" spans="1:106" s="101" customFormat="1" ht="58.5" customHeight="1" x14ac:dyDescent="0.2">
      <c r="A146" s="17">
        <v>143</v>
      </c>
      <c r="B146" s="97">
        <v>42786</v>
      </c>
      <c r="C146" s="19" t="s">
        <v>66</v>
      </c>
      <c r="D146" s="20" t="s">
        <v>67</v>
      </c>
      <c r="E146" s="20" t="s">
        <v>68</v>
      </c>
      <c r="F146" s="20" t="s">
        <v>69</v>
      </c>
      <c r="G146" s="21" t="s">
        <v>1716</v>
      </c>
      <c r="H146" s="22">
        <v>188</v>
      </c>
      <c r="I146" s="78"/>
      <c r="J146" s="23">
        <v>41333333</v>
      </c>
      <c r="K146" s="17" t="s">
        <v>70</v>
      </c>
      <c r="L146" s="24" t="s">
        <v>71</v>
      </c>
      <c r="M146" s="24"/>
      <c r="N146" s="23">
        <v>0</v>
      </c>
      <c r="O146" s="24" t="s">
        <v>71</v>
      </c>
      <c r="P146" s="24" t="s">
        <v>71</v>
      </c>
      <c r="Q146" s="23">
        <v>0</v>
      </c>
      <c r="R146" s="24" t="s">
        <v>71</v>
      </c>
      <c r="S146" s="26">
        <f t="shared" si="40"/>
        <v>41333333</v>
      </c>
      <c r="T146" s="17" t="s">
        <v>1594</v>
      </c>
      <c r="U146" s="17" t="s">
        <v>601</v>
      </c>
      <c r="V146" s="18" t="s">
        <v>74</v>
      </c>
      <c r="W146" s="18">
        <v>42790</v>
      </c>
      <c r="X146" s="19">
        <v>320</v>
      </c>
      <c r="Y146" s="18">
        <v>42790</v>
      </c>
      <c r="Z146" s="27">
        <v>38434992</v>
      </c>
      <c r="AA146" s="18">
        <v>42790</v>
      </c>
      <c r="AB146" s="18">
        <v>42790</v>
      </c>
      <c r="AC146" s="28"/>
      <c r="AD146" s="21" t="s">
        <v>602</v>
      </c>
      <c r="AE146" s="26">
        <v>38434992</v>
      </c>
      <c r="AF146" s="99">
        <f t="shared" si="41"/>
        <v>-2898341</v>
      </c>
      <c r="AG146" s="30">
        <v>3780491</v>
      </c>
      <c r="AH146" s="17" t="s">
        <v>216</v>
      </c>
      <c r="AI146" s="17" t="s">
        <v>71</v>
      </c>
      <c r="AJ146" s="26" t="s">
        <v>603</v>
      </c>
      <c r="AK146" s="80">
        <v>42795</v>
      </c>
      <c r="AL146" s="17" t="s">
        <v>77</v>
      </c>
      <c r="AM146" s="31">
        <v>51783758</v>
      </c>
      <c r="AN146" s="31">
        <v>9</v>
      </c>
      <c r="AO146" s="39"/>
      <c r="AP146" s="17" t="s">
        <v>582</v>
      </c>
      <c r="AQ146" s="17" t="s">
        <v>582</v>
      </c>
      <c r="AR146" s="17" t="s">
        <v>582</v>
      </c>
      <c r="AS146" s="17" t="s">
        <v>1564</v>
      </c>
      <c r="AT146" s="19">
        <v>3202754259</v>
      </c>
      <c r="AU146" s="103" t="s">
        <v>1423</v>
      </c>
      <c r="AV146" s="17" t="s">
        <v>1282</v>
      </c>
      <c r="AW146" s="87">
        <f t="shared" si="52"/>
        <v>305</v>
      </c>
      <c r="AX146" s="17">
        <f t="shared" si="53"/>
        <v>10.166666666666666</v>
      </c>
      <c r="AY146" s="17">
        <f t="shared" si="54"/>
        <v>10</v>
      </c>
      <c r="AZ146" s="17">
        <f t="shared" si="55"/>
        <v>4.9999999999999822</v>
      </c>
      <c r="BA146" s="18">
        <v>43097</v>
      </c>
      <c r="BB146" s="18"/>
      <c r="BC146" s="26"/>
      <c r="BD146" s="34"/>
      <c r="BE146" s="34"/>
      <c r="BF146" s="18"/>
      <c r="BG146" s="18"/>
      <c r="BH146" s="18"/>
      <c r="BI146" s="26"/>
      <c r="BJ146" s="34"/>
      <c r="BK146" s="34"/>
      <c r="BL146" s="18"/>
      <c r="BM146" s="18"/>
      <c r="BN146" s="18"/>
      <c r="BO146" s="17"/>
      <c r="BP146" s="19">
        <f t="shared" si="42"/>
        <v>-42478</v>
      </c>
      <c r="BQ146" s="17">
        <f t="shared" si="43"/>
        <v>-1415.9333333333334</v>
      </c>
      <c r="BR146" s="17">
        <f t="shared" si="44"/>
        <v>-1416</v>
      </c>
      <c r="BS146" s="17">
        <f t="shared" si="45"/>
        <v>1.999999999998181</v>
      </c>
      <c r="BT146" s="18"/>
      <c r="BU146" s="18"/>
      <c r="BV146" s="17"/>
      <c r="BW146" s="19">
        <f t="shared" si="46"/>
        <v>0</v>
      </c>
      <c r="BX146" s="17">
        <f t="shared" si="47"/>
        <v>0</v>
      </c>
      <c r="BY146" s="17">
        <f t="shared" si="48"/>
        <v>0</v>
      </c>
      <c r="BZ146" s="17">
        <f t="shared" si="49"/>
        <v>0</v>
      </c>
      <c r="CA146" s="18"/>
      <c r="CB146" s="18"/>
      <c r="CC146" s="18"/>
      <c r="CD146" s="18"/>
      <c r="CE146" s="36">
        <f t="shared" si="50"/>
        <v>0</v>
      </c>
      <c r="CF146" s="39">
        <f t="shared" si="51"/>
        <v>43097</v>
      </c>
      <c r="CG146" s="39"/>
      <c r="CH146" s="18"/>
      <c r="CI146" s="18"/>
      <c r="CJ146" s="18"/>
      <c r="CK146" s="26"/>
      <c r="CL146" s="18"/>
      <c r="CM146" s="18"/>
      <c r="CN146" s="18"/>
      <c r="CO146" s="26"/>
      <c r="CP146" s="26"/>
      <c r="CQ146" s="34"/>
      <c r="CR146" s="80"/>
      <c r="CS146" s="18"/>
      <c r="CT146" s="26"/>
      <c r="CU146" s="18"/>
      <c r="CV146" s="26"/>
      <c r="CW146" s="18"/>
      <c r="CX146" s="18"/>
      <c r="CY146" s="18"/>
      <c r="CZ146" s="26"/>
      <c r="DA146" s="18"/>
      <c r="DB146" s="18"/>
    </row>
    <row r="147" spans="1:106" s="101" customFormat="1" ht="58.5" customHeight="1" x14ac:dyDescent="0.2">
      <c r="A147" s="17">
        <v>144</v>
      </c>
      <c r="B147" s="97">
        <v>42786</v>
      </c>
      <c r="C147" s="19" t="s">
        <v>95</v>
      </c>
      <c r="D147" s="20" t="s">
        <v>67</v>
      </c>
      <c r="E147" s="20" t="s">
        <v>68</v>
      </c>
      <c r="F147" s="20" t="s">
        <v>69</v>
      </c>
      <c r="G147" s="21" t="s">
        <v>1717</v>
      </c>
      <c r="H147" s="22">
        <v>165</v>
      </c>
      <c r="I147" s="78"/>
      <c r="J147" s="23">
        <v>78000000</v>
      </c>
      <c r="K147" s="17" t="s">
        <v>96</v>
      </c>
      <c r="L147" s="24" t="s">
        <v>71</v>
      </c>
      <c r="M147" s="24"/>
      <c r="N147" s="23">
        <v>0</v>
      </c>
      <c r="O147" s="24" t="s">
        <v>71</v>
      </c>
      <c r="P147" s="24" t="s">
        <v>71</v>
      </c>
      <c r="Q147" s="23">
        <v>0</v>
      </c>
      <c r="R147" s="24" t="s">
        <v>71</v>
      </c>
      <c r="S147" s="26">
        <f t="shared" si="40"/>
        <v>78000000</v>
      </c>
      <c r="T147" s="17" t="s">
        <v>1599</v>
      </c>
      <c r="U147" s="17" t="s">
        <v>625</v>
      </c>
      <c r="V147" s="18" t="s">
        <v>74</v>
      </c>
      <c r="W147" s="18">
        <v>42790</v>
      </c>
      <c r="X147" s="19">
        <v>319</v>
      </c>
      <c r="Y147" s="18">
        <v>42790</v>
      </c>
      <c r="Z147" s="27">
        <v>78000000</v>
      </c>
      <c r="AA147" s="18">
        <v>42790</v>
      </c>
      <c r="AB147" s="18">
        <v>42790</v>
      </c>
      <c r="AC147" s="28"/>
      <c r="AD147" s="21" t="s">
        <v>611</v>
      </c>
      <c r="AE147" s="26">
        <v>78000000</v>
      </c>
      <c r="AF147" s="99">
        <f t="shared" si="41"/>
        <v>0</v>
      </c>
      <c r="AG147" s="30">
        <v>9000000</v>
      </c>
      <c r="AH147" s="17" t="s">
        <v>98</v>
      </c>
      <c r="AI147" s="17" t="s">
        <v>71</v>
      </c>
      <c r="AJ147" s="26" t="s">
        <v>626</v>
      </c>
      <c r="AK147" s="80">
        <v>42790</v>
      </c>
      <c r="AL147" s="17" t="s">
        <v>77</v>
      </c>
      <c r="AM147" s="31">
        <v>52029530</v>
      </c>
      <c r="AN147" s="31">
        <v>8</v>
      </c>
      <c r="AO147" s="39"/>
      <c r="AP147" s="17" t="s">
        <v>582</v>
      </c>
      <c r="AQ147" s="17" t="s">
        <v>582</v>
      </c>
      <c r="AR147" s="17" t="s">
        <v>582</v>
      </c>
      <c r="AS147" s="17" t="s">
        <v>1565</v>
      </c>
      <c r="AT147" s="19">
        <v>4701759</v>
      </c>
      <c r="AU147" s="103" t="s">
        <v>1424</v>
      </c>
      <c r="AV147" s="17" t="s">
        <v>883</v>
      </c>
      <c r="AW147" s="87">
        <f t="shared" si="52"/>
        <v>260</v>
      </c>
      <c r="AX147" s="17">
        <f t="shared" si="53"/>
        <v>8.6666666666666661</v>
      </c>
      <c r="AY147" s="17">
        <f t="shared" si="54"/>
        <v>8</v>
      </c>
      <c r="AZ147" s="17">
        <f t="shared" si="55"/>
        <v>19.999999999999982</v>
      </c>
      <c r="BA147" s="18">
        <v>43052</v>
      </c>
      <c r="BB147" s="18"/>
      <c r="BC147" s="26"/>
      <c r="BD147" s="34"/>
      <c r="BE147" s="34"/>
      <c r="BF147" s="18"/>
      <c r="BG147" s="18"/>
      <c r="BH147" s="18"/>
      <c r="BI147" s="26"/>
      <c r="BJ147" s="34"/>
      <c r="BK147" s="34"/>
      <c r="BL147" s="18"/>
      <c r="BM147" s="18"/>
      <c r="BN147" s="18"/>
      <c r="BO147" s="17"/>
      <c r="BP147" s="19">
        <f t="shared" si="42"/>
        <v>-42433</v>
      </c>
      <c r="BQ147" s="17">
        <f t="shared" si="43"/>
        <v>-1414.4333333333334</v>
      </c>
      <c r="BR147" s="17">
        <f t="shared" si="44"/>
        <v>-1415</v>
      </c>
      <c r="BS147" s="17">
        <f t="shared" si="45"/>
        <v>16.999999999998181</v>
      </c>
      <c r="BT147" s="18"/>
      <c r="BU147" s="18"/>
      <c r="BV147" s="17"/>
      <c r="BW147" s="19">
        <f t="shared" si="46"/>
        <v>0</v>
      </c>
      <c r="BX147" s="17">
        <f t="shared" si="47"/>
        <v>0</v>
      </c>
      <c r="BY147" s="17">
        <f t="shared" si="48"/>
        <v>0</v>
      </c>
      <c r="BZ147" s="17">
        <f t="shared" si="49"/>
        <v>0</v>
      </c>
      <c r="CA147" s="18"/>
      <c r="CB147" s="18"/>
      <c r="CC147" s="18"/>
      <c r="CD147" s="18"/>
      <c r="CE147" s="36">
        <f t="shared" si="50"/>
        <v>0</v>
      </c>
      <c r="CF147" s="39">
        <f t="shared" si="51"/>
        <v>43052</v>
      </c>
      <c r="CG147" s="39"/>
      <c r="CH147" s="18"/>
      <c r="CI147" s="18"/>
      <c r="CJ147" s="18"/>
      <c r="CK147" s="26"/>
      <c r="CL147" s="18"/>
      <c r="CM147" s="18"/>
      <c r="CN147" s="18"/>
      <c r="CO147" s="26"/>
      <c r="CP147" s="26"/>
      <c r="CQ147" s="34"/>
      <c r="CR147" s="80"/>
      <c r="CS147" s="18"/>
      <c r="CT147" s="26"/>
      <c r="CU147" s="18"/>
      <c r="CV147" s="26"/>
      <c r="CW147" s="18"/>
      <c r="CX147" s="18"/>
      <c r="CY147" s="18"/>
      <c r="CZ147" s="26"/>
      <c r="DA147" s="18"/>
      <c r="DB147" s="18"/>
    </row>
    <row r="148" spans="1:106" s="101" customFormat="1" ht="58.5" customHeight="1" x14ac:dyDescent="0.2">
      <c r="A148" s="17">
        <v>145</v>
      </c>
      <c r="B148" s="97">
        <v>42786</v>
      </c>
      <c r="C148" s="19" t="s">
        <v>121</v>
      </c>
      <c r="D148" s="20" t="s">
        <v>67</v>
      </c>
      <c r="E148" s="20" t="s">
        <v>68</v>
      </c>
      <c r="F148" s="20" t="s">
        <v>69</v>
      </c>
      <c r="G148" s="21" t="s">
        <v>1718</v>
      </c>
      <c r="H148" s="22">
        <v>180</v>
      </c>
      <c r="I148" s="78">
        <v>42783</v>
      </c>
      <c r="J148" s="23">
        <v>55620000</v>
      </c>
      <c r="K148" s="17" t="s">
        <v>122</v>
      </c>
      <c r="L148" s="24" t="s">
        <v>71</v>
      </c>
      <c r="M148" s="24"/>
      <c r="N148" s="23">
        <v>0</v>
      </c>
      <c r="O148" s="24" t="s">
        <v>71</v>
      </c>
      <c r="P148" s="24" t="s">
        <v>71</v>
      </c>
      <c r="Q148" s="23">
        <v>0</v>
      </c>
      <c r="R148" s="24" t="s">
        <v>71</v>
      </c>
      <c r="S148" s="26">
        <f t="shared" si="40"/>
        <v>55620000</v>
      </c>
      <c r="T148" s="17" t="s">
        <v>1595</v>
      </c>
      <c r="U148" s="17" t="s">
        <v>662</v>
      </c>
      <c r="V148" s="18" t="s">
        <v>74</v>
      </c>
      <c r="W148" s="18">
        <v>42790</v>
      </c>
      <c r="X148" s="19">
        <v>321</v>
      </c>
      <c r="Y148" s="18">
        <v>42790</v>
      </c>
      <c r="Z148" s="27">
        <v>55620000</v>
      </c>
      <c r="AA148" s="18">
        <v>42790</v>
      </c>
      <c r="AB148" s="18">
        <v>42790</v>
      </c>
      <c r="AC148" s="28"/>
      <c r="AD148" s="21" t="s">
        <v>663</v>
      </c>
      <c r="AE148" s="26">
        <v>55620000</v>
      </c>
      <c r="AF148" s="99">
        <f t="shared" si="41"/>
        <v>0</v>
      </c>
      <c r="AG148" s="30">
        <v>5562000</v>
      </c>
      <c r="AH148" s="17" t="s">
        <v>125</v>
      </c>
      <c r="AI148" s="17" t="s">
        <v>71</v>
      </c>
      <c r="AJ148" s="26" t="s">
        <v>664</v>
      </c>
      <c r="AK148" s="80">
        <v>42797</v>
      </c>
      <c r="AL148" s="17" t="s">
        <v>77</v>
      </c>
      <c r="AM148" s="31">
        <v>1019028261</v>
      </c>
      <c r="AN148" s="31">
        <v>8</v>
      </c>
      <c r="AO148" s="39"/>
      <c r="AP148" s="17" t="s">
        <v>582</v>
      </c>
      <c r="AQ148" s="17" t="s">
        <v>582</v>
      </c>
      <c r="AR148" s="17" t="s">
        <v>582</v>
      </c>
      <c r="AS148" s="17" t="s">
        <v>665</v>
      </c>
      <c r="AT148" s="19">
        <v>3208777677</v>
      </c>
      <c r="AU148" s="103" t="s">
        <v>666</v>
      </c>
      <c r="AV148" s="17" t="s">
        <v>667</v>
      </c>
      <c r="AW148" s="87">
        <f t="shared" si="52"/>
        <v>300</v>
      </c>
      <c r="AX148" s="17">
        <f t="shared" si="53"/>
        <v>10</v>
      </c>
      <c r="AY148" s="17">
        <f t="shared" si="54"/>
        <v>10</v>
      </c>
      <c r="AZ148" s="17">
        <f t="shared" si="55"/>
        <v>0</v>
      </c>
      <c r="BA148" s="18">
        <v>43092</v>
      </c>
      <c r="BB148" s="18"/>
      <c r="BC148" s="26"/>
      <c r="BD148" s="34"/>
      <c r="BE148" s="34"/>
      <c r="BF148" s="18"/>
      <c r="BG148" s="18"/>
      <c r="BH148" s="18"/>
      <c r="BI148" s="26"/>
      <c r="BJ148" s="34"/>
      <c r="BK148" s="34"/>
      <c r="BL148" s="18"/>
      <c r="BM148" s="18"/>
      <c r="BN148" s="18"/>
      <c r="BO148" s="17"/>
      <c r="BP148" s="19">
        <f t="shared" si="42"/>
        <v>-42473</v>
      </c>
      <c r="BQ148" s="17">
        <f t="shared" si="43"/>
        <v>-1415.7666666666667</v>
      </c>
      <c r="BR148" s="17">
        <f t="shared" si="44"/>
        <v>-1416</v>
      </c>
      <c r="BS148" s="17">
        <f t="shared" si="45"/>
        <v>7.0000000000004547</v>
      </c>
      <c r="BT148" s="18"/>
      <c r="BU148" s="18"/>
      <c r="BV148" s="17"/>
      <c r="BW148" s="19">
        <f t="shared" si="46"/>
        <v>0</v>
      </c>
      <c r="BX148" s="17">
        <f t="shared" si="47"/>
        <v>0</v>
      </c>
      <c r="BY148" s="17">
        <f t="shared" si="48"/>
        <v>0</v>
      </c>
      <c r="BZ148" s="17">
        <f t="shared" si="49"/>
        <v>0</v>
      </c>
      <c r="CA148" s="18"/>
      <c r="CB148" s="18"/>
      <c r="CC148" s="18"/>
      <c r="CD148" s="18"/>
      <c r="CE148" s="36">
        <f t="shared" si="50"/>
        <v>0</v>
      </c>
      <c r="CF148" s="39">
        <f t="shared" si="51"/>
        <v>43092</v>
      </c>
      <c r="CG148" s="39"/>
      <c r="CH148" s="18"/>
      <c r="CI148" s="18"/>
      <c r="CJ148" s="18"/>
      <c r="CK148" s="26"/>
      <c r="CL148" s="18"/>
      <c r="CM148" s="18"/>
      <c r="CN148" s="18"/>
      <c r="CO148" s="26"/>
      <c r="CP148" s="26"/>
      <c r="CQ148" s="34"/>
      <c r="CR148" s="80"/>
      <c r="CS148" s="18"/>
      <c r="CT148" s="26"/>
      <c r="CU148" s="18"/>
      <c r="CV148" s="26"/>
      <c r="CW148" s="18"/>
      <c r="CX148" s="18"/>
      <c r="CY148" s="18"/>
      <c r="CZ148" s="26"/>
      <c r="DA148" s="18"/>
      <c r="DB148" s="18"/>
    </row>
    <row r="149" spans="1:106" s="101" customFormat="1" ht="58.5" customHeight="1" x14ac:dyDescent="0.2">
      <c r="A149" s="17">
        <v>146</v>
      </c>
      <c r="B149" s="97">
        <v>42786</v>
      </c>
      <c r="C149" s="19" t="s">
        <v>212</v>
      </c>
      <c r="D149" s="20" t="s">
        <v>67</v>
      </c>
      <c r="E149" s="20" t="s">
        <v>68</v>
      </c>
      <c r="F149" s="20" t="s">
        <v>69</v>
      </c>
      <c r="G149" s="21" t="s">
        <v>1719</v>
      </c>
      <c r="H149" s="22">
        <v>183</v>
      </c>
      <c r="I149" s="78">
        <v>42783</v>
      </c>
      <c r="J149" s="23">
        <v>66950000</v>
      </c>
      <c r="K149" s="17" t="s">
        <v>213</v>
      </c>
      <c r="L149" s="24" t="s">
        <v>71</v>
      </c>
      <c r="M149" s="24"/>
      <c r="N149" s="23">
        <v>0</v>
      </c>
      <c r="O149" s="24" t="s">
        <v>71</v>
      </c>
      <c r="P149" s="24" t="s">
        <v>71</v>
      </c>
      <c r="Q149" s="23">
        <v>0</v>
      </c>
      <c r="R149" s="24" t="s">
        <v>71</v>
      </c>
      <c r="S149" s="26">
        <f t="shared" si="40"/>
        <v>66950000</v>
      </c>
      <c r="T149" s="17" t="s">
        <v>1595</v>
      </c>
      <c r="U149" s="17" t="s">
        <v>668</v>
      </c>
      <c r="V149" s="18" t="s">
        <v>74</v>
      </c>
      <c r="W149" s="18">
        <v>42793</v>
      </c>
      <c r="X149" s="19">
        <v>322</v>
      </c>
      <c r="Y149" s="18">
        <v>42793</v>
      </c>
      <c r="Z149" s="27">
        <v>66950000</v>
      </c>
      <c r="AA149" s="18">
        <v>42793</v>
      </c>
      <c r="AB149" s="18">
        <v>42793</v>
      </c>
      <c r="AC149" s="28"/>
      <c r="AD149" s="21" t="s">
        <v>612</v>
      </c>
      <c r="AE149" s="26">
        <v>66950000</v>
      </c>
      <c r="AF149" s="99">
        <f t="shared" si="41"/>
        <v>0</v>
      </c>
      <c r="AG149" s="30">
        <v>6950000</v>
      </c>
      <c r="AH149" s="17" t="s">
        <v>216</v>
      </c>
      <c r="AI149" s="17" t="s">
        <v>71</v>
      </c>
      <c r="AJ149" s="26" t="s">
        <v>669</v>
      </c>
      <c r="AK149" s="80">
        <v>42797</v>
      </c>
      <c r="AL149" s="17" t="s">
        <v>77</v>
      </c>
      <c r="AM149" s="31">
        <v>52145276</v>
      </c>
      <c r="AN149" s="31">
        <v>8</v>
      </c>
      <c r="AO149" s="39"/>
      <c r="AP149" s="17" t="s">
        <v>582</v>
      </c>
      <c r="AQ149" s="17" t="s">
        <v>582</v>
      </c>
      <c r="AR149" s="17" t="s">
        <v>582</v>
      </c>
      <c r="AS149" s="17" t="s">
        <v>670</v>
      </c>
      <c r="AT149" s="19">
        <v>3202322442</v>
      </c>
      <c r="AU149" s="103" t="s">
        <v>671</v>
      </c>
      <c r="AV149" s="17" t="s">
        <v>667</v>
      </c>
      <c r="AW149" s="87">
        <f t="shared" si="52"/>
        <v>300</v>
      </c>
      <c r="AX149" s="17">
        <f t="shared" si="53"/>
        <v>10</v>
      </c>
      <c r="AY149" s="17">
        <f t="shared" si="54"/>
        <v>10</v>
      </c>
      <c r="AZ149" s="17">
        <f t="shared" si="55"/>
        <v>0</v>
      </c>
      <c r="BA149" s="18">
        <v>43095</v>
      </c>
      <c r="BB149" s="18"/>
      <c r="BC149" s="26"/>
      <c r="BD149" s="34"/>
      <c r="BE149" s="34"/>
      <c r="BF149" s="18"/>
      <c r="BG149" s="18"/>
      <c r="BH149" s="18"/>
      <c r="BI149" s="26"/>
      <c r="BJ149" s="34"/>
      <c r="BK149" s="34"/>
      <c r="BL149" s="18"/>
      <c r="BM149" s="18"/>
      <c r="BN149" s="18"/>
      <c r="BO149" s="17"/>
      <c r="BP149" s="19">
        <f t="shared" si="42"/>
        <v>-42476</v>
      </c>
      <c r="BQ149" s="17">
        <f t="shared" si="43"/>
        <v>-1415.8666666666666</v>
      </c>
      <c r="BR149" s="17">
        <f t="shared" si="44"/>
        <v>-1416</v>
      </c>
      <c r="BS149" s="17">
        <f t="shared" si="45"/>
        <v>4.0000000000031832</v>
      </c>
      <c r="BT149" s="18"/>
      <c r="BU149" s="18"/>
      <c r="BV149" s="17"/>
      <c r="BW149" s="19">
        <f t="shared" si="46"/>
        <v>0</v>
      </c>
      <c r="BX149" s="17">
        <f t="shared" si="47"/>
        <v>0</v>
      </c>
      <c r="BY149" s="17">
        <f t="shared" si="48"/>
        <v>0</v>
      </c>
      <c r="BZ149" s="17">
        <f t="shared" si="49"/>
        <v>0</v>
      </c>
      <c r="CA149" s="18"/>
      <c r="CB149" s="18"/>
      <c r="CC149" s="18"/>
      <c r="CD149" s="18"/>
      <c r="CE149" s="36">
        <f t="shared" si="50"/>
        <v>0</v>
      </c>
      <c r="CF149" s="39">
        <f t="shared" si="51"/>
        <v>43095</v>
      </c>
      <c r="CG149" s="39"/>
      <c r="CH149" s="18"/>
      <c r="CI149" s="18"/>
      <c r="CJ149" s="18"/>
      <c r="CK149" s="26"/>
      <c r="CL149" s="18"/>
      <c r="CM149" s="18"/>
      <c r="CN149" s="18"/>
      <c r="CO149" s="26"/>
      <c r="CP149" s="26"/>
      <c r="CQ149" s="34"/>
      <c r="CR149" s="80"/>
      <c r="CS149" s="18"/>
      <c r="CT149" s="26"/>
      <c r="CU149" s="18"/>
      <c r="CV149" s="26"/>
      <c r="CW149" s="18"/>
      <c r="CX149" s="18"/>
      <c r="CY149" s="18"/>
      <c r="CZ149" s="26"/>
      <c r="DA149" s="18"/>
      <c r="DB149" s="18"/>
    </row>
    <row r="150" spans="1:106" s="101" customFormat="1" ht="58.5" customHeight="1" x14ac:dyDescent="0.2">
      <c r="A150" s="17">
        <v>147</v>
      </c>
      <c r="B150" s="97">
        <v>42788</v>
      </c>
      <c r="C150" s="19" t="s">
        <v>212</v>
      </c>
      <c r="D150" s="20" t="s">
        <v>67</v>
      </c>
      <c r="E150" s="20" t="s">
        <v>68</v>
      </c>
      <c r="F150" s="20" t="s">
        <v>69</v>
      </c>
      <c r="G150" s="21" t="s">
        <v>1720</v>
      </c>
      <c r="H150" s="22">
        <v>196</v>
      </c>
      <c r="I150" s="78">
        <v>42787</v>
      </c>
      <c r="J150" s="23">
        <v>50000000</v>
      </c>
      <c r="K150" s="17" t="s">
        <v>213</v>
      </c>
      <c r="L150" s="24" t="s">
        <v>71</v>
      </c>
      <c r="M150" s="24"/>
      <c r="N150" s="23">
        <v>0</v>
      </c>
      <c r="O150" s="24" t="s">
        <v>71</v>
      </c>
      <c r="P150" s="24" t="s">
        <v>71</v>
      </c>
      <c r="Q150" s="23">
        <v>0</v>
      </c>
      <c r="R150" s="24" t="s">
        <v>71</v>
      </c>
      <c r="S150" s="26">
        <f t="shared" si="40"/>
        <v>50000000</v>
      </c>
      <c r="T150" s="17" t="s">
        <v>1595</v>
      </c>
      <c r="U150" s="17" t="s">
        <v>672</v>
      </c>
      <c r="V150" s="18" t="s">
        <v>74</v>
      </c>
      <c r="W150" s="18">
        <v>42794</v>
      </c>
      <c r="X150" s="19">
        <v>327</v>
      </c>
      <c r="Y150" s="18">
        <v>42795</v>
      </c>
      <c r="Z150" s="27">
        <v>50000000</v>
      </c>
      <c r="AA150" s="18">
        <v>42795</v>
      </c>
      <c r="AB150" s="18">
        <v>42795</v>
      </c>
      <c r="AC150" s="28"/>
      <c r="AD150" s="21" t="s">
        <v>613</v>
      </c>
      <c r="AE150" s="26">
        <v>50000000</v>
      </c>
      <c r="AF150" s="99">
        <f t="shared" si="41"/>
        <v>0</v>
      </c>
      <c r="AG150" s="30">
        <v>5000000</v>
      </c>
      <c r="AH150" s="17" t="s">
        <v>216</v>
      </c>
      <c r="AI150" s="17" t="s">
        <v>71</v>
      </c>
      <c r="AJ150" s="26" t="s">
        <v>673</v>
      </c>
      <c r="AK150" s="80">
        <v>42800</v>
      </c>
      <c r="AL150" s="17" t="s">
        <v>77</v>
      </c>
      <c r="AM150" s="31">
        <v>1127572078</v>
      </c>
      <c r="AN150" s="31">
        <v>1</v>
      </c>
      <c r="AO150" s="39"/>
      <c r="AP150" s="17" t="s">
        <v>582</v>
      </c>
      <c r="AQ150" s="17" t="s">
        <v>582</v>
      </c>
      <c r="AR150" s="17" t="s">
        <v>582</v>
      </c>
      <c r="AS150" s="17" t="s">
        <v>674</v>
      </c>
      <c r="AT150" s="19">
        <v>3143422315</v>
      </c>
      <c r="AU150" s="103" t="s">
        <v>675</v>
      </c>
      <c r="AV150" s="17" t="s">
        <v>1279</v>
      </c>
      <c r="AW150" s="87">
        <f t="shared" si="52"/>
        <v>300</v>
      </c>
      <c r="AX150" s="17">
        <f t="shared" si="53"/>
        <v>10</v>
      </c>
      <c r="AY150" s="17">
        <f t="shared" si="54"/>
        <v>10</v>
      </c>
      <c r="AZ150" s="17">
        <f t="shared" si="55"/>
        <v>0</v>
      </c>
      <c r="BA150" s="18">
        <v>43099</v>
      </c>
      <c r="BB150" s="18"/>
      <c r="BC150" s="26"/>
      <c r="BD150" s="34"/>
      <c r="BE150" s="34"/>
      <c r="BF150" s="18"/>
      <c r="BG150" s="18"/>
      <c r="BH150" s="18"/>
      <c r="BI150" s="26"/>
      <c r="BJ150" s="34"/>
      <c r="BK150" s="34"/>
      <c r="BL150" s="18"/>
      <c r="BM150" s="18"/>
      <c r="BN150" s="18"/>
      <c r="BO150" s="17"/>
      <c r="BP150" s="19">
        <f t="shared" si="42"/>
        <v>-42480</v>
      </c>
      <c r="BQ150" s="17">
        <f t="shared" si="43"/>
        <v>-1416</v>
      </c>
      <c r="BR150" s="17">
        <f t="shared" si="44"/>
        <v>-1416</v>
      </c>
      <c r="BS150" s="17">
        <f t="shared" si="45"/>
        <v>0</v>
      </c>
      <c r="BT150" s="18"/>
      <c r="BU150" s="18"/>
      <c r="BV150" s="17"/>
      <c r="BW150" s="19">
        <f t="shared" si="46"/>
        <v>0</v>
      </c>
      <c r="BX150" s="17">
        <f t="shared" si="47"/>
        <v>0</v>
      </c>
      <c r="BY150" s="17">
        <f t="shared" si="48"/>
        <v>0</v>
      </c>
      <c r="BZ150" s="17">
        <f t="shared" si="49"/>
        <v>0</v>
      </c>
      <c r="CA150" s="18"/>
      <c r="CB150" s="18"/>
      <c r="CC150" s="18"/>
      <c r="CD150" s="18"/>
      <c r="CE150" s="36">
        <f t="shared" si="50"/>
        <v>0</v>
      </c>
      <c r="CF150" s="39">
        <f t="shared" si="51"/>
        <v>43099</v>
      </c>
      <c r="CG150" s="39"/>
      <c r="CH150" s="18"/>
      <c r="CI150" s="18"/>
      <c r="CJ150" s="18"/>
      <c r="CK150" s="26"/>
      <c r="CL150" s="18"/>
      <c r="CM150" s="18"/>
      <c r="CN150" s="18"/>
      <c r="CO150" s="26"/>
      <c r="CP150" s="26"/>
      <c r="CQ150" s="34"/>
      <c r="CR150" s="34"/>
      <c r="CS150" s="18"/>
      <c r="CT150" s="26"/>
      <c r="CU150" s="18"/>
      <c r="CV150" s="26"/>
      <c r="CW150" s="18"/>
      <c r="CX150" s="18"/>
      <c r="CY150" s="18"/>
      <c r="CZ150" s="26"/>
      <c r="DA150" s="18"/>
      <c r="DB150" s="18"/>
    </row>
    <row r="151" spans="1:106" s="101" customFormat="1" ht="58.5" customHeight="1" x14ac:dyDescent="0.2">
      <c r="A151" s="17">
        <v>148</v>
      </c>
      <c r="B151" s="97">
        <v>42768</v>
      </c>
      <c r="C151" s="19" t="s">
        <v>212</v>
      </c>
      <c r="D151" s="20" t="s">
        <v>67</v>
      </c>
      <c r="E151" s="20" t="s">
        <v>68</v>
      </c>
      <c r="F151" s="20" t="s">
        <v>69</v>
      </c>
      <c r="G151" s="21" t="s">
        <v>1721</v>
      </c>
      <c r="H151" s="22">
        <v>185</v>
      </c>
      <c r="I151" s="78">
        <v>42783</v>
      </c>
      <c r="J151" s="23">
        <v>25000000</v>
      </c>
      <c r="K151" s="17" t="s">
        <v>213</v>
      </c>
      <c r="L151" s="24" t="s">
        <v>71</v>
      </c>
      <c r="M151" s="24"/>
      <c r="N151" s="23">
        <v>0</v>
      </c>
      <c r="O151" s="24" t="s">
        <v>71</v>
      </c>
      <c r="P151" s="24" t="s">
        <v>71</v>
      </c>
      <c r="Q151" s="23">
        <v>0</v>
      </c>
      <c r="R151" s="24" t="s">
        <v>71</v>
      </c>
      <c r="S151" s="26">
        <f t="shared" si="40"/>
        <v>25000000</v>
      </c>
      <c r="T151" s="17" t="s">
        <v>1595</v>
      </c>
      <c r="U151" s="17" t="s">
        <v>678</v>
      </c>
      <c r="V151" s="18" t="s">
        <v>74</v>
      </c>
      <c r="W151" s="18">
        <v>42794</v>
      </c>
      <c r="X151" s="19">
        <v>335</v>
      </c>
      <c r="Y151" s="18">
        <v>42797</v>
      </c>
      <c r="Z151" s="27">
        <v>25000000</v>
      </c>
      <c r="AA151" s="18">
        <v>42797</v>
      </c>
      <c r="AB151" s="18">
        <v>42797</v>
      </c>
      <c r="AC151" s="28"/>
      <c r="AD151" s="21" t="s">
        <v>614</v>
      </c>
      <c r="AE151" s="26">
        <v>25000000</v>
      </c>
      <c r="AF151" s="99">
        <f t="shared" si="41"/>
        <v>0</v>
      </c>
      <c r="AG151" s="30">
        <v>2500000</v>
      </c>
      <c r="AH151" s="17" t="s">
        <v>216</v>
      </c>
      <c r="AI151" s="17" t="s">
        <v>71</v>
      </c>
      <c r="AJ151" s="26" t="s">
        <v>679</v>
      </c>
      <c r="AK151" s="80">
        <v>2.3333333333333335</v>
      </c>
      <c r="AL151" s="17" t="s">
        <v>77</v>
      </c>
      <c r="AM151" s="31">
        <v>1020761273</v>
      </c>
      <c r="AN151" s="31">
        <v>2</v>
      </c>
      <c r="AO151" s="39"/>
      <c r="AP151" s="17" t="s">
        <v>582</v>
      </c>
      <c r="AQ151" s="17" t="s">
        <v>582</v>
      </c>
      <c r="AR151" s="17" t="s">
        <v>582</v>
      </c>
      <c r="AS151" s="17" t="s">
        <v>1566</v>
      </c>
      <c r="AT151" s="19">
        <v>3134504529</v>
      </c>
      <c r="AU151" s="103" t="s">
        <v>1425</v>
      </c>
      <c r="AV151" s="17" t="s">
        <v>1279</v>
      </c>
      <c r="AW151" s="87">
        <f t="shared" si="52"/>
        <v>298</v>
      </c>
      <c r="AX151" s="17">
        <f t="shared" si="53"/>
        <v>9.9333333333333336</v>
      </c>
      <c r="AY151" s="17">
        <f t="shared" si="54"/>
        <v>9</v>
      </c>
      <c r="AZ151" s="17">
        <f t="shared" si="55"/>
        <v>28.000000000000007</v>
      </c>
      <c r="BA151" s="18">
        <v>43099</v>
      </c>
      <c r="BB151" s="18"/>
      <c r="BC151" s="26"/>
      <c r="BD151" s="34"/>
      <c r="BE151" s="34"/>
      <c r="BF151" s="18"/>
      <c r="BG151" s="18"/>
      <c r="BH151" s="18"/>
      <c r="BI151" s="26"/>
      <c r="BJ151" s="34"/>
      <c r="BK151" s="34"/>
      <c r="BL151" s="18"/>
      <c r="BM151" s="18"/>
      <c r="BN151" s="18"/>
      <c r="BO151" s="17"/>
      <c r="BP151" s="19">
        <f t="shared" si="42"/>
        <v>-42480</v>
      </c>
      <c r="BQ151" s="17">
        <f t="shared" si="43"/>
        <v>-1416</v>
      </c>
      <c r="BR151" s="17">
        <f t="shared" si="44"/>
        <v>-1416</v>
      </c>
      <c r="BS151" s="17">
        <f t="shared" si="45"/>
        <v>0</v>
      </c>
      <c r="BT151" s="18"/>
      <c r="BU151" s="18"/>
      <c r="BV151" s="17"/>
      <c r="BW151" s="19">
        <f t="shared" si="46"/>
        <v>0</v>
      </c>
      <c r="BX151" s="17">
        <f t="shared" si="47"/>
        <v>0</v>
      </c>
      <c r="BY151" s="17">
        <f t="shared" si="48"/>
        <v>0</v>
      </c>
      <c r="BZ151" s="17">
        <f t="shared" si="49"/>
        <v>0</v>
      </c>
      <c r="CA151" s="18"/>
      <c r="CB151" s="18"/>
      <c r="CC151" s="18"/>
      <c r="CD151" s="18"/>
      <c r="CE151" s="36">
        <f t="shared" si="50"/>
        <v>0</v>
      </c>
      <c r="CF151" s="39">
        <f t="shared" si="51"/>
        <v>43099</v>
      </c>
      <c r="CG151" s="39"/>
      <c r="CH151" s="18"/>
      <c r="CI151" s="18"/>
      <c r="CJ151" s="18"/>
      <c r="CK151" s="26"/>
      <c r="CL151" s="18"/>
      <c r="CM151" s="18"/>
      <c r="CN151" s="18"/>
      <c r="CO151" s="26"/>
      <c r="CP151" s="26"/>
      <c r="CQ151" s="34"/>
      <c r="CR151" s="34"/>
      <c r="CS151" s="18"/>
      <c r="CT151" s="26"/>
      <c r="CU151" s="18"/>
      <c r="CV151" s="26"/>
      <c r="CW151" s="18"/>
      <c r="CX151" s="18"/>
      <c r="CY151" s="18"/>
      <c r="CZ151" s="26"/>
      <c r="DA151" s="18"/>
      <c r="DB151" s="18"/>
    </row>
    <row r="152" spans="1:106" s="101" customFormat="1" ht="58.5" customHeight="1" x14ac:dyDescent="0.2">
      <c r="A152" s="17">
        <v>149</v>
      </c>
      <c r="B152" s="97">
        <v>42789</v>
      </c>
      <c r="C152" s="19" t="s">
        <v>66</v>
      </c>
      <c r="D152" s="20" t="s">
        <v>67</v>
      </c>
      <c r="E152" s="20" t="s">
        <v>68</v>
      </c>
      <c r="F152" s="20" t="s">
        <v>69</v>
      </c>
      <c r="G152" s="21" t="s">
        <v>1722</v>
      </c>
      <c r="H152" s="22">
        <v>190</v>
      </c>
      <c r="I152" s="78"/>
      <c r="J152" s="23">
        <v>51333333</v>
      </c>
      <c r="K152" s="17" t="s">
        <v>70</v>
      </c>
      <c r="L152" s="24" t="s">
        <v>71</v>
      </c>
      <c r="M152" s="24"/>
      <c r="N152" s="23">
        <v>0</v>
      </c>
      <c r="O152" s="24" t="s">
        <v>71</v>
      </c>
      <c r="P152" s="24" t="s">
        <v>71</v>
      </c>
      <c r="Q152" s="23">
        <v>0</v>
      </c>
      <c r="R152" s="24" t="s">
        <v>71</v>
      </c>
      <c r="S152" s="26">
        <f t="shared" si="40"/>
        <v>51333333</v>
      </c>
      <c r="T152" s="17" t="s">
        <v>1594</v>
      </c>
      <c r="U152" s="17" t="s">
        <v>609</v>
      </c>
      <c r="V152" s="18" t="s">
        <v>74</v>
      </c>
      <c r="W152" s="18">
        <v>42794</v>
      </c>
      <c r="X152" s="19">
        <v>323</v>
      </c>
      <c r="Y152" s="18">
        <v>42794</v>
      </c>
      <c r="Z152" s="27">
        <v>50000000</v>
      </c>
      <c r="AA152" s="18">
        <v>42794</v>
      </c>
      <c r="AB152" s="18">
        <v>42794</v>
      </c>
      <c r="AC152" s="28"/>
      <c r="AD152" s="21" t="s">
        <v>608</v>
      </c>
      <c r="AE152" s="26">
        <v>50000000</v>
      </c>
      <c r="AF152" s="99">
        <f t="shared" si="41"/>
        <v>-1333333</v>
      </c>
      <c r="AG152" s="30">
        <v>5000000</v>
      </c>
      <c r="AH152" s="17" t="s">
        <v>93</v>
      </c>
      <c r="AI152" s="17" t="s">
        <v>71</v>
      </c>
      <c r="AJ152" s="26" t="s">
        <v>607</v>
      </c>
      <c r="AK152" s="80">
        <v>42797</v>
      </c>
      <c r="AL152" s="17" t="s">
        <v>77</v>
      </c>
      <c r="AM152" s="31">
        <v>51992916</v>
      </c>
      <c r="AN152" s="31">
        <v>2</v>
      </c>
      <c r="AO152" s="39"/>
      <c r="AP152" s="17" t="s">
        <v>582</v>
      </c>
      <c r="AQ152" s="17" t="s">
        <v>582</v>
      </c>
      <c r="AR152" s="17" t="s">
        <v>582</v>
      </c>
      <c r="AS152" s="106" t="s">
        <v>1567</v>
      </c>
      <c r="AT152" s="19">
        <v>6308987</v>
      </c>
      <c r="AU152" s="106" t="s">
        <v>1426</v>
      </c>
      <c r="AV152" s="17" t="s">
        <v>1236</v>
      </c>
      <c r="AW152" s="87">
        <f t="shared" si="52"/>
        <v>300</v>
      </c>
      <c r="AX152" s="17">
        <f t="shared" si="53"/>
        <v>10</v>
      </c>
      <c r="AY152" s="17">
        <f t="shared" si="54"/>
        <v>10</v>
      </c>
      <c r="AZ152" s="17">
        <f t="shared" si="55"/>
        <v>0</v>
      </c>
      <c r="BA152" s="18">
        <v>43098</v>
      </c>
      <c r="BB152" s="18"/>
      <c r="BC152" s="26"/>
      <c r="BD152" s="34"/>
      <c r="BE152" s="34"/>
      <c r="BF152" s="18"/>
      <c r="BG152" s="18"/>
      <c r="BH152" s="18"/>
      <c r="BI152" s="26"/>
      <c r="BJ152" s="34"/>
      <c r="BK152" s="34"/>
      <c r="BL152" s="18"/>
      <c r="BM152" s="18"/>
      <c r="BN152" s="18"/>
      <c r="BO152" s="17"/>
      <c r="BP152" s="19">
        <f t="shared" si="42"/>
        <v>-42479</v>
      </c>
      <c r="BQ152" s="17">
        <f t="shared" si="43"/>
        <v>-1415.9666666666667</v>
      </c>
      <c r="BR152" s="17">
        <f t="shared" si="44"/>
        <v>-1416</v>
      </c>
      <c r="BS152" s="17">
        <f t="shared" si="45"/>
        <v>0.99999999999909051</v>
      </c>
      <c r="BT152" s="18"/>
      <c r="BU152" s="18"/>
      <c r="BV152" s="17"/>
      <c r="BW152" s="19">
        <f t="shared" si="46"/>
        <v>0</v>
      </c>
      <c r="BX152" s="17">
        <f t="shared" si="47"/>
        <v>0</v>
      </c>
      <c r="BY152" s="17">
        <f t="shared" si="48"/>
        <v>0</v>
      </c>
      <c r="BZ152" s="17">
        <f t="shared" si="49"/>
        <v>0</v>
      </c>
      <c r="CA152" s="18"/>
      <c r="CB152" s="18"/>
      <c r="CC152" s="18"/>
      <c r="CD152" s="18"/>
      <c r="CE152" s="36">
        <f t="shared" si="50"/>
        <v>0</v>
      </c>
      <c r="CF152" s="39">
        <f t="shared" si="51"/>
        <v>43098</v>
      </c>
      <c r="CG152" s="39"/>
      <c r="CH152" s="18"/>
      <c r="CI152" s="18"/>
      <c r="CJ152" s="18"/>
      <c r="CK152" s="26"/>
      <c r="CL152" s="18"/>
      <c r="CM152" s="18"/>
      <c r="CN152" s="18"/>
      <c r="CO152" s="26"/>
      <c r="CP152" s="26"/>
      <c r="CQ152" s="34"/>
      <c r="CR152" s="80"/>
      <c r="CS152" s="18"/>
      <c r="CT152" s="26"/>
      <c r="CU152" s="18"/>
      <c r="CV152" s="26"/>
      <c r="CW152" s="18"/>
      <c r="CX152" s="18"/>
      <c r="CY152" s="18"/>
      <c r="CZ152" s="26"/>
      <c r="DA152" s="18"/>
      <c r="DB152" s="18"/>
    </row>
    <row r="153" spans="1:106" s="101" customFormat="1" ht="58.5" customHeight="1" x14ac:dyDescent="0.2">
      <c r="A153" s="17">
        <v>150</v>
      </c>
      <c r="B153" s="97">
        <v>42790</v>
      </c>
      <c r="C153" s="19" t="s">
        <v>95</v>
      </c>
      <c r="D153" s="20" t="s">
        <v>67</v>
      </c>
      <c r="E153" s="20" t="s">
        <v>68</v>
      </c>
      <c r="F153" s="20" t="s">
        <v>69</v>
      </c>
      <c r="G153" s="21" t="s">
        <v>1723</v>
      </c>
      <c r="H153" s="22">
        <v>193</v>
      </c>
      <c r="I153" s="78"/>
      <c r="J153" s="23">
        <v>41587280</v>
      </c>
      <c r="K153" s="17" t="s">
        <v>96</v>
      </c>
      <c r="L153" s="24" t="s">
        <v>71</v>
      </c>
      <c r="M153" s="24"/>
      <c r="N153" s="23">
        <v>0</v>
      </c>
      <c r="O153" s="24" t="s">
        <v>71</v>
      </c>
      <c r="P153" s="24" t="s">
        <v>71</v>
      </c>
      <c r="Q153" s="23">
        <v>0</v>
      </c>
      <c r="R153" s="24" t="s">
        <v>71</v>
      </c>
      <c r="S153" s="26">
        <f t="shared" si="40"/>
        <v>41587280</v>
      </c>
      <c r="T153" s="17" t="s">
        <v>1599</v>
      </c>
      <c r="U153" s="17" t="s">
        <v>630</v>
      </c>
      <c r="V153" s="18" t="s">
        <v>74</v>
      </c>
      <c r="W153" s="18">
        <v>42794</v>
      </c>
      <c r="X153" s="19">
        <v>325</v>
      </c>
      <c r="Y153" s="18">
        <v>42794</v>
      </c>
      <c r="Z153" s="27">
        <v>41587280</v>
      </c>
      <c r="AA153" s="18">
        <v>42794</v>
      </c>
      <c r="AB153" s="18">
        <v>42794</v>
      </c>
      <c r="AC153" s="28"/>
      <c r="AD153" s="21" t="s">
        <v>615</v>
      </c>
      <c r="AE153" s="26">
        <v>41587280</v>
      </c>
      <c r="AF153" s="99">
        <f t="shared" si="41"/>
        <v>0</v>
      </c>
      <c r="AG153" s="30">
        <v>4455780</v>
      </c>
      <c r="AH153" s="17" t="s">
        <v>98</v>
      </c>
      <c r="AI153" s="17" t="s">
        <v>71</v>
      </c>
      <c r="AJ153" s="26" t="s">
        <v>631</v>
      </c>
      <c r="AK153" s="80">
        <v>42794</v>
      </c>
      <c r="AL153" s="17" t="s">
        <v>77</v>
      </c>
      <c r="AM153" s="31">
        <v>1010182494</v>
      </c>
      <c r="AN153" s="31">
        <v>2</v>
      </c>
      <c r="AO153" s="39"/>
      <c r="AP153" s="17" t="s">
        <v>582</v>
      </c>
      <c r="AQ153" s="17" t="s">
        <v>582</v>
      </c>
      <c r="AR153" s="17" t="s">
        <v>582</v>
      </c>
      <c r="AS153" s="17" t="s">
        <v>1568</v>
      </c>
      <c r="AT153" s="19">
        <v>3176428759</v>
      </c>
      <c r="AU153" s="103" t="s">
        <v>1427</v>
      </c>
      <c r="AV153" s="17" t="s">
        <v>732</v>
      </c>
      <c r="AW153" s="87">
        <f t="shared" si="52"/>
        <v>280</v>
      </c>
      <c r="AX153" s="17">
        <f t="shared" si="53"/>
        <v>9.3333333333333339</v>
      </c>
      <c r="AY153" s="17">
        <f t="shared" si="54"/>
        <v>9</v>
      </c>
      <c r="AZ153" s="17">
        <f t="shared" si="55"/>
        <v>10.000000000000018</v>
      </c>
      <c r="BA153" s="18">
        <v>43078</v>
      </c>
      <c r="BB153" s="18"/>
      <c r="BC153" s="26"/>
      <c r="BD153" s="34"/>
      <c r="BE153" s="34"/>
      <c r="BF153" s="18"/>
      <c r="BG153" s="18"/>
      <c r="BH153" s="18"/>
      <c r="BI153" s="26"/>
      <c r="BJ153" s="34"/>
      <c r="BK153" s="34"/>
      <c r="BL153" s="18"/>
      <c r="BM153" s="18"/>
      <c r="BN153" s="18"/>
      <c r="BO153" s="17"/>
      <c r="BP153" s="19">
        <f t="shared" si="42"/>
        <v>-42459</v>
      </c>
      <c r="BQ153" s="17">
        <f t="shared" si="43"/>
        <v>-1415.3</v>
      </c>
      <c r="BR153" s="17">
        <f t="shared" si="44"/>
        <v>-1416</v>
      </c>
      <c r="BS153" s="17">
        <f t="shared" si="45"/>
        <v>21.000000000001364</v>
      </c>
      <c r="BT153" s="18"/>
      <c r="BU153" s="18"/>
      <c r="BV153" s="17"/>
      <c r="BW153" s="19">
        <f t="shared" si="46"/>
        <v>0</v>
      </c>
      <c r="BX153" s="17">
        <f t="shared" si="47"/>
        <v>0</v>
      </c>
      <c r="BY153" s="17">
        <f t="shared" si="48"/>
        <v>0</v>
      </c>
      <c r="BZ153" s="17">
        <f t="shared" si="49"/>
        <v>0</v>
      </c>
      <c r="CA153" s="18"/>
      <c r="CB153" s="18"/>
      <c r="CC153" s="18"/>
      <c r="CD153" s="18"/>
      <c r="CE153" s="36">
        <f t="shared" si="50"/>
        <v>0</v>
      </c>
      <c r="CF153" s="39">
        <f t="shared" si="51"/>
        <v>43078</v>
      </c>
      <c r="CG153" s="39"/>
      <c r="CH153" s="18"/>
      <c r="CI153" s="18"/>
      <c r="CJ153" s="18"/>
      <c r="CK153" s="26"/>
      <c r="CL153" s="18"/>
      <c r="CM153" s="18"/>
      <c r="CN153" s="18"/>
      <c r="CO153" s="26"/>
      <c r="CP153" s="26"/>
      <c r="CQ153" s="34"/>
      <c r="CR153" s="80"/>
      <c r="CS153" s="18"/>
      <c r="CT153" s="26"/>
      <c r="CU153" s="18"/>
      <c r="CV153" s="26"/>
      <c r="CW153" s="18"/>
      <c r="CX153" s="18"/>
      <c r="CY153" s="18"/>
      <c r="CZ153" s="26"/>
      <c r="DA153" s="18"/>
      <c r="DB153" s="18"/>
    </row>
    <row r="154" spans="1:106" s="101" customFormat="1" ht="58.5" customHeight="1" x14ac:dyDescent="0.2">
      <c r="A154" s="17">
        <v>151</v>
      </c>
      <c r="B154" s="97">
        <v>42790</v>
      </c>
      <c r="C154" s="19" t="s">
        <v>121</v>
      </c>
      <c r="D154" s="20" t="s">
        <v>67</v>
      </c>
      <c r="E154" s="20" t="s">
        <v>68</v>
      </c>
      <c r="F154" s="20" t="s">
        <v>69</v>
      </c>
      <c r="G154" s="21" t="s">
        <v>1724</v>
      </c>
      <c r="H154" s="22">
        <v>179</v>
      </c>
      <c r="I154" s="78"/>
      <c r="J154" s="23">
        <v>56620000</v>
      </c>
      <c r="K154" s="17" t="s">
        <v>122</v>
      </c>
      <c r="L154" s="24" t="s">
        <v>71</v>
      </c>
      <c r="M154" s="24"/>
      <c r="N154" s="23">
        <v>0</v>
      </c>
      <c r="O154" s="24" t="s">
        <v>71</v>
      </c>
      <c r="P154" s="24" t="s">
        <v>71</v>
      </c>
      <c r="Q154" s="23">
        <v>0</v>
      </c>
      <c r="R154" s="24" t="s">
        <v>71</v>
      </c>
      <c r="S154" s="26">
        <f t="shared" si="40"/>
        <v>56620000</v>
      </c>
      <c r="T154" s="17" t="s">
        <v>1599</v>
      </c>
      <c r="U154" s="17" t="s">
        <v>571</v>
      </c>
      <c r="V154" s="18" t="s">
        <v>74</v>
      </c>
      <c r="W154" s="18">
        <v>42794</v>
      </c>
      <c r="X154" s="19">
        <v>326</v>
      </c>
      <c r="Y154" s="18">
        <v>42795</v>
      </c>
      <c r="Z154" s="27">
        <v>56620000</v>
      </c>
      <c r="AA154" s="18">
        <v>42795</v>
      </c>
      <c r="AB154" s="18">
        <v>42795</v>
      </c>
      <c r="AC154" s="28"/>
      <c r="AD154" s="21" t="s">
        <v>616</v>
      </c>
      <c r="AE154" s="26">
        <v>55620000</v>
      </c>
      <c r="AF154" s="99">
        <f t="shared" si="41"/>
        <v>-1000000</v>
      </c>
      <c r="AG154" s="30">
        <v>5562000</v>
      </c>
      <c r="AH154" s="17" t="s">
        <v>125</v>
      </c>
      <c r="AI154" s="17" t="s">
        <v>71</v>
      </c>
      <c r="AJ154" s="26" t="s">
        <v>116</v>
      </c>
      <c r="AK154" s="80">
        <v>42794</v>
      </c>
      <c r="AL154" s="17" t="s">
        <v>77</v>
      </c>
      <c r="AM154" s="31">
        <v>9725241</v>
      </c>
      <c r="AN154" s="31">
        <v>3</v>
      </c>
      <c r="AO154" s="39"/>
      <c r="AP154" s="17" t="s">
        <v>582</v>
      </c>
      <c r="AQ154" s="17" t="s">
        <v>582</v>
      </c>
      <c r="AR154" s="17" t="s">
        <v>582</v>
      </c>
      <c r="AS154" s="17" t="s">
        <v>1569</v>
      </c>
      <c r="AT154" s="19">
        <v>3202621957</v>
      </c>
      <c r="AU154" s="103" t="s">
        <v>1428</v>
      </c>
      <c r="AV154" s="17" t="s">
        <v>1236</v>
      </c>
      <c r="AW154" s="87">
        <f t="shared" si="52"/>
        <v>300</v>
      </c>
      <c r="AX154" s="17">
        <f t="shared" si="53"/>
        <v>10</v>
      </c>
      <c r="AY154" s="17">
        <f t="shared" si="54"/>
        <v>10</v>
      </c>
      <c r="AZ154" s="17">
        <f t="shared" si="55"/>
        <v>0</v>
      </c>
      <c r="BA154" s="18">
        <v>43099</v>
      </c>
      <c r="BB154" s="18"/>
      <c r="BC154" s="26"/>
      <c r="BD154" s="34"/>
      <c r="BE154" s="34"/>
      <c r="BF154" s="18"/>
      <c r="BG154" s="18"/>
      <c r="BH154" s="18"/>
      <c r="BI154" s="26"/>
      <c r="BJ154" s="34"/>
      <c r="BK154" s="34"/>
      <c r="BL154" s="18"/>
      <c r="BM154" s="18"/>
      <c r="BN154" s="18"/>
      <c r="BO154" s="17"/>
      <c r="BP154" s="19">
        <f t="shared" si="42"/>
        <v>-42480</v>
      </c>
      <c r="BQ154" s="17">
        <f t="shared" si="43"/>
        <v>-1416</v>
      </c>
      <c r="BR154" s="17">
        <f t="shared" si="44"/>
        <v>-1416</v>
      </c>
      <c r="BS154" s="17">
        <f t="shared" si="45"/>
        <v>0</v>
      </c>
      <c r="BT154" s="18"/>
      <c r="BU154" s="18"/>
      <c r="BV154" s="17"/>
      <c r="BW154" s="19">
        <f t="shared" si="46"/>
        <v>0</v>
      </c>
      <c r="BX154" s="17">
        <f t="shared" si="47"/>
        <v>0</v>
      </c>
      <c r="BY154" s="17">
        <f t="shared" si="48"/>
        <v>0</v>
      </c>
      <c r="BZ154" s="17">
        <f t="shared" si="49"/>
        <v>0</v>
      </c>
      <c r="CA154" s="18"/>
      <c r="CB154" s="18"/>
      <c r="CC154" s="18"/>
      <c r="CD154" s="18"/>
      <c r="CE154" s="36">
        <f t="shared" si="50"/>
        <v>0</v>
      </c>
      <c r="CF154" s="39">
        <f t="shared" si="51"/>
        <v>43099</v>
      </c>
      <c r="CG154" s="39"/>
      <c r="CH154" s="18"/>
      <c r="CI154" s="18"/>
      <c r="CJ154" s="18"/>
      <c r="CK154" s="26"/>
      <c r="CL154" s="18"/>
      <c r="CM154" s="18"/>
      <c r="CN154" s="18"/>
      <c r="CO154" s="26"/>
      <c r="CP154" s="26"/>
      <c r="CQ154" s="34"/>
      <c r="CR154" s="80"/>
      <c r="CS154" s="18"/>
      <c r="CT154" s="26"/>
      <c r="CU154" s="18"/>
      <c r="CV154" s="26"/>
      <c r="CW154" s="18"/>
      <c r="CX154" s="18"/>
      <c r="CY154" s="18"/>
      <c r="CZ154" s="26"/>
      <c r="DA154" s="18"/>
      <c r="DB154" s="18"/>
    </row>
    <row r="155" spans="1:106" s="101" customFormat="1" ht="58.5" customHeight="1" x14ac:dyDescent="0.2">
      <c r="A155" s="17">
        <v>152</v>
      </c>
      <c r="B155" s="97">
        <v>42790</v>
      </c>
      <c r="C155" s="19" t="s">
        <v>95</v>
      </c>
      <c r="D155" s="20" t="s">
        <v>67</v>
      </c>
      <c r="E155" s="20" t="s">
        <v>68</v>
      </c>
      <c r="F155" s="20" t="s">
        <v>69</v>
      </c>
      <c r="G155" s="21" t="s">
        <v>1725</v>
      </c>
      <c r="H155" s="22">
        <v>144</v>
      </c>
      <c r="I155" s="78"/>
      <c r="J155" s="23">
        <v>70143700</v>
      </c>
      <c r="K155" s="17" t="s">
        <v>96</v>
      </c>
      <c r="L155" s="24" t="s">
        <v>71</v>
      </c>
      <c r="M155" s="24"/>
      <c r="N155" s="23">
        <v>0</v>
      </c>
      <c r="O155" s="24" t="s">
        <v>71</v>
      </c>
      <c r="P155" s="24" t="s">
        <v>71</v>
      </c>
      <c r="Q155" s="23">
        <v>0</v>
      </c>
      <c r="R155" s="24" t="s">
        <v>71</v>
      </c>
      <c r="S155" s="26">
        <f t="shared" si="40"/>
        <v>70143700</v>
      </c>
      <c r="T155" s="17" t="s">
        <v>1594</v>
      </c>
      <c r="U155" s="17" t="s">
        <v>604</v>
      </c>
      <c r="V155" s="18" t="s">
        <v>74</v>
      </c>
      <c r="W155" s="18">
        <v>42794</v>
      </c>
      <c r="X155" s="19">
        <v>324</v>
      </c>
      <c r="Y155" s="18">
        <v>42794</v>
      </c>
      <c r="Z155" s="27">
        <v>62000000</v>
      </c>
      <c r="AA155" s="18">
        <v>42794</v>
      </c>
      <c r="AB155" s="18">
        <v>42794</v>
      </c>
      <c r="AC155" s="28"/>
      <c r="AD155" s="21" t="s">
        <v>605</v>
      </c>
      <c r="AE155" s="26">
        <v>62000000</v>
      </c>
      <c r="AF155" s="99">
        <f t="shared" si="41"/>
        <v>-8143700</v>
      </c>
      <c r="AG155" s="30">
        <v>6200000</v>
      </c>
      <c r="AH155" s="17" t="s">
        <v>98</v>
      </c>
      <c r="AI155" s="17" t="s">
        <v>71</v>
      </c>
      <c r="AJ155" s="26" t="s">
        <v>606</v>
      </c>
      <c r="AK155" s="80">
        <v>42797</v>
      </c>
      <c r="AL155" s="17" t="s">
        <v>77</v>
      </c>
      <c r="AM155" s="31">
        <v>19752376</v>
      </c>
      <c r="AN155" s="31">
        <v>1</v>
      </c>
      <c r="AO155" s="39"/>
      <c r="AP155" s="17" t="s">
        <v>582</v>
      </c>
      <c r="AQ155" s="17" t="s">
        <v>582</v>
      </c>
      <c r="AR155" s="17" t="s">
        <v>582</v>
      </c>
      <c r="AS155" s="17" t="s">
        <v>1570</v>
      </c>
      <c r="AT155" s="19">
        <v>3920750</v>
      </c>
      <c r="AU155" s="103" t="s">
        <v>1429</v>
      </c>
      <c r="AV155" s="17" t="s">
        <v>1236</v>
      </c>
      <c r="AW155" s="87">
        <f t="shared" si="52"/>
        <v>300</v>
      </c>
      <c r="AX155" s="17">
        <f t="shared" si="53"/>
        <v>10</v>
      </c>
      <c r="AY155" s="17">
        <f t="shared" si="54"/>
        <v>10</v>
      </c>
      <c r="AZ155" s="17">
        <f t="shared" si="55"/>
        <v>0</v>
      </c>
      <c r="BA155" s="18">
        <v>43098</v>
      </c>
      <c r="BB155" s="18"/>
      <c r="BC155" s="26"/>
      <c r="BD155" s="34"/>
      <c r="BE155" s="34"/>
      <c r="BF155" s="18"/>
      <c r="BG155" s="18"/>
      <c r="BH155" s="18"/>
      <c r="BI155" s="26"/>
      <c r="BJ155" s="34"/>
      <c r="BK155" s="34"/>
      <c r="BL155" s="18"/>
      <c r="BM155" s="18"/>
      <c r="BN155" s="18"/>
      <c r="BO155" s="17"/>
      <c r="BP155" s="19">
        <f t="shared" si="42"/>
        <v>-42479</v>
      </c>
      <c r="BQ155" s="17">
        <f t="shared" si="43"/>
        <v>-1415.9666666666667</v>
      </c>
      <c r="BR155" s="17">
        <f t="shared" si="44"/>
        <v>-1416</v>
      </c>
      <c r="BS155" s="17">
        <f t="shared" si="45"/>
        <v>0.99999999999909051</v>
      </c>
      <c r="BT155" s="18"/>
      <c r="BU155" s="18"/>
      <c r="BV155" s="17"/>
      <c r="BW155" s="19">
        <f t="shared" si="46"/>
        <v>0</v>
      </c>
      <c r="BX155" s="17">
        <f t="shared" si="47"/>
        <v>0</v>
      </c>
      <c r="BY155" s="17">
        <f t="shared" si="48"/>
        <v>0</v>
      </c>
      <c r="BZ155" s="17">
        <f t="shared" si="49"/>
        <v>0</v>
      </c>
      <c r="CA155" s="18"/>
      <c r="CB155" s="18"/>
      <c r="CC155" s="18"/>
      <c r="CD155" s="18"/>
      <c r="CE155" s="36">
        <f t="shared" si="50"/>
        <v>0</v>
      </c>
      <c r="CF155" s="39">
        <f t="shared" si="51"/>
        <v>43098</v>
      </c>
      <c r="CG155" s="39"/>
      <c r="CH155" s="18"/>
      <c r="CI155" s="18"/>
      <c r="CJ155" s="18"/>
      <c r="CK155" s="26"/>
      <c r="CL155" s="18"/>
      <c r="CM155" s="18"/>
      <c r="CN155" s="18"/>
      <c r="CO155" s="26"/>
      <c r="CP155" s="26"/>
      <c r="CQ155" s="34"/>
      <c r="CR155" s="80"/>
      <c r="CS155" s="18"/>
      <c r="CT155" s="26"/>
      <c r="CU155" s="18"/>
      <c r="CV155" s="26"/>
      <c r="CW155" s="18"/>
      <c r="CX155" s="18"/>
      <c r="CY155" s="18"/>
      <c r="CZ155" s="26"/>
      <c r="DA155" s="18"/>
      <c r="DB155" s="18"/>
    </row>
    <row r="156" spans="1:106" s="101" customFormat="1" ht="58.5" customHeight="1" x14ac:dyDescent="0.2">
      <c r="A156" s="17">
        <v>153</v>
      </c>
      <c r="B156" s="97">
        <v>42793</v>
      </c>
      <c r="C156" s="19" t="s">
        <v>95</v>
      </c>
      <c r="D156" s="20" t="s">
        <v>67</v>
      </c>
      <c r="E156" s="20" t="s">
        <v>68</v>
      </c>
      <c r="F156" s="20" t="s">
        <v>69</v>
      </c>
      <c r="G156" s="21" t="s">
        <v>1726</v>
      </c>
      <c r="H156" s="22">
        <v>191</v>
      </c>
      <c r="I156" s="78"/>
      <c r="J156" s="23">
        <v>45225000</v>
      </c>
      <c r="K156" s="17" t="s">
        <v>96</v>
      </c>
      <c r="L156" s="24" t="s">
        <v>71</v>
      </c>
      <c r="M156" s="24"/>
      <c r="N156" s="23">
        <v>0</v>
      </c>
      <c r="O156" s="24" t="s">
        <v>71</v>
      </c>
      <c r="P156" s="24" t="s">
        <v>71</v>
      </c>
      <c r="Q156" s="23">
        <v>0</v>
      </c>
      <c r="R156" s="24" t="s">
        <v>71</v>
      </c>
      <c r="S156" s="26">
        <f t="shared" si="40"/>
        <v>45225000</v>
      </c>
      <c r="T156" s="17" t="s">
        <v>1599</v>
      </c>
      <c r="U156" s="17" t="s">
        <v>627</v>
      </c>
      <c r="V156" s="18" t="s">
        <v>74</v>
      </c>
      <c r="W156" s="18">
        <v>42795</v>
      </c>
      <c r="X156" s="19">
        <v>331</v>
      </c>
      <c r="Y156" s="18">
        <v>42796</v>
      </c>
      <c r="Z156" s="27">
        <v>45225000</v>
      </c>
      <c r="AA156" s="18">
        <v>42796</v>
      </c>
      <c r="AB156" s="18">
        <v>42796</v>
      </c>
      <c r="AC156" s="28"/>
      <c r="AD156" s="21" t="s">
        <v>617</v>
      </c>
      <c r="AE156" s="26">
        <v>45225000</v>
      </c>
      <c r="AF156" s="99">
        <f t="shared" si="41"/>
        <v>0</v>
      </c>
      <c r="AG156" s="30">
        <v>5025000</v>
      </c>
      <c r="AH156" s="17" t="s">
        <v>98</v>
      </c>
      <c r="AI156" s="17" t="s">
        <v>71</v>
      </c>
      <c r="AJ156" s="26" t="s">
        <v>628</v>
      </c>
      <c r="AK156" s="80">
        <v>42800</v>
      </c>
      <c r="AL156" s="17" t="s">
        <v>77</v>
      </c>
      <c r="AM156" s="31">
        <v>52998639</v>
      </c>
      <c r="AN156" s="31">
        <v>8</v>
      </c>
      <c r="AO156" s="39"/>
      <c r="AP156" s="17" t="s">
        <v>582</v>
      </c>
      <c r="AQ156" s="17" t="s">
        <v>582</v>
      </c>
      <c r="AR156" s="17" t="s">
        <v>582</v>
      </c>
      <c r="AS156" s="17" t="s">
        <v>1571</v>
      </c>
      <c r="AT156" s="19">
        <v>3183185650</v>
      </c>
      <c r="AU156" s="103" t="s">
        <v>1430</v>
      </c>
      <c r="AV156" s="17" t="s">
        <v>728</v>
      </c>
      <c r="AW156" s="87">
        <f t="shared" si="52"/>
        <v>270</v>
      </c>
      <c r="AX156" s="17">
        <f t="shared" si="53"/>
        <v>9</v>
      </c>
      <c r="AY156" s="17">
        <f t="shared" si="54"/>
        <v>9</v>
      </c>
      <c r="AZ156" s="17">
        <f t="shared" si="55"/>
        <v>0</v>
      </c>
      <c r="BA156" s="18">
        <v>43070</v>
      </c>
      <c r="BB156" s="18"/>
      <c r="BC156" s="26"/>
      <c r="BD156" s="34"/>
      <c r="BE156" s="34"/>
      <c r="BF156" s="18"/>
      <c r="BG156" s="18"/>
      <c r="BH156" s="18"/>
      <c r="BI156" s="26"/>
      <c r="BJ156" s="34"/>
      <c r="BK156" s="34"/>
      <c r="BL156" s="18"/>
      <c r="BM156" s="18"/>
      <c r="BN156" s="18"/>
      <c r="BO156" s="17"/>
      <c r="BP156" s="19">
        <f t="shared" si="42"/>
        <v>-42451</v>
      </c>
      <c r="BQ156" s="17">
        <f t="shared" si="43"/>
        <v>-1415.0333333333333</v>
      </c>
      <c r="BR156" s="17">
        <f t="shared" si="44"/>
        <v>-1416</v>
      </c>
      <c r="BS156" s="17">
        <f t="shared" si="45"/>
        <v>29.000000000000909</v>
      </c>
      <c r="BT156" s="18"/>
      <c r="BU156" s="18"/>
      <c r="BV156" s="17"/>
      <c r="BW156" s="19">
        <f t="shared" si="46"/>
        <v>0</v>
      </c>
      <c r="BX156" s="17">
        <f t="shared" si="47"/>
        <v>0</v>
      </c>
      <c r="BY156" s="17">
        <f t="shared" si="48"/>
        <v>0</v>
      </c>
      <c r="BZ156" s="17">
        <f t="shared" si="49"/>
        <v>0</v>
      </c>
      <c r="CA156" s="18"/>
      <c r="CB156" s="18"/>
      <c r="CC156" s="18"/>
      <c r="CD156" s="18"/>
      <c r="CE156" s="36">
        <f t="shared" si="50"/>
        <v>0</v>
      </c>
      <c r="CF156" s="39">
        <f t="shared" si="51"/>
        <v>43070</v>
      </c>
      <c r="CG156" s="39"/>
      <c r="CH156" s="18"/>
      <c r="CI156" s="18"/>
      <c r="CJ156" s="18"/>
      <c r="CK156" s="26"/>
      <c r="CL156" s="18"/>
      <c r="CM156" s="18"/>
      <c r="CN156" s="18"/>
      <c r="CO156" s="26"/>
      <c r="CP156" s="26"/>
      <c r="CQ156" s="34"/>
      <c r="CR156" s="80"/>
      <c r="CS156" s="18"/>
      <c r="CT156" s="26"/>
      <c r="CU156" s="18"/>
      <c r="CV156" s="26"/>
      <c r="CW156" s="18"/>
      <c r="CX156" s="18"/>
      <c r="CY156" s="18"/>
      <c r="CZ156" s="26"/>
      <c r="DA156" s="18"/>
      <c r="DB156" s="18"/>
    </row>
    <row r="157" spans="1:106" s="101" customFormat="1" ht="58.5" customHeight="1" x14ac:dyDescent="0.2">
      <c r="A157" s="17">
        <v>154</v>
      </c>
      <c r="B157" s="97">
        <v>42427</v>
      </c>
      <c r="C157" s="19" t="s">
        <v>95</v>
      </c>
      <c r="D157" s="20" t="s">
        <v>67</v>
      </c>
      <c r="E157" s="20" t="s">
        <v>68</v>
      </c>
      <c r="F157" s="20" t="s">
        <v>69</v>
      </c>
      <c r="G157" s="21" t="s">
        <v>1726</v>
      </c>
      <c r="H157" s="22">
        <v>192</v>
      </c>
      <c r="I157" s="78">
        <v>42787</v>
      </c>
      <c r="J157" s="23">
        <v>45225000</v>
      </c>
      <c r="K157" s="17" t="s">
        <v>96</v>
      </c>
      <c r="L157" s="24" t="s">
        <v>71</v>
      </c>
      <c r="M157" s="24"/>
      <c r="N157" s="23">
        <v>0</v>
      </c>
      <c r="O157" s="24" t="s">
        <v>71</v>
      </c>
      <c r="P157" s="24" t="s">
        <v>71</v>
      </c>
      <c r="Q157" s="23">
        <v>0</v>
      </c>
      <c r="R157" s="24" t="s">
        <v>71</v>
      </c>
      <c r="S157" s="26">
        <f t="shared" si="40"/>
        <v>45225000</v>
      </c>
      <c r="T157" s="17" t="s">
        <v>1595</v>
      </c>
      <c r="U157" s="17" t="s">
        <v>680</v>
      </c>
      <c r="V157" s="18" t="s">
        <v>74</v>
      </c>
      <c r="W157" s="18">
        <v>42795</v>
      </c>
      <c r="X157" s="19">
        <v>329</v>
      </c>
      <c r="Y157" s="18">
        <v>42795</v>
      </c>
      <c r="Z157" s="27">
        <v>45225000</v>
      </c>
      <c r="AA157" s="18">
        <v>42795</v>
      </c>
      <c r="AB157" s="18">
        <v>42795</v>
      </c>
      <c r="AC157" s="28"/>
      <c r="AD157" s="21" t="s">
        <v>619</v>
      </c>
      <c r="AE157" s="26">
        <v>45225000</v>
      </c>
      <c r="AF157" s="99">
        <f t="shared" si="41"/>
        <v>0</v>
      </c>
      <c r="AG157" s="30">
        <v>5025000</v>
      </c>
      <c r="AH157" s="17" t="s">
        <v>98</v>
      </c>
      <c r="AI157" s="17" t="s">
        <v>71</v>
      </c>
      <c r="AJ157" s="26" t="s">
        <v>681</v>
      </c>
      <c r="AK157" s="80">
        <v>42800</v>
      </c>
      <c r="AL157" s="17" t="s">
        <v>77</v>
      </c>
      <c r="AM157" s="31">
        <v>33365270</v>
      </c>
      <c r="AN157" s="31">
        <v>9</v>
      </c>
      <c r="AO157" s="39"/>
      <c r="AP157" s="17" t="s">
        <v>582</v>
      </c>
      <c r="AQ157" s="17" t="s">
        <v>582</v>
      </c>
      <c r="AR157" s="17" t="s">
        <v>582</v>
      </c>
      <c r="AS157" s="17" t="s">
        <v>1572</v>
      </c>
      <c r="AT157" s="19">
        <v>3133562329</v>
      </c>
      <c r="AU157" s="103" t="s">
        <v>1431</v>
      </c>
      <c r="AV157" s="17" t="s">
        <v>728</v>
      </c>
      <c r="AW157" s="87">
        <f t="shared" si="52"/>
        <v>270</v>
      </c>
      <c r="AX157" s="17">
        <f t="shared" si="53"/>
        <v>9</v>
      </c>
      <c r="AY157" s="17">
        <f t="shared" si="54"/>
        <v>9</v>
      </c>
      <c r="AZ157" s="17">
        <f t="shared" si="55"/>
        <v>0</v>
      </c>
      <c r="BA157" s="18">
        <v>43069</v>
      </c>
      <c r="BB157" s="18"/>
      <c r="BC157" s="26"/>
      <c r="BD157" s="34"/>
      <c r="BE157" s="34"/>
      <c r="BF157" s="18"/>
      <c r="BG157" s="18"/>
      <c r="BH157" s="18"/>
      <c r="BI157" s="26"/>
      <c r="BJ157" s="34"/>
      <c r="BK157" s="34"/>
      <c r="BL157" s="18"/>
      <c r="BM157" s="18"/>
      <c r="BN157" s="18"/>
      <c r="BO157" s="17"/>
      <c r="BP157" s="19">
        <f t="shared" si="42"/>
        <v>-42450</v>
      </c>
      <c r="BQ157" s="17">
        <f t="shared" si="43"/>
        <v>-1415</v>
      </c>
      <c r="BR157" s="17">
        <f t="shared" si="44"/>
        <v>-1415</v>
      </c>
      <c r="BS157" s="17">
        <f t="shared" si="45"/>
        <v>0</v>
      </c>
      <c r="BT157" s="18"/>
      <c r="BU157" s="18"/>
      <c r="BV157" s="17"/>
      <c r="BW157" s="19">
        <f t="shared" si="46"/>
        <v>0</v>
      </c>
      <c r="BX157" s="17">
        <f t="shared" si="47"/>
        <v>0</v>
      </c>
      <c r="BY157" s="17">
        <f t="shared" si="48"/>
        <v>0</v>
      </c>
      <c r="BZ157" s="17">
        <f t="shared" si="49"/>
        <v>0</v>
      </c>
      <c r="CA157" s="18"/>
      <c r="CB157" s="18"/>
      <c r="CC157" s="18"/>
      <c r="CD157" s="18"/>
      <c r="CE157" s="36">
        <f t="shared" si="50"/>
        <v>0</v>
      </c>
      <c r="CF157" s="39">
        <f t="shared" si="51"/>
        <v>43069</v>
      </c>
      <c r="CG157" s="39"/>
      <c r="CH157" s="18"/>
      <c r="CI157" s="18"/>
      <c r="CJ157" s="18"/>
      <c r="CK157" s="26"/>
      <c r="CL157" s="18"/>
      <c r="CM157" s="18"/>
      <c r="CN157" s="18"/>
      <c r="CO157" s="26"/>
      <c r="CP157" s="26"/>
      <c r="CQ157" s="34"/>
      <c r="CR157" s="80"/>
      <c r="CS157" s="18"/>
      <c r="CT157" s="26"/>
      <c r="CU157" s="18"/>
      <c r="CV157" s="26"/>
      <c r="CW157" s="18"/>
      <c r="CX157" s="18"/>
      <c r="CY157" s="18"/>
      <c r="CZ157" s="26"/>
      <c r="DA157" s="18"/>
      <c r="DB157" s="18"/>
    </row>
    <row r="158" spans="1:106" s="101" customFormat="1" ht="58.5" customHeight="1" x14ac:dyDescent="0.2">
      <c r="A158" s="17">
        <v>155</v>
      </c>
      <c r="B158" s="97">
        <v>42781</v>
      </c>
      <c r="C158" s="19" t="s">
        <v>212</v>
      </c>
      <c r="D158" s="20" t="s">
        <v>67</v>
      </c>
      <c r="E158" s="20" t="s">
        <v>68</v>
      </c>
      <c r="F158" s="20" t="s">
        <v>69</v>
      </c>
      <c r="G158" s="21" t="s">
        <v>1727</v>
      </c>
      <c r="H158" s="22">
        <v>170</v>
      </c>
      <c r="I158" s="78">
        <v>42780</v>
      </c>
      <c r="J158" s="23">
        <v>35844000</v>
      </c>
      <c r="K158" s="17" t="s">
        <v>213</v>
      </c>
      <c r="L158" s="24" t="s">
        <v>71</v>
      </c>
      <c r="M158" s="24"/>
      <c r="N158" s="23">
        <v>0</v>
      </c>
      <c r="O158" s="24" t="s">
        <v>71</v>
      </c>
      <c r="P158" s="24" t="s">
        <v>71</v>
      </c>
      <c r="Q158" s="23">
        <v>0</v>
      </c>
      <c r="R158" s="24" t="s">
        <v>71</v>
      </c>
      <c r="S158" s="26">
        <f t="shared" si="40"/>
        <v>35844000</v>
      </c>
      <c r="T158" s="17" t="s">
        <v>1595</v>
      </c>
      <c r="U158" s="17" t="s">
        <v>682</v>
      </c>
      <c r="V158" s="18" t="s">
        <v>74</v>
      </c>
      <c r="W158" s="18">
        <v>42795</v>
      </c>
      <c r="X158" s="19">
        <v>328</v>
      </c>
      <c r="Y158" s="18">
        <v>42795</v>
      </c>
      <c r="Z158" s="27">
        <v>35844000</v>
      </c>
      <c r="AA158" s="18">
        <v>42795</v>
      </c>
      <c r="AB158" s="18">
        <v>42795</v>
      </c>
      <c r="AC158" s="28"/>
      <c r="AD158" s="21" t="s">
        <v>618</v>
      </c>
      <c r="AE158" s="26">
        <v>35844000</v>
      </c>
      <c r="AF158" s="99">
        <f t="shared" si="41"/>
        <v>0</v>
      </c>
      <c r="AG158" s="30">
        <v>5974000</v>
      </c>
      <c r="AH158" s="17" t="s">
        <v>216</v>
      </c>
      <c r="AI158" s="17" t="s">
        <v>71</v>
      </c>
      <c r="AJ158" s="26" t="s">
        <v>683</v>
      </c>
      <c r="AK158" s="80">
        <v>42800</v>
      </c>
      <c r="AL158" s="17" t="s">
        <v>77</v>
      </c>
      <c r="AM158" s="31">
        <v>79983630</v>
      </c>
      <c r="AN158" s="31">
        <v>5</v>
      </c>
      <c r="AO158" s="39"/>
      <c r="AP158" s="17" t="s">
        <v>582</v>
      </c>
      <c r="AQ158" s="17" t="s">
        <v>582</v>
      </c>
      <c r="AR158" s="17" t="s">
        <v>582</v>
      </c>
      <c r="AS158" s="17" t="s">
        <v>1573</v>
      </c>
      <c r="AT158" s="19">
        <v>3202601463</v>
      </c>
      <c r="AU158" s="103" t="s">
        <v>1432</v>
      </c>
      <c r="AV158" s="17" t="s">
        <v>836</v>
      </c>
      <c r="AW158" s="87">
        <f t="shared" si="52"/>
        <v>180</v>
      </c>
      <c r="AX158" s="17">
        <f t="shared" si="53"/>
        <v>6</v>
      </c>
      <c r="AY158" s="17">
        <f t="shared" si="54"/>
        <v>6</v>
      </c>
      <c r="AZ158" s="17">
        <f t="shared" si="55"/>
        <v>0</v>
      </c>
      <c r="BA158" s="18">
        <v>42977</v>
      </c>
      <c r="BB158" s="18"/>
      <c r="BC158" s="26"/>
      <c r="BD158" s="34"/>
      <c r="BE158" s="34"/>
      <c r="BF158" s="18"/>
      <c r="BG158" s="18"/>
      <c r="BH158" s="18"/>
      <c r="BI158" s="26"/>
      <c r="BJ158" s="34"/>
      <c r="BK158" s="34"/>
      <c r="BL158" s="18"/>
      <c r="BM158" s="18"/>
      <c r="BN158" s="18"/>
      <c r="BO158" s="17"/>
      <c r="BP158" s="19">
        <f t="shared" si="42"/>
        <v>-42360</v>
      </c>
      <c r="BQ158" s="17">
        <f t="shared" si="43"/>
        <v>-1412</v>
      </c>
      <c r="BR158" s="17">
        <f t="shared" si="44"/>
        <v>-1412</v>
      </c>
      <c r="BS158" s="17">
        <f t="shared" si="45"/>
        <v>0</v>
      </c>
      <c r="BT158" s="18"/>
      <c r="BU158" s="18"/>
      <c r="BV158" s="17"/>
      <c r="BW158" s="19">
        <f t="shared" si="46"/>
        <v>0</v>
      </c>
      <c r="BX158" s="17">
        <f t="shared" si="47"/>
        <v>0</v>
      </c>
      <c r="BY158" s="17">
        <f t="shared" si="48"/>
        <v>0</v>
      </c>
      <c r="BZ158" s="17">
        <f t="shared" si="49"/>
        <v>0</v>
      </c>
      <c r="CA158" s="18"/>
      <c r="CB158" s="18"/>
      <c r="CC158" s="18"/>
      <c r="CD158" s="18"/>
      <c r="CE158" s="36">
        <f t="shared" si="50"/>
        <v>0</v>
      </c>
      <c r="CF158" s="39">
        <f t="shared" si="51"/>
        <v>42977</v>
      </c>
      <c r="CG158" s="39"/>
      <c r="CH158" s="18"/>
      <c r="CI158" s="18"/>
      <c r="CJ158" s="18"/>
      <c r="CK158" s="26"/>
      <c r="CL158" s="18"/>
      <c r="CM158" s="18"/>
      <c r="CN158" s="18"/>
      <c r="CO158" s="26"/>
      <c r="CP158" s="26"/>
      <c r="CQ158" s="34"/>
      <c r="CR158" s="34"/>
      <c r="CS158" s="18"/>
      <c r="CT158" s="26"/>
      <c r="CU158" s="18"/>
      <c r="CV158" s="26"/>
      <c r="CW158" s="18"/>
      <c r="CX158" s="18"/>
      <c r="CY158" s="18"/>
      <c r="CZ158" s="26"/>
      <c r="DA158" s="18"/>
      <c r="DB158" s="18"/>
    </row>
    <row r="159" spans="1:106" s="101" customFormat="1" ht="58.5" customHeight="1" x14ac:dyDescent="0.2">
      <c r="A159" s="17">
        <v>156</v>
      </c>
      <c r="B159" s="97">
        <v>42793</v>
      </c>
      <c r="C159" s="19" t="s">
        <v>95</v>
      </c>
      <c r="D159" s="20" t="s">
        <v>67</v>
      </c>
      <c r="E159" s="20" t="s">
        <v>68</v>
      </c>
      <c r="F159" s="20" t="s">
        <v>69</v>
      </c>
      <c r="G159" s="21" t="s">
        <v>1728</v>
      </c>
      <c r="H159" s="22">
        <v>194</v>
      </c>
      <c r="I159" s="78"/>
      <c r="J159" s="23">
        <v>41884332</v>
      </c>
      <c r="K159" s="17" t="s">
        <v>96</v>
      </c>
      <c r="L159" s="24" t="s">
        <v>71</v>
      </c>
      <c r="M159" s="24"/>
      <c r="N159" s="23">
        <v>0</v>
      </c>
      <c r="O159" s="24" t="s">
        <v>71</v>
      </c>
      <c r="P159" s="24" t="s">
        <v>71</v>
      </c>
      <c r="Q159" s="23">
        <v>0</v>
      </c>
      <c r="R159" s="24" t="s">
        <v>71</v>
      </c>
      <c r="S159" s="26">
        <f t="shared" si="40"/>
        <v>41884332</v>
      </c>
      <c r="T159" s="17" t="s">
        <v>1599</v>
      </c>
      <c r="U159" s="17" t="s">
        <v>115</v>
      </c>
      <c r="V159" s="18" t="s">
        <v>74</v>
      </c>
      <c r="W159" s="18">
        <v>42796</v>
      </c>
      <c r="X159" s="19">
        <v>333</v>
      </c>
      <c r="Y159" s="18">
        <v>42796</v>
      </c>
      <c r="Z159" s="27">
        <v>41884332</v>
      </c>
      <c r="AA159" s="18">
        <v>42796</v>
      </c>
      <c r="AB159" s="18">
        <v>42796</v>
      </c>
      <c r="AC159" s="28"/>
      <c r="AD159" s="21" t="s">
        <v>620</v>
      </c>
      <c r="AE159" s="26">
        <v>41884332</v>
      </c>
      <c r="AF159" s="99">
        <f t="shared" si="41"/>
        <v>0</v>
      </c>
      <c r="AG159" s="30">
        <v>4455780</v>
      </c>
      <c r="AH159" s="17" t="s">
        <v>98</v>
      </c>
      <c r="AI159" s="17" t="s">
        <v>71</v>
      </c>
      <c r="AJ159" s="26" t="s">
        <v>947</v>
      </c>
      <c r="AK159" s="80">
        <v>42800</v>
      </c>
      <c r="AL159" s="17" t="s">
        <v>77</v>
      </c>
      <c r="AM159" s="31">
        <v>52887283</v>
      </c>
      <c r="AN159" s="31">
        <v>3</v>
      </c>
      <c r="AO159" s="39"/>
      <c r="AP159" s="17" t="s">
        <v>582</v>
      </c>
      <c r="AQ159" s="17" t="s">
        <v>582</v>
      </c>
      <c r="AR159" s="17" t="s">
        <v>582</v>
      </c>
      <c r="AS159" s="17" t="s">
        <v>1574</v>
      </c>
      <c r="AT159" s="19">
        <v>3107980152</v>
      </c>
      <c r="AU159" s="103" t="s">
        <v>1433</v>
      </c>
      <c r="AV159" s="17" t="s">
        <v>1283</v>
      </c>
      <c r="AW159" s="87">
        <f t="shared" si="52"/>
        <v>282</v>
      </c>
      <c r="AX159" s="17">
        <f t="shared" si="53"/>
        <v>9.4</v>
      </c>
      <c r="AY159" s="17">
        <f t="shared" si="54"/>
        <v>9</v>
      </c>
      <c r="AZ159" s="17">
        <f t="shared" si="55"/>
        <v>12.000000000000011</v>
      </c>
      <c r="BA159" s="18">
        <v>43082</v>
      </c>
      <c r="BB159" s="18"/>
      <c r="BC159" s="26"/>
      <c r="BD159" s="34"/>
      <c r="BE159" s="34"/>
      <c r="BF159" s="18"/>
      <c r="BG159" s="18"/>
      <c r="BH159" s="18"/>
      <c r="BI159" s="26"/>
      <c r="BJ159" s="34"/>
      <c r="BK159" s="34"/>
      <c r="BL159" s="18"/>
      <c r="BM159" s="18"/>
      <c r="BN159" s="18"/>
      <c r="BO159" s="17"/>
      <c r="BP159" s="19">
        <f t="shared" si="42"/>
        <v>-42463</v>
      </c>
      <c r="BQ159" s="17">
        <f t="shared" si="43"/>
        <v>-1415.4333333333334</v>
      </c>
      <c r="BR159" s="17">
        <f t="shared" si="44"/>
        <v>-1416</v>
      </c>
      <c r="BS159" s="17">
        <f t="shared" si="45"/>
        <v>16.999999999998181</v>
      </c>
      <c r="BT159" s="18"/>
      <c r="BU159" s="18"/>
      <c r="BV159" s="17"/>
      <c r="BW159" s="19">
        <f t="shared" si="46"/>
        <v>0</v>
      </c>
      <c r="BX159" s="17">
        <f t="shared" si="47"/>
        <v>0</v>
      </c>
      <c r="BY159" s="17">
        <f t="shared" si="48"/>
        <v>0</v>
      </c>
      <c r="BZ159" s="17">
        <f t="shared" si="49"/>
        <v>0</v>
      </c>
      <c r="CA159" s="18"/>
      <c r="CB159" s="18"/>
      <c r="CC159" s="18"/>
      <c r="CD159" s="18"/>
      <c r="CE159" s="36">
        <f t="shared" si="50"/>
        <v>0</v>
      </c>
      <c r="CF159" s="39">
        <f t="shared" si="51"/>
        <v>43082</v>
      </c>
      <c r="CG159" s="39"/>
      <c r="CH159" s="18"/>
      <c r="CI159" s="18"/>
      <c r="CJ159" s="18"/>
      <c r="CK159" s="26"/>
      <c r="CL159" s="18"/>
      <c r="CM159" s="18"/>
      <c r="CN159" s="18"/>
      <c r="CO159" s="26"/>
      <c r="CP159" s="26"/>
      <c r="CQ159" s="34"/>
      <c r="CR159" s="80"/>
      <c r="CS159" s="18"/>
      <c r="CT159" s="26"/>
      <c r="CU159" s="18"/>
      <c r="CV159" s="26"/>
      <c r="CW159" s="18"/>
      <c r="CX159" s="18"/>
      <c r="CY159" s="18"/>
      <c r="CZ159" s="26"/>
      <c r="DA159" s="18"/>
      <c r="DB159" s="18"/>
    </row>
    <row r="160" spans="1:106" s="101" customFormat="1" ht="58.5" customHeight="1" x14ac:dyDescent="0.2">
      <c r="A160" s="17">
        <v>157</v>
      </c>
      <c r="B160" s="97">
        <v>42791</v>
      </c>
      <c r="C160" s="19" t="s">
        <v>212</v>
      </c>
      <c r="D160" s="20" t="s">
        <v>67</v>
      </c>
      <c r="E160" s="20" t="s">
        <v>68</v>
      </c>
      <c r="F160" s="20" t="s">
        <v>69</v>
      </c>
      <c r="G160" s="21" t="s">
        <v>1729</v>
      </c>
      <c r="H160" s="22">
        <v>173</v>
      </c>
      <c r="I160" s="78">
        <v>42780</v>
      </c>
      <c r="J160" s="23">
        <v>35844000</v>
      </c>
      <c r="K160" s="17" t="s">
        <v>213</v>
      </c>
      <c r="L160" s="24" t="s">
        <v>71</v>
      </c>
      <c r="M160" s="24"/>
      <c r="N160" s="23">
        <v>0</v>
      </c>
      <c r="O160" s="24" t="s">
        <v>71</v>
      </c>
      <c r="P160" s="24" t="s">
        <v>71</v>
      </c>
      <c r="Q160" s="23">
        <v>0</v>
      </c>
      <c r="R160" s="24" t="s">
        <v>71</v>
      </c>
      <c r="S160" s="26">
        <f t="shared" si="40"/>
        <v>35844000</v>
      </c>
      <c r="T160" s="17" t="s">
        <v>1594</v>
      </c>
      <c r="U160" s="17" t="s">
        <v>684</v>
      </c>
      <c r="V160" s="18" t="s">
        <v>74</v>
      </c>
      <c r="W160" s="18">
        <v>42796</v>
      </c>
      <c r="X160" s="19">
        <v>332</v>
      </c>
      <c r="Y160" s="18">
        <v>42796</v>
      </c>
      <c r="Z160" s="27">
        <v>35844000</v>
      </c>
      <c r="AA160" s="18">
        <v>42802</v>
      </c>
      <c r="AB160" s="18">
        <v>42802</v>
      </c>
      <c r="AC160" s="28"/>
      <c r="AD160" s="21" t="s">
        <v>685</v>
      </c>
      <c r="AE160" s="26">
        <v>35844000</v>
      </c>
      <c r="AF160" s="99">
        <f t="shared" si="41"/>
        <v>0</v>
      </c>
      <c r="AG160" s="30">
        <v>5974000</v>
      </c>
      <c r="AH160" s="17" t="s">
        <v>216</v>
      </c>
      <c r="AI160" s="17" t="s">
        <v>71</v>
      </c>
      <c r="AJ160" s="26" t="s">
        <v>686</v>
      </c>
      <c r="AK160" s="80">
        <v>42807</v>
      </c>
      <c r="AL160" s="17" t="s">
        <v>77</v>
      </c>
      <c r="AM160" s="31">
        <v>52382976</v>
      </c>
      <c r="AN160" s="31">
        <v>0</v>
      </c>
      <c r="AO160" s="39"/>
      <c r="AP160" s="17" t="s">
        <v>582</v>
      </c>
      <c r="AQ160" s="17" t="s">
        <v>582</v>
      </c>
      <c r="AR160" s="17" t="s">
        <v>582</v>
      </c>
      <c r="AS160" s="17" t="s">
        <v>1575</v>
      </c>
      <c r="AT160" s="19">
        <v>7037637</v>
      </c>
      <c r="AU160" s="103" t="s">
        <v>1434</v>
      </c>
      <c r="AV160" s="17" t="s">
        <v>836</v>
      </c>
      <c r="AW160" s="87">
        <f t="shared" si="52"/>
        <v>180</v>
      </c>
      <c r="AX160" s="17">
        <f t="shared" si="53"/>
        <v>6</v>
      </c>
      <c r="AY160" s="17">
        <f t="shared" si="54"/>
        <v>6</v>
      </c>
      <c r="AZ160" s="17">
        <f t="shared" si="55"/>
        <v>0</v>
      </c>
      <c r="BA160" s="18">
        <v>42985</v>
      </c>
      <c r="BB160" s="18"/>
      <c r="BC160" s="26"/>
      <c r="BD160" s="34"/>
      <c r="BE160" s="34"/>
      <c r="BF160" s="18"/>
      <c r="BG160" s="18"/>
      <c r="BH160" s="18"/>
      <c r="BI160" s="26"/>
      <c r="BJ160" s="34"/>
      <c r="BK160" s="34"/>
      <c r="BL160" s="18"/>
      <c r="BM160" s="18"/>
      <c r="BN160" s="18"/>
      <c r="BO160" s="17"/>
      <c r="BP160" s="19">
        <f t="shared" si="42"/>
        <v>-42367</v>
      </c>
      <c r="BQ160" s="17">
        <f t="shared" si="43"/>
        <v>-1412.2333333333333</v>
      </c>
      <c r="BR160" s="17">
        <f t="shared" si="44"/>
        <v>-1413</v>
      </c>
      <c r="BS160" s="17">
        <f t="shared" si="45"/>
        <v>22.999999999999545</v>
      </c>
      <c r="BT160" s="18"/>
      <c r="BU160" s="18"/>
      <c r="BV160" s="17"/>
      <c r="BW160" s="19">
        <f t="shared" si="46"/>
        <v>0</v>
      </c>
      <c r="BX160" s="17">
        <f t="shared" si="47"/>
        <v>0</v>
      </c>
      <c r="BY160" s="17">
        <f t="shared" si="48"/>
        <v>0</v>
      </c>
      <c r="BZ160" s="17">
        <f t="shared" si="49"/>
        <v>0</v>
      </c>
      <c r="CA160" s="18"/>
      <c r="CB160" s="18"/>
      <c r="CC160" s="18"/>
      <c r="CD160" s="18"/>
      <c r="CE160" s="36">
        <f t="shared" si="50"/>
        <v>0</v>
      </c>
      <c r="CF160" s="39">
        <f t="shared" si="51"/>
        <v>42985</v>
      </c>
      <c r="CG160" s="39"/>
      <c r="CH160" s="18"/>
      <c r="CI160" s="18"/>
      <c r="CJ160" s="18"/>
      <c r="CK160" s="26"/>
      <c r="CL160" s="18"/>
      <c r="CM160" s="18"/>
      <c r="CN160" s="18"/>
      <c r="CO160" s="26"/>
      <c r="CP160" s="26"/>
      <c r="CQ160" s="34"/>
      <c r="CR160" s="34"/>
      <c r="CS160" s="18"/>
      <c r="CT160" s="26"/>
      <c r="CU160" s="18"/>
      <c r="CV160" s="26"/>
      <c r="CW160" s="18"/>
      <c r="CX160" s="18"/>
      <c r="CY160" s="18"/>
      <c r="CZ160" s="26"/>
      <c r="DA160" s="18"/>
      <c r="DB160" s="18"/>
    </row>
    <row r="161" spans="1:106" s="101" customFormat="1" ht="58.5" customHeight="1" x14ac:dyDescent="0.2">
      <c r="A161" s="17">
        <v>158</v>
      </c>
      <c r="B161" s="97">
        <v>42797</v>
      </c>
      <c r="C161" s="19" t="s">
        <v>121</v>
      </c>
      <c r="D161" s="20" t="s">
        <v>67</v>
      </c>
      <c r="E161" s="20" t="s">
        <v>68</v>
      </c>
      <c r="F161" s="20" t="s">
        <v>69</v>
      </c>
      <c r="G161" s="21" t="s">
        <v>1730</v>
      </c>
      <c r="H161" s="22">
        <v>178</v>
      </c>
      <c r="I161" s="78"/>
      <c r="J161" s="23">
        <v>60770000</v>
      </c>
      <c r="K161" s="17" t="s">
        <v>122</v>
      </c>
      <c r="L161" s="24" t="s">
        <v>71</v>
      </c>
      <c r="M161" s="24"/>
      <c r="N161" s="23">
        <v>0</v>
      </c>
      <c r="O161" s="24" t="s">
        <v>71</v>
      </c>
      <c r="P161" s="24" t="s">
        <v>71</v>
      </c>
      <c r="Q161" s="23">
        <v>0</v>
      </c>
      <c r="R161" s="24" t="s">
        <v>71</v>
      </c>
      <c r="S161" s="26">
        <f t="shared" si="40"/>
        <v>60770000</v>
      </c>
      <c r="T161" s="17" t="s">
        <v>1594</v>
      </c>
      <c r="U161" s="17" t="s">
        <v>633</v>
      </c>
      <c r="V161" s="18" t="s">
        <v>74</v>
      </c>
      <c r="W161" s="18">
        <v>42800</v>
      </c>
      <c r="X161" s="19">
        <v>336</v>
      </c>
      <c r="Y161" s="18">
        <v>42800</v>
      </c>
      <c r="Z161" s="27">
        <v>60770000</v>
      </c>
      <c r="AA161" s="18">
        <v>42800</v>
      </c>
      <c r="AB161" s="18">
        <v>42800</v>
      </c>
      <c r="AC161" s="28"/>
      <c r="AD161" s="21" t="s">
        <v>621</v>
      </c>
      <c r="AE161" s="26">
        <v>60770000</v>
      </c>
      <c r="AF161" s="99">
        <f t="shared" si="41"/>
        <v>0</v>
      </c>
      <c r="AG161" s="30">
        <v>6180000</v>
      </c>
      <c r="AH161" s="17" t="s">
        <v>125</v>
      </c>
      <c r="AI161" s="17" t="s">
        <v>71</v>
      </c>
      <c r="AJ161" s="26" t="s">
        <v>632</v>
      </c>
      <c r="AK161" s="80">
        <v>42802</v>
      </c>
      <c r="AL161" s="17" t="s">
        <v>77</v>
      </c>
      <c r="AM161" s="31">
        <v>39784060</v>
      </c>
      <c r="AN161" s="31">
        <v>8</v>
      </c>
      <c r="AO161" s="39"/>
      <c r="AP161" s="17" t="s">
        <v>582</v>
      </c>
      <c r="AQ161" s="17" t="s">
        <v>582</v>
      </c>
      <c r="AR161" s="17" t="s">
        <v>582</v>
      </c>
      <c r="AS161" s="17" t="s">
        <v>1576</v>
      </c>
      <c r="AT161" s="19">
        <v>2457325</v>
      </c>
      <c r="AU161" s="103" t="s">
        <v>1435</v>
      </c>
      <c r="AV161" s="17" t="s">
        <v>728</v>
      </c>
      <c r="AW161" s="87">
        <f t="shared" si="52"/>
        <v>270</v>
      </c>
      <c r="AX161" s="17">
        <f t="shared" si="53"/>
        <v>9</v>
      </c>
      <c r="AY161" s="17">
        <f t="shared" si="54"/>
        <v>9</v>
      </c>
      <c r="AZ161" s="17">
        <f t="shared" si="55"/>
        <v>0</v>
      </c>
      <c r="BA161" s="18">
        <v>43074</v>
      </c>
      <c r="BB161" s="18"/>
      <c r="BC161" s="26"/>
      <c r="BD161" s="34"/>
      <c r="BE161" s="34"/>
      <c r="BF161" s="18"/>
      <c r="BG161" s="18"/>
      <c r="BH161" s="18"/>
      <c r="BI161" s="26"/>
      <c r="BJ161" s="34"/>
      <c r="BK161" s="34"/>
      <c r="BL161" s="18"/>
      <c r="BM161" s="18"/>
      <c r="BN161" s="18"/>
      <c r="BO161" s="17"/>
      <c r="BP161" s="19">
        <f t="shared" si="42"/>
        <v>-42455</v>
      </c>
      <c r="BQ161" s="17">
        <f t="shared" si="43"/>
        <v>-1415.1666666666667</v>
      </c>
      <c r="BR161" s="17">
        <f t="shared" si="44"/>
        <v>-1416</v>
      </c>
      <c r="BS161" s="17">
        <f t="shared" si="45"/>
        <v>24.999999999997726</v>
      </c>
      <c r="BT161" s="18"/>
      <c r="BU161" s="18"/>
      <c r="BV161" s="17"/>
      <c r="BW161" s="19">
        <f t="shared" si="46"/>
        <v>0</v>
      </c>
      <c r="BX161" s="17">
        <f t="shared" si="47"/>
        <v>0</v>
      </c>
      <c r="BY161" s="17">
        <f t="shared" si="48"/>
        <v>0</v>
      </c>
      <c r="BZ161" s="17">
        <f t="shared" si="49"/>
        <v>0</v>
      </c>
      <c r="CA161" s="18"/>
      <c r="CB161" s="18"/>
      <c r="CC161" s="18"/>
      <c r="CD161" s="18"/>
      <c r="CE161" s="36">
        <f t="shared" si="50"/>
        <v>0</v>
      </c>
      <c r="CF161" s="39">
        <f t="shared" si="51"/>
        <v>43074</v>
      </c>
      <c r="CG161" s="39"/>
      <c r="CH161" s="18"/>
      <c r="CI161" s="18"/>
      <c r="CJ161" s="18"/>
      <c r="CK161" s="26"/>
      <c r="CL161" s="18"/>
      <c r="CM161" s="18"/>
      <c r="CN161" s="18"/>
      <c r="CO161" s="26"/>
      <c r="CP161" s="26"/>
      <c r="CQ161" s="34"/>
      <c r="CR161" s="80"/>
      <c r="CS161" s="18"/>
      <c r="CT161" s="26"/>
      <c r="CU161" s="18"/>
      <c r="CV161" s="26"/>
      <c r="CW161" s="18"/>
      <c r="CX161" s="18"/>
      <c r="CY161" s="18"/>
      <c r="CZ161" s="26"/>
      <c r="DA161" s="18"/>
      <c r="DB161" s="18"/>
    </row>
    <row r="162" spans="1:106" s="101" customFormat="1" ht="58.5" customHeight="1" x14ac:dyDescent="0.2">
      <c r="A162" s="17">
        <v>159</v>
      </c>
      <c r="B162" s="97">
        <v>42799</v>
      </c>
      <c r="C162" s="19" t="s">
        <v>121</v>
      </c>
      <c r="D162" s="20" t="s">
        <v>67</v>
      </c>
      <c r="E162" s="20" t="s">
        <v>68</v>
      </c>
      <c r="F162" s="20" t="s">
        <v>69</v>
      </c>
      <c r="G162" s="21" t="s">
        <v>1731</v>
      </c>
      <c r="H162" s="22">
        <v>189</v>
      </c>
      <c r="I162" s="78"/>
      <c r="J162" s="23">
        <v>54693000</v>
      </c>
      <c r="K162" s="17" t="s">
        <v>122</v>
      </c>
      <c r="L162" s="24" t="s">
        <v>71</v>
      </c>
      <c r="M162" s="24"/>
      <c r="N162" s="23">
        <v>0</v>
      </c>
      <c r="O162" s="24" t="s">
        <v>71</v>
      </c>
      <c r="P162" s="24" t="s">
        <v>71</v>
      </c>
      <c r="Q162" s="23">
        <v>0</v>
      </c>
      <c r="R162" s="24" t="s">
        <v>71</v>
      </c>
      <c r="S162" s="26">
        <f t="shared" si="40"/>
        <v>54693000</v>
      </c>
      <c r="T162" s="17" t="s">
        <v>1599</v>
      </c>
      <c r="U162" s="17" t="s">
        <v>634</v>
      </c>
      <c r="V162" s="18" t="s">
        <v>74</v>
      </c>
      <c r="W162" s="18">
        <v>42801</v>
      </c>
      <c r="X162" s="19">
        <v>337</v>
      </c>
      <c r="Y162" s="18">
        <v>42801</v>
      </c>
      <c r="Z162" s="27">
        <v>54693000</v>
      </c>
      <c r="AA162" s="18">
        <v>42801</v>
      </c>
      <c r="AB162" s="18">
        <v>42801</v>
      </c>
      <c r="AC162" s="28"/>
      <c r="AD162" s="21" t="s">
        <v>622</v>
      </c>
      <c r="AE162" s="26">
        <v>54693000</v>
      </c>
      <c r="AF162" s="99">
        <f t="shared" si="41"/>
        <v>0</v>
      </c>
      <c r="AG162" s="30">
        <v>5562000</v>
      </c>
      <c r="AH162" s="17" t="s">
        <v>125</v>
      </c>
      <c r="AI162" s="17" t="s">
        <v>71</v>
      </c>
      <c r="AJ162" s="26" t="s">
        <v>635</v>
      </c>
      <c r="AK162" s="80">
        <v>42801</v>
      </c>
      <c r="AL162" s="17" t="s">
        <v>77</v>
      </c>
      <c r="AM162" s="31">
        <v>53122083</v>
      </c>
      <c r="AN162" s="31">
        <v>8</v>
      </c>
      <c r="AO162" s="39"/>
      <c r="AP162" s="17" t="s">
        <v>582</v>
      </c>
      <c r="AQ162" s="17" t="s">
        <v>582</v>
      </c>
      <c r="AR162" s="17" t="s">
        <v>582</v>
      </c>
      <c r="AS162" s="17" t="s">
        <v>1577</v>
      </c>
      <c r="AT162" s="19">
        <v>6714100</v>
      </c>
      <c r="AU162" s="103" t="s">
        <v>1436</v>
      </c>
      <c r="AV162" s="17" t="s">
        <v>1284</v>
      </c>
      <c r="AW162" s="87">
        <f t="shared" si="52"/>
        <v>294</v>
      </c>
      <c r="AX162" s="17">
        <f t="shared" si="53"/>
        <v>9.8000000000000007</v>
      </c>
      <c r="AY162" s="17">
        <f t="shared" si="54"/>
        <v>9</v>
      </c>
      <c r="AZ162" s="17">
        <f t="shared" si="55"/>
        <v>24.000000000000021</v>
      </c>
      <c r="BA162" s="18">
        <v>43099</v>
      </c>
      <c r="BB162" s="18"/>
      <c r="BC162" s="26"/>
      <c r="BD162" s="34"/>
      <c r="BE162" s="34"/>
      <c r="BF162" s="18"/>
      <c r="BG162" s="18"/>
      <c r="BH162" s="18"/>
      <c r="BI162" s="26"/>
      <c r="BJ162" s="34"/>
      <c r="BK162" s="34"/>
      <c r="BL162" s="18"/>
      <c r="BM162" s="18"/>
      <c r="BN162" s="18"/>
      <c r="BO162" s="17"/>
      <c r="BP162" s="19">
        <f t="shared" si="42"/>
        <v>-42480</v>
      </c>
      <c r="BQ162" s="17">
        <f t="shared" si="43"/>
        <v>-1416</v>
      </c>
      <c r="BR162" s="17">
        <f t="shared" si="44"/>
        <v>-1416</v>
      </c>
      <c r="BS162" s="17">
        <f t="shared" si="45"/>
        <v>0</v>
      </c>
      <c r="BT162" s="18"/>
      <c r="BU162" s="18"/>
      <c r="BV162" s="17"/>
      <c r="BW162" s="19">
        <f t="shared" si="46"/>
        <v>0</v>
      </c>
      <c r="BX162" s="17">
        <f t="shared" si="47"/>
        <v>0</v>
      </c>
      <c r="BY162" s="17">
        <f t="shared" si="48"/>
        <v>0</v>
      </c>
      <c r="BZ162" s="17">
        <f t="shared" si="49"/>
        <v>0</v>
      </c>
      <c r="CA162" s="18"/>
      <c r="CB162" s="18"/>
      <c r="CC162" s="18"/>
      <c r="CD162" s="18"/>
      <c r="CE162" s="36">
        <f t="shared" si="50"/>
        <v>0</v>
      </c>
      <c r="CF162" s="39">
        <f t="shared" si="51"/>
        <v>43099</v>
      </c>
      <c r="CG162" s="39"/>
      <c r="CH162" s="18"/>
      <c r="CI162" s="18"/>
      <c r="CJ162" s="18"/>
      <c r="CK162" s="26"/>
      <c r="CL162" s="18"/>
      <c r="CM162" s="18"/>
      <c r="CN162" s="18"/>
      <c r="CO162" s="26"/>
      <c r="CP162" s="26"/>
      <c r="CQ162" s="34"/>
      <c r="CR162" s="80"/>
      <c r="CS162" s="18"/>
      <c r="CT162" s="26"/>
      <c r="CU162" s="18"/>
      <c r="CV162" s="26"/>
      <c r="CW162" s="18"/>
      <c r="CX162" s="18"/>
      <c r="CY162" s="18"/>
      <c r="CZ162" s="26"/>
      <c r="DA162" s="18"/>
      <c r="DB162" s="18"/>
    </row>
    <row r="163" spans="1:106" s="101" customFormat="1" ht="58.5" customHeight="1" x14ac:dyDescent="0.2">
      <c r="A163" s="17">
        <v>160</v>
      </c>
      <c r="B163" s="97">
        <v>42801</v>
      </c>
      <c r="C163" s="19" t="s">
        <v>66</v>
      </c>
      <c r="D163" s="20" t="s">
        <v>67</v>
      </c>
      <c r="E163" s="20" t="s">
        <v>68</v>
      </c>
      <c r="F163" s="20" t="s">
        <v>69</v>
      </c>
      <c r="G163" s="21" t="s">
        <v>1732</v>
      </c>
      <c r="H163" s="22">
        <v>212</v>
      </c>
      <c r="I163" s="78">
        <v>42800</v>
      </c>
      <c r="J163" s="23">
        <v>40000000</v>
      </c>
      <c r="K163" s="17" t="s">
        <v>70</v>
      </c>
      <c r="L163" s="24" t="s">
        <v>71</v>
      </c>
      <c r="M163" s="24"/>
      <c r="N163" s="23">
        <v>0</v>
      </c>
      <c r="O163" s="24" t="s">
        <v>71</v>
      </c>
      <c r="P163" s="24" t="s">
        <v>71</v>
      </c>
      <c r="Q163" s="23">
        <v>0</v>
      </c>
      <c r="R163" s="24" t="s">
        <v>71</v>
      </c>
      <c r="S163" s="26">
        <f t="shared" si="40"/>
        <v>40000000</v>
      </c>
      <c r="T163" s="17" t="s">
        <v>1594</v>
      </c>
      <c r="U163" s="17" t="s">
        <v>687</v>
      </c>
      <c r="V163" s="18" t="s">
        <v>74</v>
      </c>
      <c r="W163" s="18">
        <v>42802</v>
      </c>
      <c r="X163" s="19">
        <v>347</v>
      </c>
      <c r="Y163" s="18">
        <v>42802</v>
      </c>
      <c r="Z163" s="27">
        <v>40000000</v>
      </c>
      <c r="AA163" s="18">
        <v>42802</v>
      </c>
      <c r="AB163" s="18">
        <v>42802</v>
      </c>
      <c r="AC163" s="28"/>
      <c r="AD163" s="21" t="s">
        <v>688</v>
      </c>
      <c r="AE163" s="26">
        <v>40000000</v>
      </c>
      <c r="AF163" s="99">
        <f t="shared" si="41"/>
        <v>0</v>
      </c>
      <c r="AG163" s="30">
        <v>5000000</v>
      </c>
      <c r="AH163" s="17" t="s">
        <v>136</v>
      </c>
      <c r="AI163" s="17" t="s">
        <v>71</v>
      </c>
      <c r="AJ163" s="26" t="s">
        <v>689</v>
      </c>
      <c r="AK163" s="80">
        <v>42807</v>
      </c>
      <c r="AL163" s="17" t="s">
        <v>77</v>
      </c>
      <c r="AM163" s="31">
        <v>52308799</v>
      </c>
      <c r="AN163" s="31">
        <v>9</v>
      </c>
      <c r="AO163" s="39"/>
      <c r="AP163" s="17" t="s">
        <v>582</v>
      </c>
      <c r="AQ163" s="17" t="s">
        <v>582</v>
      </c>
      <c r="AR163" s="17" t="s">
        <v>582</v>
      </c>
      <c r="AS163" s="17" t="s">
        <v>1578</v>
      </c>
      <c r="AT163" s="19">
        <v>3165342994</v>
      </c>
      <c r="AU163" s="103" t="s">
        <v>1437</v>
      </c>
      <c r="AV163" s="17" t="s">
        <v>701</v>
      </c>
      <c r="AW163" s="87">
        <f t="shared" si="52"/>
        <v>240</v>
      </c>
      <c r="AX163" s="17">
        <f t="shared" si="53"/>
        <v>8</v>
      </c>
      <c r="AY163" s="17">
        <f t="shared" si="54"/>
        <v>8</v>
      </c>
      <c r="AZ163" s="17">
        <f t="shared" si="55"/>
        <v>0</v>
      </c>
      <c r="BA163" s="18">
        <v>43046</v>
      </c>
      <c r="BB163" s="18"/>
      <c r="BC163" s="26"/>
      <c r="BD163" s="34"/>
      <c r="BE163" s="34"/>
      <c r="BF163" s="18"/>
      <c r="BG163" s="18"/>
      <c r="BH163" s="18"/>
      <c r="BI163" s="26"/>
      <c r="BJ163" s="34"/>
      <c r="BK163" s="34"/>
      <c r="BL163" s="18"/>
      <c r="BM163" s="18"/>
      <c r="BN163" s="18"/>
      <c r="BO163" s="17"/>
      <c r="BP163" s="19">
        <f t="shared" si="42"/>
        <v>-42427</v>
      </c>
      <c r="BQ163" s="17">
        <f t="shared" si="43"/>
        <v>-1414.2333333333333</v>
      </c>
      <c r="BR163" s="17">
        <f t="shared" si="44"/>
        <v>-1415</v>
      </c>
      <c r="BS163" s="17">
        <f t="shared" si="45"/>
        <v>22.999999999999545</v>
      </c>
      <c r="BT163" s="18"/>
      <c r="BU163" s="18"/>
      <c r="BV163" s="17"/>
      <c r="BW163" s="19">
        <f t="shared" si="46"/>
        <v>0</v>
      </c>
      <c r="BX163" s="17">
        <f t="shared" si="47"/>
        <v>0</v>
      </c>
      <c r="BY163" s="17">
        <f t="shared" si="48"/>
        <v>0</v>
      </c>
      <c r="BZ163" s="17">
        <f t="shared" si="49"/>
        <v>0</v>
      </c>
      <c r="CA163" s="18"/>
      <c r="CB163" s="18"/>
      <c r="CC163" s="18"/>
      <c r="CD163" s="18"/>
      <c r="CE163" s="36">
        <f t="shared" si="50"/>
        <v>0</v>
      </c>
      <c r="CF163" s="39">
        <f t="shared" si="51"/>
        <v>43046</v>
      </c>
      <c r="CG163" s="39"/>
      <c r="CH163" s="18"/>
      <c r="CI163" s="18"/>
      <c r="CJ163" s="18"/>
      <c r="CK163" s="26"/>
      <c r="CL163" s="18"/>
      <c r="CM163" s="18"/>
      <c r="CN163" s="18"/>
      <c r="CO163" s="26"/>
      <c r="CP163" s="26"/>
      <c r="CQ163" s="34"/>
      <c r="CR163" s="34"/>
      <c r="CS163" s="18"/>
      <c r="CT163" s="26"/>
      <c r="CU163" s="18"/>
      <c r="CV163" s="26"/>
      <c r="CW163" s="18"/>
      <c r="CX163" s="18"/>
      <c r="CY163" s="18"/>
      <c r="CZ163" s="26"/>
      <c r="DA163" s="18"/>
      <c r="DB163" s="18"/>
    </row>
    <row r="164" spans="1:106" s="101" customFormat="1" ht="58.5" customHeight="1" x14ac:dyDescent="0.2">
      <c r="A164" s="17">
        <v>161</v>
      </c>
      <c r="B164" s="97">
        <v>42802</v>
      </c>
      <c r="C164" s="19" t="s">
        <v>121</v>
      </c>
      <c r="D164" s="20" t="s">
        <v>67</v>
      </c>
      <c r="E164" s="20" t="s">
        <v>68</v>
      </c>
      <c r="F164" s="20" t="s">
        <v>69</v>
      </c>
      <c r="G164" s="21" t="s">
        <v>1733</v>
      </c>
      <c r="H164" s="22">
        <v>204</v>
      </c>
      <c r="I164" s="78">
        <v>42794</v>
      </c>
      <c r="J164" s="23">
        <v>7400000</v>
      </c>
      <c r="K164" s="17" t="s">
        <v>122</v>
      </c>
      <c r="L164" s="24" t="s">
        <v>71</v>
      </c>
      <c r="M164" s="24"/>
      <c r="N164" s="23">
        <v>0</v>
      </c>
      <c r="O164" s="24" t="s">
        <v>71</v>
      </c>
      <c r="P164" s="24" t="s">
        <v>71</v>
      </c>
      <c r="Q164" s="23">
        <v>0</v>
      </c>
      <c r="R164" s="24" t="s">
        <v>71</v>
      </c>
      <c r="S164" s="26">
        <f t="shared" si="40"/>
        <v>7400000</v>
      </c>
      <c r="T164" s="17" t="s">
        <v>1594</v>
      </c>
      <c r="U164" s="17" t="s">
        <v>690</v>
      </c>
      <c r="V164" s="18" t="s">
        <v>143</v>
      </c>
      <c r="W164" s="18">
        <v>42802</v>
      </c>
      <c r="X164" s="19">
        <v>350</v>
      </c>
      <c r="Y164" s="18">
        <v>42803</v>
      </c>
      <c r="Z164" s="27">
        <v>7400000</v>
      </c>
      <c r="AA164" s="18">
        <v>42803</v>
      </c>
      <c r="AB164" s="18">
        <v>42803</v>
      </c>
      <c r="AC164" s="28"/>
      <c r="AD164" s="21" t="s">
        <v>691</v>
      </c>
      <c r="AE164" s="26">
        <v>7400000</v>
      </c>
      <c r="AF164" s="99">
        <f t="shared" si="41"/>
        <v>0</v>
      </c>
      <c r="AG164" s="30">
        <v>3700000</v>
      </c>
      <c r="AH164" s="17" t="s">
        <v>125</v>
      </c>
      <c r="AI164" s="17" t="s">
        <v>71</v>
      </c>
      <c r="AJ164" s="26" t="s">
        <v>692</v>
      </c>
      <c r="AK164" s="80">
        <v>42807</v>
      </c>
      <c r="AL164" s="17" t="s">
        <v>77</v>
      </c>
      <c r="AM164" s="31">
        <v>10254006</v>
      </c>
      <c r="AN164" s="31">
        <v>0</v>
      </c>
      <c r="AO164" s="39"/>
      <c r="AP164" s="17" t="s">
        <v>582</v>
      </c>
      <c r="AQ164" s="17" t="s">
        <v>582</v>
      </c>
      <c r="AR164" s="17" t="s">
        <v>582</v>
      </c>
      <c r="AS164" s="17" t="s">
        <v>693</v>
      </c>
      <c r="AT164" s="19">
        <v>3164315813</v>
      </c>
      <c r="AU164" s="103" t="s">
        <v>694</v>
      </c>
      <c r="AV164" s="17" t="s">
        <v>695</v>
      </c>
      <c r="AW164" s="87">
        <f t="shared" si="52"/>
        <v>60</v>
      </c>
      <c r="AX164" s="17">
        <f t="shared" si="53"/>
        <v>2</v>
      </c>
      <c r="AY164" s="17">
        <f t="shared" si="54"/>
        <v>2</v>
      </c>
      <c r="AZ164" s="17">
        <f t="shared" si="55"/>
        <v>0</v>
      </c>
      <c r="BA164" s="18">
        <v>42863</v>
      </c>
      <c r="BB164" s="18"/>
      <c r="BC164" s="26"/>
      <c r="BD164" s="34"/>
      <c r="BE164" s="34"/>
      <c r="BF164" s="18"/>
      <c r="BG164" s="18"/>
      <c r="BH164" s="18"/>
      <c r="BI164" s="26"/>
      <c r="BJ164" s="34"/>
      <c r="BK164" s="34"/>
      <c r="BL164" s="18"/>
      <c r="BM164" s="18"/>
      <c r="BN164" s="18"/>
      <c r="BO164" s="17"/>
      <c r="BP164" s="19">
        <f t="shared" si="42"/>
        <v>-42248</v>
      </c>
      <c r="BQ164" s="17">
        <f t="shared" si="43"/>
        <v>-1408.2666666666667</v>
      </c>
      <c r="BR164" s="17">
        <f t="shared" si="44"/>
        <v>-1409</v>
      </c>
      <c r="BS164" s="17">
        <f t="shared" si="45"/>
        <v>22.000000000000455</v>
      </c>
      <c r="BT164" s="18"/>
      <c r="BU164" s="18"/>
      <c r="BV164" s="17"/>
      <c r="BW164" s="19">
        <f t="shared" si="46"/>
        <v>0</v>
      </c>
      <c r="BX164" s="17">
        <f t="shared" si="47"/>
        <v>0</v>
      </c>
      <c r="BY164" s="17">
        <f t="shared" si="48"/>
        <v>0</v>
      </c>
      <c r="BZ164" s="17">
        <f t="shared" si="49"/>
        <v>0</v>
      </c>
      <c r="CA164" s="18"/>
      <c r="CB164" s="18"/>
      <c r="CC164" s="18"/>
      <c r="CD164" s="18"/>
      <c r="CE164" s="36">
        <f t="shared" si="50"/>
        <v>0</v>
      </c>
      <c r="CF164" s="39">
        <f t="shared" si="51"/>
        <v>42863</v>
      </c>
      <c r="CG164" s="39"/>
      <c r="CH164" s="18"/>
      <c r="CI164" s="18"/>
      <c r="CJ164" s="18"/>
      <c r="CK164" s="26"/>
      <c r="CL164" s="18"/>
      <c r="CM164" s="18"/>
      <c r="CN164" s="18"/>
      <c r="CO164" s="26"/>
      <c r="CP164" s="26"/>
      <c r="CQ164" s="34"/>
      <c r="CR164" s="34"/>
      <c r="CS164" s="18"/>
      <c r="CT164" s="26"/>
      <c r="CU164" s="18"/>
      <c r="CV164" s="26"/>
      <c r="CW164" s="18"/>
      <c r="CX164" s="18"/>
      <c r="CY164" s="18"/>
      <c r="CZ164" s="26"/>
      <c r="DA164" s="18"/>
      <c r="DB164" s="18"/>
    </row>
    <row r="165" spans="1:106" s="101" customFormat="1" ht="58.5" customHeight="1" x14ac:dyDescent="0.2">
      <c r="A165" s="17">
        <v>162</v>
      </c>
      <c r="B165" s="97">
        <v>42797</v>
      </c>
      <c r="C165" s="19" t="s">
        <v>121</v>
      </c>
      <c r="D165" s="20" t="s">
        <v>67</v>
      </c>
      <c r="E165" s="20" t="s">
        <v>68</v>
      </c>
      <c r="F165" s="20" t="s">
        <v>69</v>
      </c>
      <c r="G165" s="21" t="s">
        <v>1734</v>
      </c>
      <c r="H165" s="22">
        <v>202</v>
      </c>
      <c r="I165" s="78">
        <v>42794</v>
      </c>
      <c r="J165" s="23">
        <v>64000000</v>
      </c>
      <c r="K165" s="17" t="s">
        <v>161</v>
      </c>
      <c r="L165" s="24" t="s">
        <v>71</v>
      </c>
      <c r="M165" s="24"/>
      <c r="N165" s="23">
        <v>0</v>
      </c>
      <c r="O165" s="24" t="s">
        <v>71</v>
      </c>
      <c r="P165" s="24" t="s">
        <v>71</v>
      </c>
      <c r="Q165" s="23">
        <v>0</v>
      </c>
      <c r="R165" s="24" t="s">
        <v>71</v>
      </c>
      <c r="S165" s="26">
        <f t="shared" si="40"/>
        <v>64000000</v>
      </c>
      <c r="T165" s="17" t="s">
        <v>1595</v>
      </c>
      <c r="U165" s="17" t="s">
        <v>696</v>
      </c>
      <c r="V165" s="18" t="s">
        <v>74</v>
      </c>
      <c r="W165" s="18">
        <v>42802</v>
      </c>
      <c r="X165" s="19">
        <v>353</v>
      </c>
      <c r="Y165" s="18">
        <v>42804</v>
      </c>
      <c r="Z165" s="27">
        <v>64000000</v>
      </c>
      <c r="AA165" s="18">
        <v>42804</v>
      </c>
      <c r="AB165" s="18">
        <v>42804</v>
      </c>
      <c r="AC165" s="28"/>
      <c r="AD165" s="21" t="s">
        <v>697</v>
      </c>
      <c r="AE165" s="26">
        <v>64000000</v>
      </c>
      <c r="AF165" s="99">
        <f t="shared" si="41"/>
        <v>0</v>
      </c>
      <c r="AG165" s="30">
        <v>8000000</v>
      </c>
      <c r="AH165" s="17" t="s">
        <v>125</v>
      </c>
      <c r="AI165" s="17" t="s">
        <v>71</v>
      </c>
      <c r="AJ165" s="26" t="s">
        <v>698</v>
      </c>
      <c r="AK165" s="80">
        <v>42807</v>
      </c>
      <c r="AL165" s="17" t="s">
        <v>77</v>
      </c>
      <c r="AM165" s="31">
        <v>39689918</v>
      </c>
      <c r="AN165" s="31">
        <v>5</v>
      </c>
      <c r="AO165" s="39"/>
      <c r="AP165" s="17" t="s">
        <v>582</v>
      </c>
      <c r="AQ165" s="17" t="s">
        <v>582</v>
      </c>
      <c r="AR165" s="17" t="s">
        <v>582</v>
      </c>
      <c r="AS165" s="17" t="s">
        <v>699</v>
      </c>
      <c r="AT165" s="19">
        <v>3132575120</v>
      </c>
      <c r="AU165" s="103" t="s">
        <v>700</v>
      </c>
      <c r="AV165" s="17" t="s">
        <v>701</v>
      </c>
      <c r="AW165" s="87">
        <f t="shared" si="52"/>
        <v>240</v>
      </c>
      <c r="AX165" s="17">
        <f t="shared" si="53"/>
        <v>8</v>
      </c>
      <c r="AY165" s="17">
        <f t="shared" si="54"/>
        <v>8</v>
      </c>
      <c r="AZ165" s="17">
        <f t="shared" si="55"/>
        <v>0</v>
      </c>
      <c r="BA165" s="18">
        <v>43048</v>
      </c>
      <c r="BB165" s="18"/>
      <c r="BC165" s="26"/>
      <c r="BD165" s="34"/>
      <c r="BE165" s="34"/>
      <c r="BF165" s="18"/>
      <c r="BG165" s="18"/>
      <c r="BH165" s="18"/>
      <c r="BI165" s="26"/>
      <c r="BJ165" s="34"/>
      <c r="BK165" s="34"/>
      <c r="BL165" s="18"/>
      <c r="BM165" s="18"/>
      <c r="BN165" s="18"/>
      <c r="BO165" s="17"/>
      <c r="BP165" s="19">
        <f t="shared" si="42"/>
        <v>-42429</v>
      </c>
      <c r="BQ165" s="17">
        <f t="shared" si="43"/>
        <v>-1414.3</v>
      </c>
      <c r="BR165" s="17">
        <f t="shared" si="44"/>
        <v>-1415</v>
      </c>
      <c r="BS165" s="17">
        <f t="shared" si="45"/>
        <v>21.000000000001364</v>
      </c>
      <c r="BT165" s="18"/>
      <c r="BU165" s="18"/>
      <c r="BV165" s="17"/>
      <c r="BW165" s="19">
        <f t="shared" si="46"/>
        <v>0</v>
      </c>
      <c r="BX165" s="17">
        <f t="shared" si="47"/>
        <v>0</v>
      </c>
      <c r="BY165" s="17">
        <f t="shared" si="48"/>
        <v>0</v>
      </c>
      <c r="BZ165" s="17">
        <f t="shared" si="49"/>
        <v>0</v>
      </c>
      <c r="CA165" s="18"/>
      <c r="CB165" s="18"/>
      <c r="CC165" s="18"/>
      <c r="CD165" s="18"/>
      <c r="CE165" s="36">
        <f t="shared" si="50"/>
        <v>0</v>
      </c>
      <c r="CF165" s="39">
        <f t="shared" si="51"/>
        <v>43048</v>
      </c>
      <c r="CG165" s="39"/>
      <c r="CH165" s="18"/>
      <c r="CI165" s="18"/>
      <c r="CJ165" s="18"/>
      <c r="CK165" s="26"/>
      <c r="CL165" s="18"/>
      <c r="CM165" s="18"/>
      <c r="CN165" s="18"/>
      <c r="CO165" s="26"/>
      <c r="CP165" s="26"/>
      <c r="CQ165" s="34"/>
      <c r="CR165" s="34"/>
      <c r="CS165" s="18"/>
      <c r="CT165" s="26"/>
      <c r="CU165" s="18"/>
      <c r="CV165" s="26"/>
      <c r="CW165" s="18"/>
      <c r="CX165" s="18"/>
      <c r="CY165" s="18"/>
      <c r="CZ165" s="26"/>
      <c r="DA165" s="18"/>
      <c r="DB165" s="18"/>
    </row>
    <row r="166" spans="1:106" s="101" customFormat="1" ht="58.5" customHeight="1" x14ac:dyDescent="0.2">
      <c r="A166" s="17">
        <v>163</v>
      </c>
      <c r="B166" s="97">
        <v>42801</v>
      </c>
      <c r="C166" s="19" t="s">
        <v>95</v>
      </c>
      <c r="D166" s="20" t="s">
        <v>67</v>
      </c>
      <c r="E166" s="20" t="s">
        <v>68</v>
      </c>
      <c r="F166" s="20" t="s">
        <v>69</v>
      </c>
      <c r="G166" s="21" t="s">
        <v>1735</v>
      </c>
      <c r="H166" s="22">
        <v>209</v>
      </c>
      <c r="I166" s="78">
        <v>42797</v>
      </c>
      <c r="J166" s="23">
        <v>3000000</v>
      </c>
      <c r="K166" s="17" t="s">
        <v>96</v>
      </c>
      <c r="L166" s="24" t="s">
        <v>71</v>
      </c>
      <c r="M166" s="24"/>
      <c r="N166" s="23">
        <v>0</v>
      </c>
      <c r="O166" s="24" t="s">
        <v>71</v>
      </c>
      <c r="P166" s="24" t="s">
        <v>71</v>
      </c>
      <c r="Q166" s="23">
        <v>0</v>
      </c>
      <c r="R166" s="24" t="s">
        <v>71</v>
      </c>
      <c r="S166" s="26">
        <f t="shared" si="40"/>
        <v>3000000</v>
      </c>
      <c r="T166" s="17" t="s">
        <v>1600</v>
      </c>
      <c r="U166" s="17" t="s">
        <v>696</v>
      </c>
      <c r="V166" s="18" t="s">
        <v>143</v>
      </c>
      <c r="W166" s="18">
        <v>42804</v>
      </c>
      <c r="X166" s="19">
        <v>354</v>
      </c>
      <c r="Y166" s="18">
        <v>42804</v>
      </c>
      <c r="Z166" s="27">
        <v>3000000</v>
      </c>
      <c r="AA166" s="18">
        <v>42807</v>
      </c>
      <c r="AB166" s="18">
        <v>42807</v>
      </c>
      <c r="AC166" s="28"/>
      <c r="AD166" s="21" t="s">
        <v>636</v>
      </c>
      <c r="AE166" s="26">
        <v>3000000</v>
      </c>
      <c r="AF166" s="99">
        <f t="shared" si="41"/>
        <v>0</v>
      </c>
      <c r="AG166" s="30">
        <v>3000000</v>
      </c>
      <c r="AH166" s="17" t="s">
        <v>216</v>
      </c>
      <c r="AI166" s="17" t="s">
        <v>71</v>
      </c>
      <c r="AJ166" s="26" t="s">
        <v>677</v>
      </c>
      <c r="AK166" s="80">
        <v>42807</v>
      </c>
      <c r="AL166" s="17" t="s">
        <v>77</v>
      </c>
      <c r="AM166" s="31">
        <v>1015395477</v>
      </c>
      <c r="AN166" s="31">
        <v>10</v>
      </c>
      <c r="AO166" s="39"/>
      <c r="AP166" s="17" t="s">
        <v>582</v>
      </c>
      <c r="AQ166" s="17" t="s">
        <v>582</v>
      </c>
      <c r="AR166" s="17" t="s">
        <v>582</v>
      </c>
      <c r="AS166" s="17" t="s">
        <v>1579</v>
      </c>
      <c r="AT166" s="19">
        <v>3163978080</v>
      </c>
      <c r="AU166" s="103" t="s">
        <v>1438</v>
      </c>
      <c r="AV166" s="17" t="s">
        <v>792</v>
      </c>
      <c r="AW166" s="87">
        <f t="shared" si="52"/>
        <v>30</v>
      </c>
      <c r="AX166" s="17">
        <f t="shared" si="53"/>
        <v>1</v>
      </c>
      <c r="AY166" s="17">
        <f t="shared" si="54"/>
        <v>1</v>
      </c>
      <c r="AZ166" s="17">
        <f t="shared" si="55"/>
        <v>0</v>
      </c>
      <c r="BA166" s="18">
        <v>42837</v>
      </c>
      <c r="BB166" s="18"/>
      <c r="BC166" s="26"/>
      <c r="BD166" s="34"/>
      <c r="BE166" s="34"/>
      <c r="BF166" s="18"/>
      <c r="BG166" s="18"/>
      <c r="BH166" s="18"/>
      <c r="BI166" s="26"/>
      <c r="BJ166" s="34"/>
      <c r="BK166" s="34"/>
      <c r="BL166" s="18"/>
      <c r="BM166" s="18"/>
      <c r="BN166" s="18"/>
      <c r="BO166" s="17"/>
      <c r="BP166" s="19">
        <f t="shared" si="42"/>
        <v>-42222</v>
      </c>
      <c r="BQ166" s="17">
        <f t="shared" si="43"/>
        <v>-1407.4</v>
      </c>
      <c r="BR166" s="17">
        <f t="shared" si="44"/>
        <v>-1408</v>
      </c>
      <c r="BS166" s="17">
        <f t="shared" si="45"/>
        <v>17.999999999997272</v>
      </c>
      <c r="BT166" s="18"/>
      <c r="BU166" s="18"/>
      <c r="BV166" s="17"/>
      <c r="BW166" s="19">
        <f t="shared" si="46"/>
        <v>0</v>
      </c>
      <c r="BX166" s="17">
        <f t="shared" si="47"/>
        <v>0</v>
      </c>
      <c r="BY166" s="17">
        <f t="shared" si="48"/>
        <v>0</v>
      </c>
      <c r="BZ166" s="17">
        <f t="shared" si="49"/>
        <v>0</v>
      </c>
      <c r="CA166" s="18"/>
      <c r="CB166" s="18"/>
      <c r="CC166" s="18"/>
      <c r="CD166" s="18"/>
      <c r="CE166" s="36">
        <f t="shared" si="50"/>
        <v>0</v>
      </c>
      <c r="CF166" s="39">
        <f t="shared" si="51"/>
        <v>42837</v>
      </c>
      <c r="CG166" s="39"/>
      <c r="CH166" s="18"/>
      <c r="CI166" s="18"/>
      <c r="CJ166" s="18"/>
      <c r="CK166" s="26"/>
      <c r="CL166" s="18"/>
      <c r="CM166" s="18"/>
      <c r="CN166" s="18"/>
      <c r="CO166" s="26"/>
      <c r="CP166" s="26"/>
      <c r="CQ166" s="34"/>
      <c r="CR166" s="34"/>
      <c r="CS166" s="18"/>
      <c r="CT166" s="26"/>
      <c r="CU166" s="18"/>
      <c r="CV166" s="26"/>
      <c r="CW166" s="18"/>
      <c r="CX166" s="18"/>
      <c r="CY166" s="18"/>
      <c r="CZ166" s="26"/>
      <c r="DA166" s="18"/>
      <c r="DB166" s="18"/>
    </row>
    <row r="167" spans="1:106" s="101" customFormat="1" ht="58.5" customHeight="1" x14ac:dyDescent="0.2">
      <c r="A167" s="17">
        <v>164</v>
      </c>
      <c r="B167" s="97">
        <v>42801</v>
      </c>
      <c r="C167" s="19" t="s">
        <v>95</v>
      </c>
      <c r="D167" s="20" t="s">
        <v>67</v>
      </c>
      <c r="E167" s="20" t="s">
        <v>68</v>
      </c>
      <c r="F167" s="20" t="s">
        <v>69</v>
      </c>
      <c r="G167" s="21" t="s">
        <v>1736</v>
      </c>
      <c r="H167" s="22">
        <v>213</v>
      </c>
      <c r="I167" s="78">
        <v>42800</v>
      </c>
      <c r="J167" s="23">
        <v>9600000</v>
      </c>
      <c r="K167" s="17" t="s">
        <v>96</v>
      </c>
      <c r="L167" s="24" t="s">
        <v>71</v>
      </c>
      <c r="M167" s="24"/>
      <c r="N167" s="23">
        <v>0</v>
      </c>
      <c r="O167" s="24" t="s">
        <v>71</v>
      </c>
      <c r="P167" s="24" t="s">
        <v>71</v>
      </c>
      <c r="Q167" s="23">
        <v>0</v>
      </c>
      <c r="R167" s="24" t="s">
        <v>71</v>
      </c>
      <c r="S167" s="26">
        <f t="shared" si="40"/>
        <v>9600000</v>
      </c>
      <c r="T167" s="17" t="s">
        <v>1599</v>
      </c>
      <c r="U167" s="17" t="s">
        <v>702</v>
      </c>
      <c r="V167" s="18" t="s">
        <v>143</v>
      </c>
      <c r="W167" s="18">
        <v>42804</v>
      </c>
      <c r="X167" s="19">
        <v>356</v>
      </c>
      <c r="Y167" s="18">
        <v>42804</v>
      </c>
      <c r="Z167" s="27">
        <v>9600000</v>
      </c>
      <c r="AA167" s="18">
        <v>42804</v>
      </c>
      <c r="AB167" s="18">
        <v>42804</v>
      </c>
      <c r="AC167" s="28"/>
      <c r="AD167" s="21" t="s">
        <v>637</v>
      </c>
      <c r="AE167" s="26">
        <v>9600000</v>
      </c>
      <c r="AF167" s="99">
        <f t="shared" si="41"/>
        <v>0</v>
      </c>
      <c r="AG167" s="30">
        <v>3200000</v>
      </c>
      <c r="AH167" s="17" t="s">
        <v>98</v>
      </c>
      <c r="AI167" s="17" t="s">
        <v>71</v>
      </c>
      <c r="AJ167" s="26" t="s">
        <v>703</v>
      </c>
      <c r="AK167" s="80">
        <v>42804</v>
      </c>
      <c r="AL167" s="17" t="s">
        <v>77</v>
      </c>
      <c r="AM167" s="31">
        <v>80182606</v>
      </c>
      <c r="AN167" s="31">
        <v>4</v>
      </c>
      <c r="AO167" s="39"/>
      <c r="AP167" s="17" t="s">
        <v>582</v>
      </c>
      <c r="AQ167" s="17" t="s">
        <v>582</v>
      </c>
      <c r="AR167" s="17" t="s">
        <v>582</v>
      </c>
      <c r="AS167" s="17" t="s">
        <v>1580</v>
      </c>
      <c r="AT167" s="19">
        <v>5447449</v>
      </c>
      <c r="AU167" s="103" t="s">
        <v>704</v>
      </c>
      <c r="AV167" s="17" t="s">
        <v>705</v>
      </c>
      <c r="AW167" s="87">
        <f t="shared" si="52"/>
        <v>90</v>
      </c>
      <c r="AX167" s="17">
        <f t="shared" si="53"/>
        <v>3</v>
      </c>
      <c r="AY167" s="17">
        <f t="shared" si="54"/>
        <v>3</v>
      </c>
      <c r="AZ167" s="17">
        <f t="shared" si="55"/>
        <v>0</v>
      </c>
      <c r="BA167" s="18">
        <v>42895</v>
      </c>
      <c r="BB167" s="18"/>
      <c r="BC167" s="26"/>
      <c r="BD167" s="34"/>
      <c r="BE167" s="34"/>
      <c r="BF167" s="18"/>
      <c r="BG167" s="18"/>
      <c r="BH167" s="18"/>
      <c r="BI167" s="26"/>
      <c r="BJ167" s="34"/>
      <c r="BK167" s="34"/>
      <c r="BL167" s="18"/>
      <c r="BM167" s="18"/>
      <c r="BN167" s="18"/>
      <c r="BO167" s="17"/>
      <c r="BP167" s="19">
        <f t="shared" si="42"/>
        <v>-42279</v>
      </c>
      <c r="BQ167" s="17">
        <f t="shared" si="43"/>
        <v>-1409.3</v>
      </c>
      <c r="BR167" s="17">
        <f t="shared" si="44"/>
        <v>-1410</v>
      </c>
      <c r="BS167" s="17">
        <f t="shared" si="45"/>
        <v>21.000000000001364</v>
      </c>
      <c r="BT167" s="18"/>
      <c r="BU167" s="18"/>
      <c r="BV167" s="17"/>
      <c r="BW167" s="19">
        <f t="shared" si="46"/>
        <v>0</v>
      </c>
      <c r="BX167" s="17">
        <f t="shared" si="47"/>
        <v>0</v>
      </c>
      <c r="BY167" s="17">
        <f t="shared" si="48"/>
        <v>0</v>
      </c>
      <c r="BZ167" s="17">
        <f t="shared" si="49"/>
        <v>0</v>
      </c>
      <c r="CA167" s="18"/>
      <c r="CB167" s="18"/>
      <c r="CC167" s="18"/>
      <c r="CD167" s="18"/>
      <c r="CE167" s="36">
        <f t="shared" si="50"/>
        <v>0</v>
      </c>
      <c r="CF167" s="39">
        <f t="shared" si="51"/>
        <v>42895</v>
      </c>
      <c r="CG167" s="39"/>
      <c r="CH167" s="18"/>
      <c r="CI167" s="18"/>
      <c r="CJ167" s="18"/>
      <c r="CK167" s="26"/>
      <c r="CL167" s="18"/>
      <c r="CM167" s="18"/>
      <c r="CN167" s="18"/>
      <c r="CO167" s="26"/>
      <c r="CP167" s="26"/>
      <c r="CQ167" s="34"/>
      <c r="CR167" s="34"/>
      <c r="CS167" s="18"/>
      <c r="CT167" s="26"/>
      <c r="CU167" s="18"/>
      <c r="CV167" s="26"/>
      <c r="CW167" s="18"/>
      <c r="CX167" s="18"/>
      <c r="CY167" s="18"/>
      <c r="CZ167" s="26"/>
      <c r="DA167" s="18"/>
      <c r="DB167" s="18"/>
    </row>
    <row r="168" spans="1:106" s="101" customFormat="1" ht="58.5" customHeight="1" x14ac:dyDescent="0.2">
      <c r="A168" s="17">
        <v>165</v>
      </c>
      <c r="B168" s="97">
        <v>42801</v>
      </c>
      <c r="C168" s="19" t="s">
        <v>95</v>
      </c>
      <c r="D168" s="20" t="s">
        <v>67</v>
      </c>
      <c r="E168" s="20" t="s">
        <v>68</v>
      </c>
      <c r="F168" s="20" t="s">
        <v>69</v>
      </c>
      <c r="G168" s="21" t="s">
        <v>1737</v>
      </c>
      <c r="H168" s="22">
        <v>208</v>
      </c>
      <c r="I168" s="78">
        <v>42797</v>
      </c>
      <c r="J168" s="23">
        <v>17674594</v>
      </c>
      <c r="K168" s="17" t="s">
        <v>96</v>
      </c>
      <c r="L168" s="24" t="s">
        <v>71</v>
      </c>
      <c r="M168" s="24"/>
      <c r="N168" s="23">
        <v>0</v>
      </c>
      <c r="O168" s="24" t="s">
        <v>71</v>
      </c>
      <c r="P168" s="24" t="s">
        <v>71</v>
      </c>
      <c r="Q168" s="23">
        <v>0</v>
      </c>
      <c r="R168" s="24" t="s">
        <v>71</v>
      </c>
      <c r="S168" s="26">
        <f t="shared" si="40"/>
        <v>17674594</v>
      </c>
      <c r="T168" s="17" t="s">
        <v>1600</v>
      </c>
      <c r="U168" s="17" t="s">
        <v>813</v>
      </c>
      <c r="V168" s="18" t="s">
        <v>74</v>
      </c>
      <c r="W168" s="18">
        <v>42804</v>
      </c>
      <c r="X168" s="19">
        <v>355</v>
      </c>
      <c r="Y168" s="18">
        <v>42804</v>
      </c>
      <c r="Z168" s="27">
        <v>17674594</v>
      </c>
      <c r="AA168" s="18">
        <v>42804</v>
      </c>
      <c r="AB168" s="18">
        <v>42804</v>
      </c>
      <c r="AC168" s="28"/>
      <c r="AD168" s="21" t="s">
        <v>814</v>
      </c>
      <c r="AE168" s="26">
        <v>17674594</v>
      </c>
      <c r="AF168" s="99">
        <f t="shared" si="41"/>
        <v>0</v>
      </c>
      <c r="AG168" s="30">
        <v>4455780</v>
      </c>
      <c r="AH168" s="17" t="s">
        <v>98</v>
      </c>
      <c r="AI168" s="17" t="s">
        <v>71</v>
      </c>
      <c r="AJ168" s="26" t="s">
        <v>815</v>
      </c>
      <c r="AK168" s="80">
        <v>42808</v>
      </c>
      <c r="AL168" s="17" t="s">
        <v>77</v>
      </c>
      <c r="AM168" s="31">
        <v>1020743141</v>
      </c>
      <c r="AN168" s="31">
        <v>2</v>
      </c>
      <c r="AO168" s="39"/>
      <c r="AP168" s="17" t="s">
        <v>582</v>
      </c>
      <c r="AQ168" s="17" t="s">
        <v>582</v>
      </c>
      <c r="AR168" s="17" t="s">
        <v>582</v>
      </c>
      <c r="AS168" s="17" t="s">
        <v>1581</v>
      </c>
      <c r="AT168" s="19">
        <v>3118101015</v>
      </c>
      <c r="AU168" s="103" t="s">
        <v>824</v>
      </c>
      <c r="AV168" s="17" t="s">
        <v>1285</v>
      </c>
      <c r="AW168" s="87">
        <f t="shared" si="52"/>
        <v>119</v>
      </c>
      <c r="AX168" s="17">
        <f t="shared" si="53"/>
        <v>3.9666666666666668</v>
      </c>
      <c r="AY168" s="17">
        <f t="shared" si="54"/>
        <v>3</v>
      </c>
      <c r="AZ168" s="17">
        <f t="shared" si="55"/>
        <v>29.000000000000004</v>
      </c>
      <c r="BA168" s="18">
        <v>42924</v>
      </c>
      <c r="BB168" s="18">
        <v>10</v>
      </c>
      <c r="BC168" s="81"/>
      <c r="BD168" s="34"/>
      <c r="BE168" s="34"/>
      <c r="BF168" s="18"/>
      <c r="BG168" s="18"/>
      <c r="BH168" s="18"/>
      <c r="BI168" s="26"/>
      <c r="BJ168" s="34"/>
      <c r="BK168" s="34"/>
      <c r="BL168" s="18"/>
      <c r="BM168" s="18"/>
      <c r="BN168" s="18"/>
      <c r="BO168" s="17"/>
      <c r="BP168" s="19">
        <f t="shared" si="42"/>
        <v>-42308</v>
      </c>
      <c r="BQ168" s="17">
        <f t="shared" si="43"/>
        <v>-1410.2666666666667</v>
      </c>
      <c r="BR168" s="17">
        <f t="shared" si="44"/>
        <v>-1411</v>
      </c>
      <c r="BS168" s="17">
        <f t="shared" si="45"/>
        <v>22.000000000000455</v>
      </c>
      <c r="BT168" s="18"/>
      <c r="BU168" s="18"/>
      <c r="BV168" s="17"/>
      <c r="BW168" s="19">
        <f t="shared" si="46"/>
        <v>0</v>
      </c>
      <c r="BX168" s="17">
        <f t="shared" si="47"/>
        <v>0</v>
      </c>
      <c r="BY168" s="17">
        <f t="shared" si="48"/>
        <v>0</v>
      </c>
      <c r="BZ168" s="17">
        <f t="shared" si="49"/>
        <v>0</v>
      </c>
      <c r="CA168" s="18"/>
      <c r="CB168" s="18">
        <v>42817</v>
      </c>
      <c r="CC168" s="18">
        <v>42818</v>
      </c>
      <c r="CD168" s="18">
        <v>42843</v>
      </c>
      <c r="CE168" s="36">
        <f t="shared" si="50"/>
        <v>25</v>
      </c>
      <c r="CF168" s="39">
        <f t="shared" si="51"/>
        <v>42949</v>
      </c>
      <c r="CG168" s="39"/>
      <c r="CH168" s="18"/>
      <c r="CI168" s="18"/>
      <c r="CJ168" s="18"/>
      <c r="CK168" s="26"/>
      <c r="CL168" s="18"/>
      <c r="CM168" s="18"/>
      <c r="CN168" s="18"/>
      <c r="CO168" s="26"/>
      <c r="CP168" s="26"/>
      <c r="CQ168" s="34"/>
      <c r="CR168" s="34"/>
      <c r="CS168" s="18"/>
      <c r="CT168" s="26"/>
      <c r="CU168" s="18"/>
      <c r="CV168" s="26"/>
      <c r="CW168" s="18"/>
      <c r="CX168" s="18"/>
      <c r="CY168" s="18"/>
      <c r="CZ168" s="26"/>
      <c r="DA168" s="18"/>
      <c r="DB168" s="18"/>
    </row>
    <row r="169" spans="1:106" s="101" customFormat="1" ht="58.5" customHeight="1" x14ac:dyDescent="0.2">
      <c r="A169" s="17">
        <v>166</v>
      </c>
      <c r="B169" s="97">
        <v>42801</v>
      </c>
      <c r="C169" s="19" t="s">
        <v>95</v>
      </c>
      <c r="D169" s="20" t="s">
        <v>67</v>
      </c>
      <c r="E169" s="20" t="s">
        <v>68</v>
      </c>
      <c r="F169" s="20" t="s">
        <v>69</v>
      </c>
      <c r="G169" s="21" t="s">
        <v>1738</v>
      </c>
      <c r="H169" s="22">
        <v>205</v>
      </c>
      <c r="I169" s="78">
        <v>42795</v>
      </c>
      <c r="J169" s="23">
        <v>34780517</v>
      </c>
      <c r="K169" s="17" t="s">
        <v>96</v>
      </c>
      <c r="L169" s="24" t="s">
        <v>71</v>
      </c>
      <c r="M169" s="24"/>
      <c r="N169" s="23">
        <v>0</v>
      </c>
      <c r="O169" s="24" t="s">
        <v>71</v>
      </c>
      <c r="P169" s="24" t="s">
        <v>71</v>
      </c>
      <c r="Q169" s="23">
        <v>0</v>
      </c>
      <c r="R169" s="24" t="s">
        <v>71</v>
      </c>
      <c r="S169" s="26">
        <f t="shared" si="40"/>
        <v>34780517</v>
      </c>
      <c r="T169" s="17" t="s">
        <v>1594</v>
      </c>
      <c r="U169" s="17" t="s">
        <v>706</v>
      </c>
      <c r="V169" s="18" t="s">
        <v>74</v>
      </c>
      <c r="W169" s="18">
        <v>42804</v>
      </c>
      <c r="X169" s="19">
        <v>368</v>
      </c>
      <c r="Y169" s="18">
        <v>42804</v>
      </c>
      <c r="Z169" s="27">
        <v>34780517</v>
      </c>
      <c r="AA169" s="18">
        <v>42804</v>
      </c>
      <c r="AB169" s="18">
        <v>42804</v>
      </c>
      <c r="AC169" s="28"/>
      <c r="AD169" s="21" t="s">
        <v>638</v>
      </c>
      <c r="AE169" s="26">
        <v>34780517</v>
      </c>
      <c r="AF169" s="99">
        <f t="shared" si="41"/>
        <v>0</v>
      </c>
      <c r="AG169" s="30">
        <v>3780491</v>
      </c>
      <c r="AH169" s="17" t="s">
        <v>98</v>
      </c>
      <c r="AI169" s="17" t="s">
        <v>71</v>
      </c>
      <c r="AJ169" s="26" t="s">
        <v>707</v>
      </c>
      <c r="AK169" s="80">
        <v>42808</v>
      </c>
      <c r="AL169" s="17" t="s">
        <v>77</v>
      </c>
      <c r="AM169" s="31">
        <v>1020772036</v>
      </c>
      <c r="AN169" s="31">
        <v>0</v>
      </c>
      <c r="AO169" s="39"/>
      <c r="AP169" s="17" t="s">
        <v>582</v>
      </c>
      <c r="AQ169" s="17" t="s">
        <v>582</v>
      </c>
      <c r="AR169" s="17" t="s">
        <v>582</v>
      </c>
      <c r="AS169" s="17" t="s">
        <v>708</v>
      </c>
      <c r="AT169" s="19">
        <v>3162337163</v>
      </c>
      <c r="AU169" s="103" t="s">
        <v>709</v>
      </c>
      <c r="AV169" s="17" t="s">
        <v>710</v>
      </c>
      <c r="AW169" s="87">
        <f t="shared" si="52"/>
        <v>276</v>
      </c>
      <c r="AX169" s="17">
        <f t="shared" si="53"/>
        <v>9.1999999999999993</v>
      </c>
      <c r="AY169" s="17">
        <f t="shared" si="54"/>
        <v>9</v>
      </c>
      <c r="AZ169" s="17">
        <f t="shared" si="55"/>
        <v>5.9999999999999787</v>
      </c>
      <c r="BA169" s="18">
        <v>43084</v>
      </c>
      <c r="BB169" s="18"/>
      <c r="BC169" s="26"/>
      <c r="BD169" s="34"/>
      <c r="BE169" s="34"/>
      <c r="BF169" s="18"/>
      <c r="BG169" s="18"/>
      <c r="BH169" s="18"/>
      <c r="BI169" s="26"/>
      <c r="BJ169" s="34"/>
      <c r="BK169" s="34"/>
      <c r="BL169" s="18"/>
      <c r="BM169" s="18"/>
      <c r="BN169" s="18"/>
      <c r="BO169" s="17"/>
      <c r="BP169" s="19">
        <f t="shared" si="42"/>
        <v>-42465</v>
      </c>
      <c r="BQ169" s="17">
        <f t="shared" si="43"/>
        <v>-1415.5</v>
      </c>
      <c r="BR169" s="17">
        <f t="shared" si="44"/>
        <v>-1416</v>
      </c>
      <c r="BS169" s="17">
        <f t="shared" si="45"/>
        <v>15</v>
      </c>
      <c r="BT169" s="18"/>
      <c r="BU169" s="18"/>
      <c r="BV169" s="17"/>
      <c r="BW169" s="19">
        <f t="shared" si="46"/>
        <v>0</v>
      </c>
      <c r="BX169" s="17">
        <f t="shared" si="47"/>
        <v>0</v>
      </c>
      <c r="BY169" s="17">
        <f t="shared" si="48"/>
        <v>0</v>
      </c>
      <c r="BZ169" s="17">
        <f t="shared" si="49"/>
        <v>0</v>
      </c>
      <c r="CA169" s="18"/>
      <c r="CB169" s="18"/>
      <c r="CC169" s="18"/>
      <c r="CD169" s="18"/>
      <c r="CE169" s="36">
        <f t="shared" si="50"/>
        <v>0</v>
      </c>
      <c r="CF169" s="39">
        <f t="shared" si="51"/>
        <v>43084</v>
      </c>
      <c r="CG169" s="39"/>
      <c r="CH169" s="18"/>
      <c r="CI169" s="18"/>
      <c r="CJ169" s="18"/>
      <c r="CK169" s="26"/>
      <c r="CL169" s="18"/>
      <c r="CM169" s="18"/>
      <c r="CN169" s="18"/>
      <c r="CO169" s="26"/>
      <c r="CP169" s="26"/>
      <c r="CQ169" s="34"/>
      <c r="CR169" s="34"/>
      <c r="CS169" s="18"/>
      <c r="CT169" s="26"/>
      <c r="CU169" s="18"/>
      <c r="CV169" s="26"/>
      <c r="CW169" s="18"/>
      <c r="CX169" s="18"/>
      <c r="CY169" s="18"/>
      <c r="CZ169" s="26"/>
      <c r="DA169" s="18"/>
      <c r="DB169" s="18"/>
    </row>
    <row r="170" spans="1:106" s="101" customFormat="1" ht="58.5" customHeight="1" x14ac:dyDescent="0.2">
      <c r="A170" s="17">
        <v>167</v>
      </c>
      <c r="B170" s="97">
        <v>42804</v>
      </c>
      <c r="C170" s="19" t="s">
        <v>121</v>
      </c>
      <c r="D170" s="20" t="s">
        <v>67</v>
      </c>
      <c r="E170" s="20" t="s">
        <v>68</v>
      </c>
      <c r="F170" s="20" t="s">
        <v>69</v>
      </c>
      <c r="G170" s="21" t="s">
        <v>1739</v>
      </c>
      <c r="H170" s="22">
        <v>215</v>
      </c>
      <c r="I170" s="78">
        <v>42800</v>
      </c>
      <c r="J170" s="23">
        <v>26460000</v>
      </c>
      <c r="K170" s="17" t="s">
        <v>122</v>
      </c>
      <c r="L170" s="24" t="s">
        <v>71</v>
      </c>
      <c r="M170" s="24"/>
      <c r="N170" s="23">
        <v>0</v>
      </c>
      <c r="O170" s="24" t="s">
        <v>71</v>
      </c>
      <c r="P170" s="24" t="s">
        <v>71</v>
      </c>
      <c r="Q170" s="23">
        <v>0</v>
      </c>
      <c r="R170" s="24" t="s">
        <v>71</v>
      </c>
      <c r="S170" s="26">
        <f t="shared" si="40"/>
        <v>26460000</v>
      </c>
      <c r="T170" s="17" t="s">
        <v>1595</v>
      </c>
      <c r="U170" s="17" t="s">
        <v>763</v>
      </c>
      <c r="V170" s="18" t="s">
        <v>74</v>
      </c>
      <c r="W170" s="18">
        <v>42807</v>
      </c>
      <c r="X170" s="19">
        <v>361</v>
      </c>
      <c r="Y170" s="18">
        <v>42809</v>
      </c>
      <c r="Z170" s="27">
        <v>26460000</v>
      </c>
      <c r="AA170" s="18">
        <v>42809</v>
      </c>
      <c r="AB170" s="18">
        <v>42809</v>
      </c>
      <c r="AC170" s="28"/>
      <c r="AD170" s="21" t="s">
        <v>639</v>
      </c>
      <c r="AE170" s="26">
        <v>26460000</v>
      </c>
      <c r="AF170" s="99">
        <f t="shared" si="41"/>
        <v>0</v>
      </c>
      <c r="AG170" s="30">
        <v>4410000</v>
      </c>
      <c r="AH170" s="17" t="s">
        <v>125</v>
      </c>
      <c r="AI170" s="17" t="s">
        <v>71</v>
      </c>
      <c r="AJ170" s="26" t="s">
        <v>764</v>
      </c>
      <c r="AK170" s="80">
        <v>42810</v>
      </c>
      <c r="AL170" s="17" t="s">
        <v>77</v>
      </c>
      <c r="AM170" s="31">
        <v>1014244983</v>
      </c>
      <c r="AN170" s="31">
        <v>4</v>
      </c>
      <c r="AO170" s="39"/>
      <c r="AP170" s="17" t="s">
        <v>582</v>
      </c>
      <c r="AQ170" s="17" t="s">
        <v>582</v>
      </c>
      <c r="AR170" s="17" t="s">
        <v>582</v>
      </c>
      <c r="AS170" s="17" t="s">
        <v>1582</v>
      </c>
      <c r="AT170" s="19">
        <v>3007004892</v>
      </c>
      <c r="AU170" s="103" t="s">
        <v>1439</v>
      </c>
      <c r="AV170" s="17" t="s">
        <v>836</v>
      </c>
      <c r="AW170" s="87">
        <f t="shared" si="52"/>
        <v>180</v>
      </c>
      <c r="AX170" s="17">
        <f t="shared" si="53"/>
        <v>6</v>
      </c>
      <c r="AY170" s="17">
        <f t="shared" si="54"/>
        <v>6</v>
      </c>
      <c r="AZ170" s="17">
        <f t="shared" si="55"/>
        <v>0</v>
      </c>
      <c r="BA170" s="18">
        <v>42992</v>
      </c>
      <c r="BB170" s="18"/>
      <c r="BC170" s="26"/>
      <c r="BD170" s="34"/>
      <c r="BE170" s="34"/>
      <c r="BF170" s="18"/>
      <c r="BG170" s="18"/>
      <c r="BH170" s="18"/>
      <c r="BI170" s="26"/>
      <c r="BJ170" s="34"/>
      <c r="BK170" s="34"/>
      <c r="BL170" s="18"/>
      <c r="BM170" s="18"/>
      <c r="BN170" s="18"/>
      <c r="BO170" s="17"/>
      <c r="BP170" s="19">
        <f t="shared" si="42"/>
        <v>-42374</v>
      </c>
      <c r="BQ170" s="17">
        <f t="shared" si="43"/>
        <v>-1412.4666666666667</v>
      </c>
      <c r="BR170" s="17">
        <f t="shared" si="44"/>
        <v>-1413</v>
      </c>
      <c r="BS170" s="17">
        <f t="shared" si="45"/>
        <v>15.999999999999091</v>
      </c>
      <c r="BT170" s="18"/>
      <c r="BU170" s="18"/>
      <c r="BV170" s="17"/>
      <c r="BW170" s="19">
        <f t="shared" si="46"/>
        <v>0</v>
      </c>
      <c r="BX170" s="17">
        <f t="shared" si="47"/>
        <v>0</v>
      </c>
      <c r="BY170" s="17">
        <f t="shared" si="48"/>
        <v>0</v>
      </c>
      <c r="BZ170" s="17">
        <f t="shared" si="49"/>
        <v>0</v>
      </c>
      <c r="CA170" s="18"/>
      <c r="CB170" s="18"/>
      <c r="CC170" s="18"/>
      <c r="CD170" s="18"/>
      <c r="CE170" s="36">
        <f t="shared" si="50"/>
        <v>0</v>
      </c>
      <c r="CF170" s="39">
        <f t="shared" si="51"/>
        <v>42992</v>
      </c>
      <c r="CG170" s="39"/>
      <c r="CH170" s="18"/>
      <c r="CI170" s="18"/>
      <c r="CJ170" s="18"/>
      <c r="CK170" s="26"/>
      <c r="CL170" s="18"/>
      <c r="CM170" s="18"/>
      <c r="CN170" s="18"/>
      <c r="CO170" s="26"/>
      <c r="CP170" s="26"/>
      <c r="CQ170" s="34"/>
      <c r="CR170" s="34"/>
      <c r="CS170" s="18"/>
      <c r="CT170" s="26"/>
      <c r="CU170" s="18"/>
      <c r="CV170" s="26"/>
      <c r="CW170" s="18"/>
      <c r="CX170" s="18"/>
      <c r="CY170" s="18"/>
      <c r="CZ170" s="26"/>
      <c r="DA170" s="18"/>
      <c r="DB170" s="18"/>
    </row>
    <row r="171" spans="1:106" s="101" customFormat="1" ht="58.5" customHeight="1" x14ac:dyDescent="0.2">
      <c r="A171" s="17">
        <v>168</v>
      </c>
      <c r="B171" s="97">
        <v>42804</v>
      </c>
      <c r="C171" s="19" t="s">
        <v>95</v>
      </c>
      <c r="D171" s="20" t="s">
        <v>67</v>
      </c>
      <c r="E171" s="20" t="s">
        <v>68</v>
      </c>
      <c r="F171" s="20" t="s">
        <v>69</v>
      </c>
      <c r="G171" s="21" t="s">
        <v>1740</v>
      </c>
      <c r="H171" s="22">
        <v>222</v>
      </c>
      <c r="I171" s="78">
        <v>42804</v>
      </c>
      <c r="J171" s="23">
        <v>24052116</v>
      </c>
      <c r="K171" s="17" t="s">
        <v>96</v>
      </c>
      <c r="L171" s="24" t="s">
        <v>71</v>
      </c>
      <c r="M171" s="24"/>
      <c r="N171" s="23">
        <v>0</v>
      </c>
      <c r="O171" s="24" t="s">
        <v>71</v>
      </c>
      <c r="P171" s="24" t="s">
        <v>71</v>
      </c>
      <c r="Q171" s="23">
        <v>0</v>
      </c>
      <c r="R171" s="24" t="s">
        <v>71</v>
      </c>
      <c r="S171" s="26">
        <f t="shared" si="40"/>
        <v>24052116</v>
      </c>
      <c r="T171" s="17" t="s">
        <v>1594</v>
      </c>
      <c r="U171" s="17" t="s">
        <v>711</v>
      </c>
      <c r="V171" s="18" t="s">
        <v>74</v>
      </c>
      <c r="W171" s="18">
        <v>42808</v>
      </c>
      <c r="X171" s="19">
        <v>359</v>
      </c>
      <c r="Y171" s="18">
        <v>42808</v>
      </c>
      <c r="Z171" s="27">
        <v>24052116</v>
      </c>
      <c r="AA171" s="18">
        <v>42808</v>
      </c>
      <c r="AB171" s="18">
        <v>42808</v>
      </c>
      <c r="AC171" s="28"/>
      <c r="AD171" s="21" t="s">
        <v>640</v>
      </c>
      <c r="AE171" s="26">
        <v>24052116</v>
      </c>
      <c r="AF171" s="99">
        <f t="shared" si="41"/>
        <v>0</v>
      </c>
      <c r="AG171" s="30">
        <v>2722881</v>
      </c>
      <c r="AH171" s="17" t="s">
        <v>98</v>
      </c>
      <c r="AI171" s="17" t="s">
        <v>71</v>
      </c>
      <c r="AJ171" s="26" t="s">
        <v>712</v>
      </c>
      <c r="AK171" s="80">
        <v>42815</v>
      </c>
      <c r="AL171" s="17" t="s">
        <v>77</v>
      </c>
      <c r="AM171" s="31">
        <v>53101716</v>
      </c>
      <c r="AN171" s="31">
        <v>1</v>
      </c>
      <c r="AO171" s="39"/>
      <c r="AP171" s="17" t="s">
        <v>582</v>
      </c>
      <c r="AQ171" s="17" t="s">
        <v>582</v>
      </c>
      <c r="AR171" s="17" t="s">
        <v>582</v>
      </c>
      <c r="AS171" s="17" t="s">
        <v>713</v>
      </c>
      <c r="AT171" s="19">
        <v>3112285996</v>
      </c>
      <c r="AU171" s="103" t="s">
        <v>1440</v>
      </c>
      <c r="AV171" s="17" t="s">
        <v>860</v>
      </c>
      <c r="AW171" s="87">
        <f t="shared" si="52"/>
        <v>265</v>
      </c>
      <c r="AX171" s="17">
        <f t="shared" si="53"/>
        <v>8.8333333333333339</v>
      </c>
      <c r="AY171" s="17">
        <f t="shared" si="54"/>
        <v>8</v>
      </c>
      <c r="AZ171" s="17">
        <f t="shared" si="55"/>
        <v>25.000000000000018</v>
      </c>
      <c r="BA171" s="18">
        <v>43077</v>
      </c>
      <c r="BB171" s="18"/>
      <c r="BC171" s="26"/>
      <c r="BD171" s="34"/>
      <c r="BE171" s="34"/>
      <c r="BF171" s="18"/>
      <c r="BG171" s="18"/>
      <c r="BH171" s="18"/>
      <c r="BI171" s="26"/>
      <c r="BJ171" s="34"/>
      <c r="BK171" s="34"/>
      <c r="BL171" s="18"/>
      <c r="BM171" s="18"/>
      <c r="BN171" s="18"/>
      <c r="BO171" s="17"/>
      <c r="BP171" s="19">
        <f t="shared" si="42"/>
        <v>-42458</v>
      </c>
      <c r="BQ171" s="17">
        <f t="shared" si="43"/>
        <v>-1415.2666666666667</v>
      </c>
      <c r="BR171" s="17">
        <f t="shared" si="44"/>
        <v>-1416</v>
      </c>
      <c r="BS171" s="17">
        <f t="shared" si="45"/>
        <v>22.000000000000455</v>
      </c>
      <c r="BT171" s="18"/>
      <c r="BU171" s="18"/>
      <c r="BV171" s="17"/>
      <c r="BW171" s="19">
        <f t="shared" si="46"/>
        <v>0</v>
      </c>
      <c r="BX171" s="17">
        <f t="shared" si="47"/>
        <v>0</v>
      </c>
      <c r="BY171" s="17">
        <f t="shared" si="48"/>
        <v>0</v>
      </c>
      <c r="BZ171" s="17">
        <f t="shared" si="49"/>
        <v>0</v>
      </c>
      <c r="CA171" s="18"/>
      <c r="CB171" s="18"/>
      <c r="CC171" s="18"/>
      <c r="CD171" s="18"/>
      <c r="CE171" s="36">
        <f t="shared" si="50"/>
        <v>0</v>
      </c>
      <c r="CF171" s="39">
        <f t="shared" si="51"/>
        <v>43077</v>
      </c>
      <c r="CG171" s="39"/>
      <c r="CH171" s="18"/>
      <c r="CI171" s="18"/>
      <c r="CJ171" s="18"/>
      <c r="CK171" s="26"/>
      <c r="CL171" s="18"/>
      <c r="CM171" s="18"/>
      <c r="CN171" s="18"/>
      <c r="CO171" s="26"/>
      <c r="CP171" s="26"/>
      <c r="CQ171" s="34"/>
      <c r="CR171" s="34"/>
      <c r="CS171" s="18"/>
      <c r="CT171" s="26"/>
      <c r="CU171" s="18"/>
      <c r="CV171" s="26"/>
      <c r="CW171" s="18"/>
      <c r="CX171" s="18"/>
      <c r="CY171" s="18"/>
      <c r="CZ171" s="26"/>
      <c r="DA171" s="18"/>
      <c r="DB171" s="18"/>
    </row>
    <row r="172" spans="1:106" s="101" customFormat="1" ht="58.5" customHeight="1" x14ac:dyDescent="0.2">
      <c r="A172" s="17">
        <v>169</v>
      </c>
      <c r="B172" s="97">
        <v>42808</v>
      </c>
      <c r="C172" s="19" t="s">
        <v>121</v>
      </c>
      <c r="D172" s="20" t="s">
        <v>67</v>
      </c>
      <c r="E172" s="20" t="s">
        <v>68</v>
      </c>
      <c r="F172" s="20" t="s">
        <v>69</v>
      </c>
      <c r="G172" s="21" t="s">
        <v>1741</v>
      </c>
      <c r="H172" s="22">
        <v>219</v>
      </c>
      <c r="I172" s="78">
        <v>42804</v>
      </c>
      <c r="J172" s="23">
        <v>38963048</v>
      </c>
      <c r="K172" s="17" t="s">
        <v>122</v>
      </c>
      <c r="L172" s="24" t="s">
        <v>71</v>
      </c>
      <c r="M172" s="24"/>
      <c r="N172" s="23">
        <v>0</v>
      </c>
      <c r="O172" s="24" t="s">
        <v>71</v>
      </c>
      <c r="P172" s="24" t="s">
        <v>71</v>
      </c>
      <c r="Q172" s="23">
        <v>0</v>
      </c>
      <c r="R172" s="24" t="s">
        <v>71</v>
      </c>
      <c r="S172" s="26">
        <f t="shared" si="40"/>
        <v>38963048</v>
      </c>
      <c r="T172" s="17" t="s">
        <v>1600</v>
      </c>
      <c r="U172" s="17" t="s">
        <v>714</v>
      </c>
      <c r="V172" s="18" t="s">
        <v>74</v>
      </c>
      <c r="W172" s="18">
        <v>42808</v>
      </c>
      <c r="X172" s="19">
        <v>366</v>
      </c>
      <c r="Y172" s="18">
        <v>42809</v>
      </c>
      <c r="Z172" s="27">
        <v>38963048</v>
      </c>
      <c r="AA172" s="18">
        <v>42809</v>
      </c>
      <c r="AB172" s="18">
        <v>42809</v>
      </c>
      <c r="AC172" s="28"/>
      <c r="AD172" s="21" t="s">
        <v>641</v>
      </c>
      <c r="AE172" s="26">
        <v>38963048</v>
      </c>
      <c r="AF172" s="99">
        <f t="shared" si="41"/>
        <v>0</v>
      </c>
      <c r="AG172" s="30">
        <v>9740762</v>
      </c>
      <c r="AH172" s="17" t="s">
        <v>125</v>
      </c>
      <c r="AI172" s="17" t="s">
        <v>71</v>
      </c>
      <c r="AJ172" s="26" t="s">
        <v>715</v>
      </c>
      <c r="AK172" s="80">
        <v>42809</v>
      </c>
      <c r="AL172" s="17" t="s">
        <v>77</v>
      </c>
      <c r="AM172" s="31">
        <v>52717144</v>
      </c>
      <c r="AN172" s="31">
        <v>1</v>
      </c>
      <c r="AO172" s="39"/>
      <c r="AP172" s="17" t="s">
        <v>582</v>
      </c>
      <c r="AQ172" s="17" t="s">
        <v>582</v>
      </c>
      <c r="AR172" s="17" t="s">
        <v>582</v>
      </c>
      <c r="AS172" s="17" t="s">
        <v>1583</v>
      </c>
      <c r="AT172" s="19">
        <v>3134200959</v>
      </c>
      <c r="AU172" s="103" t="s">
        <v>1441</v>
      </c>
      <c r="AV172" s="17" t="s">
        <v>747</v>
      </c>
      <c r="AW172" s="87">
        <f t="shared" si="52"/>
        <v>120</v>
      </c>
      <c r="AX172" s="17">
        <f t="shared" si="53"/>
        <v>4</v>
      </c>
      <c r="AY172" s="17">
        <f t="shared" si="54"/>
        <v>4</v>
      </c>
      <c r="AZ172" s="17">
        <f t="shared" si="55"/>
        <v>0</v>
      </c>
      <c r="BA172" s="18">
        <v>42930</v>
      </c>
      <c r="BB172" s="18"/>
      <c r="BC172" s="26"/>
      <c r="BD172" s="34"/>
      <c r="BE172" s="34"/>
      <c r="BF172" s="18"/>
      <c r="BG172" s="18"/>
      <c r="BH172" s="18"/>
      <c r="BI172" s="26"/>
      <c r="BJ172" s="34"/>
      <c r="BK172" s="34"/>
      <c r="BL172" s="18"/>
      <c r="BM172" s="18"/>
      <c r="BN172" s="18"/>
      <c r="BO172" s="17"/>
      <c r="BP172" s="19">
        <f t="shared" si="42"/>
        <v>-42314</v>
      </c>
      <c r="BQ172" s="17">
        <f t="shared" si="43"/>
        <v>-1410.4666666666667</v>
      </c>
      <c r="BR172" s="17">
        <f t="shared" si="44"/>
        <v>-1411</v>
      </c>
      <c r="BS172" s="17">
        <f t="shared" si="45"/>
        <v>15.999999999999091</v>
      </c>
      <c r="BT172" s="18"/>
      <c r="BU172" s="18"/>
      <c r="BV172" s="17"/>
      <c r="BW172" s="19">
        <f t="shared" si="46"/>
        <v>0</v>
      </c>
      <c r="BX172" s="17">
        <f t="shared" si="47"/>
        <v>0</v>
      </c>
      <c r="BY172" s="17">
        <f t="shared" si="48"/>
        <v>0</v>
      </c>
      <c r="BZ172" s="17">
        <f t="shared" si="49"/>
        <v>0</v>
      </c>
      <c r="CA172" s="18"/>
      <c r="CB172" s="18"/>
      <c r="CC172" s="18"/>
      <c r="CD172" s="18"/>
      <c r="CE172" s="36">
        <f t="shared" si="50"/>
        <v>0</v>
      </c>
      <c r="CF172" s="39">
        <f t="shared" si="51"/>
        <v>42930</v>
      </c>
      <c r="CG172" s="39"/>
      <c r="CH172" s="18"/>
      <c r="CI172" s="18"/>
      <c r="CJ172" s="18"/>
      <c r="CK172" s="26"/>
      <c r="CL172" s="18"/>
      <c r="CM172" s="18"/>
      <c r="CN172" s="18"/>
      <c r="CO172" s="26"/>
      <c r="CP172" s="26"/>
      <c r="CQ172" s="34"/>
      <c r="CR172" s="34"/>
      <c r="CS172" s="18"/>
      <c r="CT172" s="26"/>
      <c r="CU172" s="18"/>
      <c r="CV172" s="26"/>
      <c r="CW172" s="18"/>
      <c r="CX172" s="18"/>
      <c r="CY172" s="18"/>
      <c r="CZ172" s="26"/>
      <c r="DA172" s="18"/>
      <c r="DB172" s="18"/>
    </row>
    <row r="173" spans="1:106" s="101" customFormat="1" ht="58.5" customHeight="1" x14ac:dyDescent="0.2">
      <c r="A173" s="17">
        <v>170</v>
      </c>
      <c r="B173" s="97">
        <v>42804</v>
      </c>
      <c r="C173" s="19" t="s">
        <v>121</v>
      </c>
      <c r="D173" s="20" t="s">
        <v>67</v>
      </c>
      <c r="E173" s="20" t="s">
        <v>68</v>
      </c>
      <c r="F173" s="20" t="s">
        <v>69</v>
      </c>
      <c r="G173" s="21" t="s">
        <v>1742</v>
      </c>
      <c r="H173" s="22">
        <v>221</v>
      </c>
      <c r="I173" s="78">
        <v>42804</v>
      </c>
      <c r="J173" s="23">
        <v>12000000</v>
      </c>
      <c r="K173" s="17" t="s">
        <v>122</v>
      </c>
      <c r="L173" s="24" t="s">
        <v>71</v>
      </c>
      <c r="M173" s="24"/>
      <c r="N173" s="23">
        <v>0</v>
      </c>
      <c r="O173" s="24" t="s">
        <v>71</v>
      </c>
      <c r="P173" s="24" t="s">
        <v>71</v>
      </c>
      <c r="Q173" s="23">
        <v>0</v>
      </c>
      <c r="R173" s="24" t="s">
        <v>71</v>
      </c>
      <c r="S173" s="26">
        <f t="shared" si="40"/>
        <v>12000000</v>
      </c>
      <c r="T173" s="17" t="s">
        <v>1595</v>
      </c>
      <c r="U173" s="17" t="s">
        <v>769</v>
      </c>
      <c r="V173" s="18" t="s">
        <v>143</v>
      </c>
      <c r="W173" s="18">
        <v>42808</v>
      </c>
      <c r="X173" s="19">
        <v>367</v>
      </c>
      <c r="Y173" s="18">
        <v>42810</v>
      </c>
      <c r="Z173" s="27">
        <v>12000000</v>
      </c>
      <c r="AA173" s="18">
        <v>42811</v>
      </c>
      <c r="AB173" s="18">
        <v>42811</v>
      </c>
      <c r="AC173" s="28"/>
      <c r="AD173" s="21" t="s">
        <v>642</v>
      </c>
      <c r="AE173" s="26">
        <v>12000000</v>
      </c>
      <c r="AF173" s="99">
        <f t="shared" si="41"/>
        <v>0</v>
      </c>
      <c r="AG173" s="30">
        <v>4000000</v>
      </c>
      <c r="AH173" s="17" t="s">
        <v>125</v>
      </c>
      <c r="AI173" s="17" t="s">
        <v>71</v>
      </c>
      <c r="AJ173" s="26" t="s">
        <v>770</v>
      </c>
      <c r="AK173" s="80">
        <v>42810</v>
      </c>
      <c r="AL173" s="17" t="s">
        <v>77</v>
      </c>
      <c r="AM173" s="31">
        <v>52800884</v>
      </c>
      <c r="AN173" s="31">
        <v>6</v>
      </c>
      <c r="AO173" s="39"/>
      <c r="AP173" s="17" t="s">
        <v>582</v>
      </c>
      <c r="AQ173" s="17" t="s">
        <v>582</v>
      </c>
      <c r="AR173" s="17" t="s">
        <v>582</v>
      </c>
      <c r="AS173" s="17" t="s">
        <v>771</v>
      </c>
      <c r="AT173" s="19">
        <v>3174510269</v>
      </c>
      <c r="AU173" s="103" t="s">
        <v>772</v>
      </c>
      <c r="AV173" s="17" t="s">
        <v>705</v>
      </c>
      <c r="AW173" s="87">
        <f t="shared" si="52"/>
        <v>90</v>
      </c>
      <c r="AX173" s="17">
        <f t="shared" si="53"/>
        <v>3</v>
      </c>
      <c r="AY173" s="17">
        <f t="shared" si="54"/>
        <v>3</v>
      </c>
      <c r="AZ173" s="17">
        <f t="shared" si="55"/>
        <v>0</v>
      </c>
      <c r="BA173" s="18">
        <v>42902</v>
      </c>
      <c r="BB173" s="18"/>
      <c r="BC173" s="26"/>
      <c r="BD173" s="34"/>
      <c r="BE173" s="34"/>
      <c r="BF173" s="18"/>
      <c r="BG173" s="18"/>
      <c r="BH173" s="18"/>
      <c r="BI173" s="26"/>
      <c r="BJ173" s="34"/>
      <c r="BK173" s="34"/>
      <c r="BL173" s="18"/>
      <c r="BM173" s="18"/>
      <c r="BN173" s="18"/>
      <c r="BO173" s="17"/>
      <c r="BP173" s="19">
        <f t="shared" si="42"/>
        <v>-42286</v>
      </c>
      <c r="BQ173" s="17">
        <f t="shared" si="43"/>
        <v>-1409.5333333333333</v>
      </c>
      <c r="BR173" s="17">
        <f t="shared" si="44"/>
        <v>-1410</v>
      </c>
      <c r="BS173" s="17">
        <f t="shared" si="45"/>
        <v>14.000000000000909</v>
      </c>
      <c r="BT173" s="18"/>
      <c r="BU173" s="18"/>
      <c r="BV173" s="17"/>
      <c r="BW173" s="19">
        <f t="shared" si="46"/>
        <v>0</v>
      </c>
      <c r="BX173" s="17">
        <f t="shared" si="47"/>
        <v>0</v>
      </c>
      <c r="BY173" s="17">
        <f t="shared" si="48"/>
        <v>0</v>
      </c>
      <c r="BZ173" s="17">
        <f t="shared" si="49"/>
        <v>0</v>
      </c>
      <c r="CA173" s="18"/>
      <c r="CB173" s="18"/>
      <c r="CC173" s="18"/>
      <c r="CD173" s="18"/>
      <c r="CE173" s="36">
        <f t="shared" si="50"/>
        <v>0</v>
      </c>
      <c r="CF173" s="39">
        <f t="shared" si="51"/>
        <v>42902</v>
      </c>
      <c r="CG173" s="39"/>
      <c r="CH173" s="18"/>
      <c r="CI173" s="18"/>
      <c r="CJ173" s="18"/>
      <c r="CK173" s="26"/>
      <c r="CL173" s="18"/>
      <c r="CM173" s="18"/>
      <c r="CN173" s="18"/>
      <c r="CO173" s="26"/>
      <c r="CP173" s="26"/>
      <c r="CQ173" s="34"/>
      <c r="CR173" s="34"/>
      <c r="CS173" s="18"/>
      <c r="CT173" s="26"/>
      <c r="CU173" s="18"/>
      <c r="CV173" s="26"/>
      <c r="CW173" s="18"/>
      <c r="CX173" s="18"/>
      <c r="CY173" s="18"/>
      <c r="CZ173" s="26"/>
      <c r="DA173" s="18"/>
      <c r="DB173" s="18"/>
    </row>
    <row r="174" spans="1:106" s="101" customFormat="1" ht="58.5" customHeight="1" x14ac:dyDescent="0.2">
      <c r="A174" s="17">
        <v>171</v>
      </c>
      <c r="B174" s="97">
        <v>42807</v>
      </c>
      <c r="C174" s="19" t="s">
        <v>212</v>
      </c>
      <c r="D174" s="20" t="s">
        <v>67</v>
      </c>
      <c r="E174" s="20" t="s">
        <v>68</v>
      </c>
      <c r="F174" s="20" t="s">
        <v>69</v>
      </c>
      <c r="G174" s="21" t="s">
        <v>1743</v>
      </c>
      <c r="H174" s="22">
        <v>225</v>
      </c>
      <c r="I174" s="78">
        <v>42804</v>
      </c>
      <c r="J174" s="23">
        <v>68133333</v>
      </c>
      <c r="K174" s="17" t="s">
        <v>213</v>
      </c>
      <c r="L174" s="24" t="s">
        <v>71</v>
      </c>
      <c r="M174" s="24"/>
      <c r="N174" s="23">
        <v>0</v>
      </c>
      <c r="O174" s="24" t="s">
        <v>71</v>
      </c>
      <c r="P174" s="24" t="s">
        <v>71</v>
      </c>
      <c r="Q174" s="23">
        <v>0</v>
      </c>
      <c r="R174" s="24" t="s">
        <v>71</v>
      </c>
      <c r="S174" s="26">
        <f t="shared" si="40"/>
        <v>68133333</v>
      </c>
      <c r="T174" s="17" t="s">
        <v>1594</v>
      </c>
      <c r="U174" s="17" t="s">
        <v>716</v>
      </c>
      <c r="V174" s="18" t="s">
        <v>74</v>
      </c>
      <c r="W174" s="18">
        <v>42809</v>
      </c>
      <c r="X174" s="19">
        <v>362</v>
      </c>
      <c r="Y174" s="18">
        <v>42809</v>
      </c>
      <c r="Z174" s="27">
        <v>68133333</v>
      </c>
      <c r="AA174" s="18">
        <v>42809</v>
      </c>
      <c r="AB174" s="18">
        <v>42809</v>
      </c>
      <c r="AC174" s="28"/>
      <c r="AD174" s="21" t="s">
        <v>643</v>
      </c>
      <c r="AE174" s="26">
        <v>68133333</v>
      </c>
      <c r="AF174" s="99">
        <f t="shared" si="41"/>
        <v>0</v>
      </c>
      <c r="AG174" s="30">
        <v>7300000</v>
      </c>
      <c r="AH174" s="17" t="s">
        <v>216</v>
      </c>
      <c r="AI174" s="17" t="s">
        <v>71</v>
      </c>
      <c r="AJ174" s="26" t="s">
        <v>717</v>
      </c>
      <c r="AK174" s="80">
        <v>42825</v>
      </c>
      <c r="AL174" s="17" t="s">
        <v>77</v>
      </c>
      <c r="AM174" s="31">
        <v>79800819</v>
      </c>
      <c r="AN174" s="31">
        <v>5</v>
      </c>
      <c r="AO174" s="39"/>
      <c r="AP174" s="17" t="s">
        <v>582</v>
      </c>
      <c r="AQ174" s="17" t="s">
        <v>582</v>
      </c>
      <c r="AR174" s="17" t="s">
        <v>582</v>
      </c>
      <c r="AS174" s="17" t="s">
        <v>1584</v>
      </c>
      <c r="AT174" s="19">
        <v>3005585690</v>
      </c>
      <c r="AU174" s="103" t="s">
        <v>1442</v>
      </c>
      <c r="AV174" s="17" t="s">
        <v>732</v>
      </c>
      <c r="AW174" s="87">
        <f t="shared" si="52"/>
        <v>280</v>
      </c>
      <c r="AX174" s="17">
        <f t="shared" si="53"/>
        <v>9.3333333333333339</v>
      </c>
      <c r="AY174" s="17">
        <f t="shared" si="54"/>
        <v>9</v>
      </c>
      <c r="AZ174" s="17">
        <f t="shared" si="55"/>
        <v>10.000000000000018</v>
      </c>
      <c r="BA174" s="18">
        <v>43093</v>
      </c>
      <c r="BB174" s="18"/>
      <c r="BC174" s="26"/>
      <c r="BD174" s="34"/>
      <c r="BE174" s="34"/>
      <c r="BF174" s="18"/>
      <c r="BG174" s="18"/>
      <c r="BH174" s="18"/>
      <c r="BI174" s="26"/>
      <c r="BJ174" s="34"/>
      <c r="BK174" s="34"/>
      <c r="BL174" s="18"/>
      <c r="BM174" s="18"/>
      <c r="BN174" s="18"/>
      <c r="BO174" s="17"/>
      <c r="BP174" s="19">
        <f t="shared" si="42"/>
        <v>-42474</v>
      </c>
      <c r="BQ174" s="17">
        <f t="shared" si="43"/>
        <v>-1415.8</v>
      </c>
      <c r="BR174" s="17">
        <f t="shared" si="44"/>
        <v>-1416</v>
      </c>
      <c r="BS174" s="17">
        <f t="shared" si="45"/>
        <v>6.0000000000013642</v>
      </c>
      <c r="BT174" s="18"/>
      <c r="BU174" s="18"/>
      <c r="BV174" s="17"/>
      <c r="BW174" s="19">
        <f t="shared" si="46"/>
        <v>0</v>
      </c>
      <c r="BX174" s="17">
        <f t="shared" si="47"/>
        <v>0</v>
      </c>
      <c r="BY174" s="17">
        <f t="shared" si="48"/>
        <v>0</v>
      </c>
      <c r="BZ174" s="17">
        <f t="shared" si="49"/>
        <v>0</v>
      </c>
      <c r="CA174" s="18"/>
      <c r="CB174" s="18"/>
      <c r="CC174" s="18"/>
      <c r="CD174" s="18"/>
      <c r="CE174" s="36">
        <f t="shared" si="50"/>
        <v>0</v>
      </c>
      <c r="CF174" s="39">
        <f t="shared" si="51"/>
        <v>43093</v>
      </c>
      <c r="CG174" s="39"/>
      <c r="CH174" s="18"/>
      <c r="CI174" s="18"/>
      <c r="CJ174" s="18"/>
      <c r="CK174" s="26"/>
      <c r="CL174" s="18"/>
      <c r="CM174" s="18"/>
      <c r="CN174" s="18"/>
      <c r="CO174" s="26"/>
      <c r="CP174" s="26"/>
      <c r="CQ174" s="34"/>
      <c r="CR174" s="34"/>
      <c r="CS174" s="18"/>
      <c r="CT174" s="26"/>
      <c r="CU174" s="18"/>
      <c r="CV174" s="26"/>
      <c r="CW174" s="18"/>
      <c r="CX174" s="18"/>
      <c r="CY174" s="18"/>
      <c r="CZ174" s="26"/>
      <c r="DA174" s="18"/>
      <c r="DB174" s="18"/>
    </row>
    <row r="175" spans="1:106" s="101" customFormat="1" ht="58.5" customHeight="1" x14ac:dyDescent="0.2">
      <c r="A175" s="17">
        <v>172</v>
      </c>
      <c r="B175" s="97">
        <v>42807</v>
      </c>
      <c r="C175" s="19" t="s">
        <v>212</v>
      </c>
      <c r="D175" s="20" t="s">
        <v>67</v>
      </c>
      <c r="E175" s="20" t="s">
        <v>68</v>
      </c>
      <c r="F175" s="20" t="s">
        <v>69</v>
      </c>
      <c r="G175" s="21" t="s">
        <v>718</v>
      </c>
      <c r="H175" s="22">
        <v>224</v>
      </c>
      <c r="I175" s="78">
        <v>42804</v>
      </c>
      <c r="J175" s="23">
        <v>39000000</v>
      </c>
      <c r="K175" s="17" t="s">
        <v>213</v>
      </c>
      <c r="L175" s="24" t="s">
        <v>71</v>
      </c>
      <c r="M175" s="24"/>
      <c r="N175" s="23">
        <v>0</v>
      </c>
      <c r="O175" s="24" t="s">
        <v>71</v>
      </c>
      <c r="P175" s="24" t="s">
        <v>71</v>
      </c>
      <c r="Q175" s="23">
        <v>0</v>
      </c>
      <c r="R175" s="24" t="s">
        <v>71</v>
      </c>
      <c r="S175" s="26">
        <f t="shared" si="40"/>
        <v>39000000</v>
      </c>
      <c r="T175" s="17" t="s">
        <v>1599</v>
      </c>
      <c r="U175" s="108" t="s">
        <v>719</v>
      </c>
      <c r="V175" s="18" t="s">
        <v>74</v>
      </c>
      <c r="W175" s="18">
        <v>42809</v>
      </c>
      <c r="X175" s="19">
        <v>364</v>
      </c>
      <c r="Y175" s="18">
        <v>42809</v>
      </c>
      <c r="Z175" s="27">
        <v>39000000</v>
      </c>
      <c r="AA175" s="18">
        <v>42809</v>
      </c>
      <c r="AB175" s="18">
        <v>42809</v>
      </c>
      <c r="AC175" s="28"/>
      <c r="AD175" s="21" t="s">
        <v>644</v>
      </c>
      <c r="AE175" s="26">
        <v>39000000</v>
      </c>
      <c r="AF175" s="99">
        <f t="shared" si="41"/>
        <v>0</v>
      </c>
      <c r="AG175" s="30">
        <v>6500000</v>
      </c>
      <c r="AH175" s="17" t="s">
        <v>216</v>
      </c>
      <c r="AI175" s="17" t="s">
        <v>71</v>
      </c>
      <c r="AJ175" s="26" t="s">
        <v>720</v>
      </c>
      <c r="AK175" s="80">
        <v>42810</v>
      </c>
      <c r="AL175" s="17" t="s">
        <v>77</v>
      </c>
      <c r="AM175" s="31">
        <v>52880902</v>
      </c>
      <c r="AN175" s="31">
        <v>2</v>
      </c>
      <c r="AO175" s="39"/>
      <c r="AP175" s="17" t="s">
        <v>582</v>
      </c>
      <c r="AQ175" s="17" t="s">
        <v>582</v>
      </c>
      <c r="AR175" s="17" t="s">
        <v>582</v>
      </c>
      <c r="AS175" s="17" t="s">
        <v>1585</v>
      </c>
      <c r="AT175" s="19">
        <v>3132513764</v>
      </c>
      <c r="AU175" s="103" t="s">
        <v>1443</v>
      </c>
      <c r="AV175" s="17" t="s">
        <v>836</v>
      </c>
      <c r="AW175" s="87">
        <f t="shared" ref="AW175:AW206" si="56">DAYS360(AB175,BA175,FALSE)+1</f>
        <v>180</v>
      </c>
      <c r="AX175" s="17">
        <f t="shared" ref="AX175:AX206" si="57">AW175/30</f>
        <v>6</v>
      </c>
      <c r="AY175" s="17">
        <f t="shared" ref="AY175:AY206" si="58">INT(AX175)</f>
        <v>6</v>
      </c>
      <c r="AZ175" s="17">
        <f t="shared" ref="AZ175:AZ206" si="59">(AX175-AY175)*30</f>
        <v>0</v>
      </c>
      <c r="BA175" s="18">
        <v>42992</v>
      </c>
      <c r="BB175" s="18"/>
      <c r="BC175" s="26"/>
      <c r="BD175" s="34"/>
      <c r="BE175" s="34"/>
      <c r="BF175" s="18"/>
      <c r="BG175" s="18"/>
      <c r="BH175" s="18"/>
      <c r="BI175" s="26"/>
      <c r="BJ175" s="34"/>
      <c r="BK175" s="34"/>
      <c r="BL175" s="18"/>
      <c r="BM175" s="18"/>
      <c r="BN175" s="18"/>
      <c r="BO175" s="17"/>
      <c r="BP175" s="19">
        <f t="shared" si="42"/>
        <v>-42374</v>
      </c>
      <c r="BQ175" s="17">
        <f t="shared" si="43"/>
        <v>-1412.4666666666667</v>
      </c>
      <c r="BR175" s="17">
        <f t="shared" si="44"/>
        <v>-1413</v>
      </c>
      <c r="BS175" s="17">
        <f t="shared" si="45"/>
        <v>15.999999999999091</v>
      </c>
      <c r="BT175" s="18"/>
      <c r="BU175" s="18"/>
      <c r="BV175" s="17"/>
      <c r="BW175" s="19">
        <f t="shared" si="46"/>
        <v>0</v>
      </c>
      <c r="BX175" s="17">
        <f t="shared" si="47"/>
        <v>0</v>
      </c>
      <c r="BY175" s="17">
        <f t="shared" si="48"/>
        <v>0</v>
      </c>
      <c r="BZ175" s="17">
        <f t="shared" si="49"/>
        <v>0</v>
      </c>
      <c r="CA175" s="18"/>
      <c r="CB175" s="18"/>
      <c r="CC175" s="18"/>
      <c r="CD175" s="18"/>
      <c r="CE175" s="36">
        <f t="shared" si="50"/>
        <v>0</v>
      </c>
      <c r="CF175" s="39">
        <f t="shared" si="51"/>
        <v>42992</v>
      </c>
      <c r="CG175" s="39"/>
      <c r="CH175" s="18"/>
      <c r="CI175" s="18"/>
      <c r="CJ175" s="18"/>
      <c r="CK175" s="26"/>
      <c r="CL175" s="18"/>
      <c r="CM175" s="18"/>
      <c r="CN175" s="18"/>
      <c r="CO175" s="26"/>
      <c r="CP175" s="26"/>
      <c r="CQ175" s="34"/>
      <c r="CR175" s="34"/>
      <c r="CS175" s="18"/>
      <c r="CT175" s="26"/>
      <c r="CU175" s="18"/>
      <c r="CV175" s="26"/>
      <c r="CW175" s="18"/>
      <c r="CX175" s="18"/>
      <c r="CY175" s="18"/>
      <c r="CZ175" s="26"/>
      <c r="DA175" s="18"/>
      <c r="DB175" s="18"/>
    </row>
    <row r="176" spans="1:106" s="101" customFormat="1" ht="58.5" customHeight="1" x14ac:dyDescent="0.2">
      <c r="A176" s="17">
        <v>173</v>
      </c>
      <c r="B176" s="97">
        <v>42806</v>
      </c>
      <c r="C176" s="19" t="s">
        <v>95</v>
      </c>
      <c r="D176" s="20" t="s">
        <v>67</v>
      </c>
      <c r="E176" s="20" t="s">
        <v>68</v>
      </c>
      <c r="F176" s="20" t="s">
        <v>69</v>
      </c>
      <c r="G176" s="21" t="s">
        <v>1744</v>
      </c>
      <c r="H176" s="22">
        <v>223</v>
      </c>
      <c r="I176" s="78">
        <v>42804</v>
      </c>
      <c r="J176" s="23">
        <v>41600000</v>
      </c>
      <c r="K176" s="17" t="s">
        <v>96</v>
      </c>
      <c r="L176" s="24" t="s">
        <v>71</v>
      </c>
      <c r="M176" s="24"/>
      <c r="N176" s="23">
        <v>0</v>
      </c>
      <c r="O176" s="24" t="s">
        <v>71</v>
      </c>
      <c r="P176" s="24" t="s">
        <v>71</v>
      </c>
      <c r="Q176" s="23">
        <v>0</v>
      </c>
      <c r="R176" s="24" t="s">
        <v>71</v>
      </c>
      <c r="S176" s="26">
        <f t="shared" si="40"/>
        <v>41600000</v>
      </c>
      <c r="T176" s="17" t="s">
        <v>1599</v>
      </c>
      <c r="U176" s="17" t="s">
        <v>721</v>
      </c>
      <c r="V176" s="18" t="s">
        <v>74</v>
      </c>
      <c r="W176" s="18">
        <v>42809</v>
      </c>
      <c r="X176" s="19">
        <v>365</v>
      </c>
      <c r="Y176" s="18">
        <v>42809</v>
      </c>
      <c r="Z176" s="27">
        <v>41600000</v>
      </c>
      <c r="AA176" s="18">
        <v>42809</v>
      </c>
      <c r="AB176" s="18">
        <v>42809</v>
      </c>
      <c r="AC176" s="28"/>
      <c r="AD176" s="21" t="s">
        <v>645</v>
      </c>
      <c r="AE176" s="26">
        <v>41600000</v>
      </c>
      <c r="AF176" s="99">
        <f t="shared" si="41"/>
        <v>0</v>
      </c>
      <c r="AG176" s="30">
        <v>5200000</v>
      </c>
      <c r="AH176" s="17" t="s">
        <v>98</v>
      </c>
      <c r="AI176" s="17" t="s">
        <v>71</v>
      </c>
      <c r="AJ176" s="26" t="s">
        <v>722</v>
      </c>
      <c r="AK176" s="80">
        <v>42810</v>
      </c>
      <c r="AL176" s="17" t="s">
        <v>77</v>
      </c>
      <c r="AM176" s="31">
        <v>52516200</v>
      </c>
      <c r="AN176" s="31">
        <v>1</v>
      </c>
      <c r="AO176" s="39"/>
      <c r="AP176" s="17" t="s">
        <v>582</v>
      </c>
      <c r="AQ176" s="17" t="s">
        <v>582</v>
      </c>
      <c r="AR176" s="17" t="s">
        <v>582</v>
      </c>
      <c r="AS176" s="17" t="s">
        <v>1586</v>
      </c>
      <c r="AT176" s="19">
        <v>3147365771</v>
      </c>
      <c r="AU176" s="103" t="s">
        <v>1444</v>
      </c>
      <c r="AV176" s="17" t="s">
        <v>701</v>
      </c>
      <c r="AW176" s="87">
        <f t="shared" si="56"/>
        <v>240</v>
      </c>
      <c r="AX176" s="17">
        <f t="shared" si="57"/>
        <v>8</v>
      </c>
      <c r="AY176" s="17">
        <f t="shared" si="58"/>
        <v>8</v>
      </c>
      <c r="AZ176" s="17">
        <f t="shared" si="59"/>
        <v>0</v>
      </c>
      <c r="BA176" s="18">
        <v>43053</v>
      </c>
      <c r="BB176" s="18"/>
      <c r="BC176" s="26"/>
      <c r="BD176" s="34"/>
      <c r="BE176" s="34"/>
      <c r="BF176" s="18"/>
      <c r="BG176" s="18"/>
      <c r="BH176" s="18"/>
      <c r="BI176" s="26"/>
      <c r="BJ176" s="34"/>
      <c r="BK176" s="34"/>
      <c r="BL176" s="18"/>
      <c r="BM176" s="18"/>
      <c r="BN176" s="18"/>
      <c r="BO176" s="17"/>
      <c r="BP176" s="19">
        <f t="shared" si="42"/>
        <v>-42434</v>
      </c>
      <c r="BQ176" s="17">
        <f t="shared" si="43"/>
        <v>-1414.4666666666667</v>
      </c>
      <c r="BR176" s="17">
        <f t="shared" si="44"/>
        <v>-1415</v>
      </c>
      <c r="BS176" s="17">
        <f t="shared" si="45"/>
        <v>15.999999999999091</v>
      </c>
      <c r="BT176" s="18"/>
      <c r="BU176" s="18"/>
      <c r="BV176" s="17"/>
      <c r="BW176" s="19">
        <f t="shared" si="46"/>
        <v>0</v>
      </c>
      <c r="BX176" s="17">
        <f t="shared" si="47"/>
        <v>0</v>
      </c>
      <c r="BY176" s="17">
        <f t="shared" si="48"/>
        <v>0</v>
      </c>
      <c r="BZ176" s="17">
        <f t="shared" si="49"/>
        <v>0</v>
      </c>
      <c r="CA176" s="18"/>
      <c r="CB176" s="18"/>
      <c r="CC176" s="18"/>
      <c r="CD176" s="18"/>
      <c r="CE176" s="36">
        <f t="shared" si="50"/>
        <v>0</v>
      </c>
      <c r="CF176" s="39">
        <f t="shared" si="51"/>
        <v>43053</v>
      </c>
      <c r="CG176" s="39"/>
      <c r="CH176" s="18"/>
      <c r="CI176" s="18"/>
      <c r="CJ176" s="18"/>
      <c r="CK176" s="26"/>
      <c r="CL176" s="18"/>
      <c r="CM176" s="18"/>
      <c r="CN176" s="18"/>
      <c r="CO176" s="26"/>
      <c r="CP176" s="26"/>
      <c r="CQ176" s="34"/>
      <c r="CR176" s="34"/>
      <c r="CS176" s="18"/>
      <c r="CT176" s="26"/>
      <c r="CU176" s="18"/>
      <c r="CV176" s="26"/>
      <c r="CW176" s="18"/>
      <c r="CX176" s="18"/>
      <c r="CY176" s="18"/>
      <c r="CZ176" s="26"/>
      <c r="DA176" s="18"/>
      <c r="DB176" s="18"/>
    </row>
    <row r="177" spans="1:106" s="101" customFormat="1" ht="58.5" customHeight="1" x14ac:dyDescent="0.2">
      <c r="A177" s="17">
        <v>174</v>
      </c>
      <c r="B177" s="97">
        <v>42804</v>
      </c>
      <c r="C177" s="19" t="s">
        <v>95</v>
      </c>
      <c r="D177" s="20" t="s">
        <v>67</v>
      </c>
      <c r="E177" s="20" t="s">
        <v>68</v>
      </c>
      <c r="F177" s="20" t="s">
        <v>69</v>
      </c>
      <c r="G177" s="21" t="s">
        <v>1745</v>
      </c>
      <c r="H177" s="22">
        <v>227</v>
      </c>
      <c r="I177" s="78">
        <v>42807</v>
      </c>
      <c r="J177" s="23">
        <v>40102020</v>
      </c>
      <c r="K177" s="17" t="s">
        <v>96</v>
      </c>
      <c r="L177" s="24" t="s">
        <v>71</v>
      </c>
      <c r="M177" s="24"/>
      <c r="N177" s="23">
        <v>0</v>
      </c>
      <c r="O177" s="24" t="s">
        <v>71</v>
      </c>
      <c r="P177" s="24" t="s">
        <v>71</v>
      </c>
      <c r="Q177" s="23">
        <v>0</v>
      </c>
      <c r="R177" s="24" t="s">
        <v>71</v>
      </c>
      <c r="S177" s="26">
        <f t="shared" si="40"/>
        <v>40102020</v>
      </c>
      <c r="T177" s="17" t="s">
        <v>1595</v>
      </c>
      <c r="U177" s="17" t="s">
        <v>723</v>
      </c>
      <c r="V177" s="18" t="s">
        <v>74</v>
      </c>
      <c r="W177" s="18">
        <v>42809</v>
      </c>
      <c r="X177" s="19">
        <v>363</v>
      </c>
      <c r="Y177" s="18">
        <v>42809</v>
      </c>
      <c r="Z177" s="27">
        <v>40102020</v>
      </c>
      <c r="AA177" s="18">
        <v>42809</v>
      </c>
      <c r="AB177" s="18">
        <v>42809</v>
      </c>
      <c r="AC177" s="28"/>
      <c r="AD177" s="21" t="s">
        <v>724</v>
      </c>
      <c r="AE177" s="26">
        <v>40102020</v>
      </c>
      <c r="AF177" s="99">
        <f t="shared" si="41"/>
        <v>0</v>
      </c>
      <c r="AG177" s="30">
        <v>4455780</v>
      </c>
      <c r="AH177" s="17" t="s">
        <v>98</v>
      </c>
      <c r="AI177" s="17" t="s">
        <v>71</v>
      </c>
      <c r="AJ177" s="26" t="s">
        <v>725</v>
      </c>
      <c r="AK177" s="80">
        <v>42810</v>
      </c>
      <c r="AL177" s="17" t="s">
        <v>77</v>
      </c>
      <c r="AM177" s="31">
        <v>1013577868</v>
      </c>
      <c r="AN177" s="31">
        <v>0</v>
      </c>
      <c r="AO177" s="39"/>
      <c r="AP177" s="17" t="s">
        <v>582</v>
      </c>
      <c r="AQ177" s="17" t="s">
        <v>582</v>
      </c>
      <c r="AR177" s="17" t="s">
        <v>582</v>
      </c>
      <c r="AS177" s="17" t="s">
        <v>726</v>
      </c>
      <c r="AT177" s="19">
        <v>2334380</v>
      </c>
      <c r="AU177" s="103" t="s">
        <v>727</v>
      </c>
      <c r="AV177" s="17" t="s">
        <v>728</v>
      </c>
      <c r="AW177" s="87">
        <f t="shared" si="56"/>
        <v>270</v>
      </c>
      <c r="AX177" s="17">
        <f t="shared" si="57"/>
        <v>9</v>
      </c>
      <c r="AY177" s="17">
        <f t="shared" si="58"/>
        <v>9</v>
      </c>
      <c r="AZ177" s="17">
        <f t="shared" si="59"/>
        <v>0</v>
      </c>
      <c r="BA177" s="18">
        <v>43083</v>
      </c>
      <c r="BB177" s="18"/>
      <c r="BC177" s="26"/>
      <c r="BD177" s="34"/>
      <c r="BE177" s="34"/>
      <c r="BF177" s="18"/>
      <c r="BG177" s="18"/>
      <c r="BH177" s="18"/>
      <c r="BI177" s="26"/>
      <c r="BJ177" s="34"/>
      <c r="BK177" s="34"/>
      <c r="BL177" s="18"/>
      <c r="BM177" s="18"/>
      <c r="BN177" s="18"/>
      <c r="BO177" s="17"/>
      <c r="BP177" s="19">
        <f t="shared" si="42"/>
        <v>-42464</v>
      </c>
      <c r="BQ177" s="17">
        <f t="shared" si="43"/>
        <v>-1415.4666666666667</v>
      </c>
      <c r="BR177" s="17">
        <f t="shared" si="44"/>
        <v>-1416</v>
      </c>
      <c r="BS177" s="17">
        <f t="shared" si="45"/>
        <v>15.999999999999091</v>
      </c>
      <c r="BT177" s="18"/>
      <c r="BU177" s="18"/>
      <c r="BV177" s="17"/>
      <c r="BW177" s="19">
        <f t="shared" si="46"/>
        <v>0</v>
      </c>
      <c r="BX177" s="17">
        <f t="shared" si="47"/>
        <v>0</v>
      </c>
      <c r="BY177" s="17">
        <f t="shared" si="48"/>
        <v>0</v>
      </c>
      <c r="BZ177" s="17">
        <f t="shared" si="49"/>
        <v>0</v>
      </c>
      <c r="CA177" s="18"/>
      <c r="CB177" s="18"/>
      <c r="CC177" s="18"/>
      <c r="CD177" s="18"/>
      <c r="CE177" s="36">
        <f t="shared" si="50"/>
        <v>0</v>
      </c>
      <c r="CF177" s="39">
        <f t="shared" si="51"/>
        <v>43083</v>
      </c>
      <c r="CG177" s="39"/>
      <c r="CH177" s="18"/>
      <c r="CI177" s="18"/>
      <c r="CJ177" s="18"/>
      <c r="CK177" s="26"/>
      <c r="CL177" s="18"/>
      <c r="CM177" s="18"/>
      <c r="CN177" s="18"/>
      <c r="CO177" s="26"/>
      <c r="CP177" s="26"/>
      <c r="CQ177" s="34"/>
      <c r="CR177" s="34"/>
      <c r="CS177" s="18"/>
      <c r="CT177" s="26"/>
      <c r="CU177" s="18"/>
      <c r="CV177" s="26"/>
      <c r="CW177" s="18"/>
      <c r="CX177" s="18"/>
      <c r="CY177" s="18"/>
      <c r="CZ177" s="26"/>
      <c r="DA177" s="18"/>
      <c r="DB177" s="18"/>
    </row>
    <row r="178" spans="1:106" s="101" customFormat="1" ht="58.5" customHeight="1" x14ac:dyDescent="0.2">
      <c r="A178" s="17">
        <v>175</v>
      </c>
      <c r="B178" s="97">
        <v>42806</v>
      </c>
      <c r="C178" s="19" t="s">
        <v>121</v>
      </c>
      <c r="D178" s="20" t="s">
        <v>67</v>
      </c>
      <c r="E178" s="20" t="s">
        <v>68</v>
      </c>
      <c r="F178" s="20" t="s">
        <v>69</v>
      </c>
      <c r="G178" s="21" t="s">
        <v>1746</v>
      </c>
      <c r="H178" s="22">
        <v>199</v>
      </c>
      <c r="I178" s="78">
        <v>42790</v>
      </c>
      <c r="J178" s="23">
        <v>52000000</v>
      </c>
      <c r="K178" s="17" t="s">
        <v>122</v>
      </c>
      <c r="L178" s="24" t="s">
        <v>71</v>
      </c>
      <c r="M178" s="24"/>
      <c r="N178" s="23">
        <v>0</v>
      </c>
      <c r="O178" s="24" t="s">
        <v>71</v>
      </c>
      <c r="P178" s="24" t="s">
        <v>71</v>
      </c>
      <c r="Q178" s="23">
        <v>0</v>
      </c>
      <c r="R178" s="24" t="s">
        <v>71</v>
      </c>
      <c r="S178" s="26">
        <f t="shared" si="40"/>
        <v>52000000</v>
      </c>
      <c r="T178" s="17" t="s">
        <v>1595</v>
      </c>
      <c r="U178" s="17" t="s">
        <v>765</v>
      </c>
      <c r="V178" s="18" t="s">
        <v>74</v>
      </c>
      <c r="W178" s="18">
        <v>42809</v>
      </c>
      <c r="X178" s="19">
        <v>379</v>
      </c>
      <c r="Y178" s="18">
        <v>42815</v>
      </c>
      <c r="Z178" s="27">
        <v>46800000</v>
      </c>
      <c r="AA178" s="18">
        <v>42815</v>
      </c>
      <c r="AB178" s="18">
        <v>42815</v>
      </c>
      <c r="AC178" s="28"/>
      <c r="AD178" s="21" t="s">
        <v>646</v>
      </c>
      <c r="AE178" s="26">
        <v>46800000</v>
      </c>
      <c r="AF178" s="99">
        <f t="shared" si="41"/>
        <v>-5200000</v>
      </c>
      <c r="AG178" s="30">
        <v>5200000</v>
      </c>
      <c r="AH178" s="17" t="s">
        <v>125</v>
      </c>
      <c r="AI178" s="17" t="s">
        <v>71</v>
      </c>
      <c r="AJ178" s="26" t="s">
        <v>766</v>
      </c>
      <c r="AK178" s="80">
        <v>42817</v>
      </c>
      <c r="AL178" s="17" t="s">
        <v>591</v>
      </c>
      <c r="AM178" s="31">
        <v>38603772</v>
      </c>
      <c r="AN178" s="31">
        <v>4</v>
      </c>
      <c r="AO178" s="39"/>
      <c r="AP178" s="17" t="s">
        <v>582</v>
      </c>
      <c r="AQ178" s="17" t="s">
        <v>582</v>
      </c>
      <c r="AR178" s="17" t="s">
        <v>582</v>
      </c>
      <c r="AS178" s="17" t="s">
        <v>767</v>
      </c>
      <c r="AT178" s="19">
        <v>3156713469</v>
      </c>
      <c r="AU178" s="103" t="s">
        <v>768</v>
      </c>
      <c r="AV178" s="17" t="s">
        <v>728</v>
      </c>
      <c r="AW178" s="87">
        <f t="shared" si="56"/>
        <v>270</v>
      </c>
      <c r="AX178" s="17">
        <f t="shared" si="57"/>
        <v>9</v>
      </c>
      <c r="AY178" s="17">
        <f t="shared" si="58"/>
        <v>9</v>
      </c>
      <c r="AZ178" s="17">
        <f t="shared" si="59"/>
        <v>0</v>
      </c>
      <c r="BA178" s="18">
        <v>43089</v>
      </c>
      <c r="BB178" s="18"/>
      <c r="BC178" s="26"/>
      <c r="BD178" s="34"/>
      <c r="BE178" s="34"/>
      <c r="BF178" s="18"/>
      <c r="BG178" s="18"/>
      <c r="BH178" s="18"/>
      <c r="BI178" s="26"/>
      <c r="BJ178" s="34"/>
      <c r="BK178" s="34"/>
      <c r="BL178" s="18"/>
      <c r="BM178" s="18"/>
      <c r="BN178" s="18"/>
      <c r="BO178" s="17"/>
      <c r="BP178" s="19">
        <f t="shared" si="42"/>
        <v>-42470</v>
      </c>
      <c r="BQ178" s="17">
        <f t="shared" si="43"/>
        <v>-1415.6666666666667</v>
      </c>
      <c r="BR178" s="17">
        <f t="shared" si="44"/>
        <v>-1416</v>
      </c>
      <c r="BS178" s="17">
        <f t="shared" si="45"/>
        <v>9.9999999999977263</v>
      </c>
      <c r="BT178" s="18"/>
      <c r="BU178" s="18"/>
      <c r="BV178" s="17"/>
      <c r="BW178" s="19">
        <f t="shared" si="46"/>
        <v>0</v>
      </c>
      <c r="BX178" s="17">
        <f t="shared" si="47"/>
        <v>0</v>
      </c>
      <c r="BY178" s="17">
        <f t="shared" si="48"/>
        <v>0</v>
      </c>
      <c r="BZ178" s="17">
        <f t="shared" si="49"/>
        <v>0</v>
      </c>
      <c r="CA178" s="18"/>
      <c r="CB178" s="18"/>
      <c r="CC178" s="18"/>
      <c r="CD178" s="18"/>
      <c r="CE178" s="36">
        <f t="shared" si="50"/>
        <v>0</v>
      </c>
      <c r="CF178" s="39">
        <f t="shared" si="51"/>
        <v>43089</v>
      </c>
      <c r="CG178" s="39"/>
      <c r="CH178" s="18"/>
      <c r="CI178" s="18"/>
      <c r="CJ178" s="18"/>
      <c r="CK178" s="26"/>
      <c r="CL178" s="18"/>
      <c r="CM178" s="18"/>
      <c r="CN178" s="18"/>
      <c r="CO178" s="26"/>
      <c r="CP178" s="26"/>
      <c r="CQ178" s="34"/>
      <c r="CR178" s="34"/>
      <c r="CS178" s="18"/>
      <c r="CT178" s="26"/>
      <c r="CU178" s="18"/>
      <c r="CV178" s="26"/>
      <c r="CW178" s="18"/>
      <c r="CX178" s="18"/>
      <c r="CY178" s="18"/>
      <c r="CZ178" s="26"/>
      <c r="DA178" s="18"/>
      <c r="DB178" s="18"/>
    </row>
    <row r="179" spans="1:106" s="101" customFormat="1" ht="58.5" customHeight="1" x14ac:dyDescent="0.2">
      <c r="A179" s="17">
        <v>176</v>
      </c>
      <c r="B179" s="97">
        <v>42804</v>
      </c>
      <c r="C179" s="19" t="s">
        <v>66</v>
      </c>
      <c r="D179" s="20" t="s">
        <v>67</v>
      </c>
      <c r="E179" s="20" t="s">
        <v>68</v>
      </c>
      <c r="F179" s="20" t="s">
        <v>69</v>
      </c>
      <c r="G179" s="21" t="s">
        <v>1747</v>
      </c>
      <c r="H179" s="22">
        <v>216</v>
      </c>
      <c r="I179" s="78">
        <v>42800</v>
      </c>
      <c r="J179" s="23">
        <v>40600000</v>
      </c>
      <c r="K179" s="17" t="s">
        <v>70</v>
      </c>
      <c r="L179" s="24" t="s">
        <v>71</v>
      </c>
      <c r="M179" s="24"/>
      <c r="N179" s="23">
        <v>0</v>
      </c>
      <c r="O179" s="24" t="s">
        <v>71</v>
      </c>
      <c r="P179" s="24" t="s">
        <v>71</v>
      </c>
      <c r="Q179" s="23">
        <v>0</v>
      </c>
      <c r="R179" s="24" t="s">
        <v>71</v>
      </c>
      <c r="S179" s="26">
        <f t="shared" si="40"/>
        <v>40600000</v>
      </c>
      <c r="T179" s="17" t="s">
        <v>1594</v>
      </c>
      <c r="U179" s="17" t="s">
        <v>729</v>
      </c>
      <c r="V179" s="18" t="s">
        <v>74</v>
      </c>
      <c r="W179" s="18">
        <v>42810</v>
      </c>
      <c r="X179" s="19">
        <v>376</v>
      </c>
      <c r="Y179" s="18">
        <v>42810</v>
      </c>
      <c r="Z179" s="27">
        <v>39200000</v>
      </c>
      <c r="AA179" s="18">
        <v>42810</v>
      </c>
      <c r="AB179" s="18">
        <v>42810</v>
      </c>
      <c r="AC179" s="28"/>
      <c r="AD179" s="21" t="s">
        <v>647</v>
      </c>
      <c r="AE179" s="26">
        <v>39200000</v>
      </c>
      <c r="AF179" s="99">
        <f t="shared" si="41"/>
        <v>-1400000</v>
      </c>
      <c r="AG179" s="30">
        <v>4200000</v>
      </c>
      <c r="AH179" s="17" t="s">
        <v>216</v>
      </c>
      <c r="AI179" s="17" t="s">
        <v>71</v>
      </c>
      <c r="AJ179" s="26" t="s">
        <v>730</v>
      </c>
      <c r="AK179" s="80">
        <v>42815</v>
      </c>
      <c r="AL179" s="17" t="s">
        <v>77</v>
      </c>
      <c r="AM179" s="31">
        <v>71369228</v>
      </c>
      <c r="AN179" s="31">
        <v>5</v>
      </c>
      <c r="AO179" s="39"/>
      <c r="AP179" s="17" t="s">
        <v>582</v>
      </c>
      <c r="AQ179" s="17" t="s">
        <v>582</v>
      </c>
      <c r="AR179" s="17" t="s">
        <v>582</v>
      </c>
      <c r="AS179" s="17" t="s">
        <v>1587</v>
      </c>
      <c r="AT179" s="19">
        <v>3152777330</v>
      </c>
      <c r="AU179" s="103" t="s">
        <v>731</v>
      </c>
      <c r="AV179" s="17" t="s">
        <v>732</v>
      </c>
      <c r="AW179" s="87">
        <f t="shared" si="56"/>
        <v>280</v>
      </c>
      <c r="AX179" s="17">
        <f t="shared" si="57"/>
        <v>9.3333333333333339</v>
      </c>
      <c r="AY179" s="17">
        <f t="shared" si="58"/>
        <v>9</v>
      </c>
      <c r="AZ179" s="17">
        <f t="shared" si="59"/>
        <v>10.000000000000018</v>
      </c>
      <c r="BA179" s="18">
        <v>43094</v>
      </c>
      <c r="BB179" s="18"/>
      <c r="BC179" s="26"/>
      <c r="BD179" s="34"/>
      <c r="BE179" s="34"/>
      <c r="BF179" s="18"/>
      <c r="BG179" s="18"/>
      <c r="BH179" s="18"/>
      <c r="BI179" s="26"/>
      <c r="BJ179" s="34"/>
      <c r="BK179" s="34"/>
      <c r="BL179" s="18"/>
      <c r="BM179" s="18"/>
      <c r="BN179" s="18"/>
      <c r="BO179" s="17"/>
      <c r="BP179" s="19">
        <f t="shared" si="42"/>
        <v>-42475</v>
      </c>
      <c r="BQ179" s="17">
        <f t="shared" si="43"/>
        <v>-1415.8333333333333</v>
      </c>
      <c r="BR179" s="17">
        <f t="shared" si="44"/>
        <v>-1416</v>
      </c>
      <c r="BS179" s="17">
        <f t="shared" si="45"/>
        <v>5.0000000000022737</v>
      </c>
      <c r="BT179" s="18"/>
      <c r="BU179" s="18"/>
      <c r="BV179" s="17"/>
      <c r="BW179" s="19">
        <f t="shared" si="46"/>
        <v>0</v>
      </c>
      <c r="BX179" s="17">
        <f t="shared" si="47"/>
        <v>0</v>
      </c>
      <c r="BY179" s="17">
        <f t="shared" si="48"/>
        <v>0</v>
      </c>
      <c r="BZ179" s="17">
        <f t="shared" si="49"/>
        <v>0</v>
      </c>
      <c r="CA179" s="18"/>
      <c r="CB179" s="18"/>
      <c r="CC179" s="18"/>
      <c r="CD179" s="18"/>
      <c r="CE179" s="36">
        <f t="shared" si="50"/>
        <v>0</v>
      </c>
      <c r="CF179" s="39">
        <f t="shared" si="51"/>
        <v>43094</v>
      </c>
      <c r="CG179" s="39"/>
      <c r="CH179" s="18"/>
      <c r="CI179" s="18"/>
      <c r="CJ179" s="18"/>
      <c r="CK179" s="26"/>
      <c r="CL179" s="18"/>
      <c r="CM179" s="18"/>
      <c r="CN179" s="18"/>
      <c r="CO179" s="26"/>
      <c r="CP179" s="26"/>
      <c r="CQ179" s="34"/>
      <c r="CR179" s="34"/>
      <c r="CS179" s="18"/>
      <c r="CT179" s="26"/>
      <c r="CU179" s="18"/>
      <c r="CV179" s="26"/>
      <c r="CW179" s="18"/>
      <c r="CX179" s="18"/>
      <c r="CY179" s="18"/>
      <c r="CZ179" s="26"/>
      <c r="DA179" s="18"/>
      <c r="DB179" s="18"/>
    </row>
    <row r="180" spans="1:106" s="101" customFormat="1" ht="58.5" customHeight="1" x14ac:dyDescent="0.2">
      <c r="A180" s="17">
        <v>177</v>
      </c>
      <c r="B180" s="97">
        <v>42797</v>
      </c>
      <c r="C180" s="19" t="s">
        <v>66</v>
      </c>
      <c r="D180" s="20" t="s">
        <v>292</v>
      </c>
      <c r="E180" s="20" t="s">
        <v>68</v>
      </c>
      <c r="F180" s="20" t="s">
        <v>71</v>
      </c>
      <c r="G180" s="21" t="s">
        <v>795</v>
      </c>
      <c r="H180" s="22">
        <v>153</v>
      </c>
      <c r="I180" s="78">
        <v>42769</v>
      </c>
      <c r="J180" s="23">
        <v>7592200</v>
      </c>
      <c r="K180" s="17" t="s">
        <v>796</v>
      </c>
      <c r="L180" s="24" t="s">
        <v>71</v>
      </c>
      <c r="M180" s="24"/>
      <c r="N180" s="23">
        <v>0</v>
      </c>
      <c r="O180" s="24" t="s">
        <v>71</v>
      </c>
      <c r="P180" s="24" t="s">
        <v>71</v>
      </c>
      <c r="Q180" s="23">
        <v>0</v>
      </c>
      <c r="R180" s="24" t="s">
        <v>71</v>
      </c>
      <c r="S180" s="26">
        <f t="shared" si="40"/>
        <v>7592200</v>
      </c>
      <c r="T180" s="17" t="s">
        <v>1594</v>
      </c>
      <c r="U180" s="17" t="s">
        <v>797</v>
      </c>
      <c r="V180" s="18" t="s">
        <v>74</v>
      </c>
      <c r="W180" s="18">
        <v>42811</v>
      </c>
      <c r="X180" s="19">
        <v>377</v>
      </c>
      <c r="Y180" s="18">
        <v>42811</v>
      </c>
      <c r="Z180" s="27">
        <v>3796200</v>
      </c>
      <c r="AA180" s="18">
        <v>42815</v>
      </c>
      <c r="AB180" s="18">
        <v>42815</v>
      </c>
      <c r="AC180" s="28"/>
      <c r="AD180" s="21" t="s">
        <v>648</v>
      </c>
      <c r="AE180" s="26">
        <v>3796200</v>
      </c>
      <c r="AF180" s="99">
        <f t="shared" si="41"/>
        <v>-3796000</v>
      </c>
      <c r="AG180" s="30" t="s">
        <v>798</v>
      </c>
      <c r="AH180" s="17" t="s">
        <v>93</v>
      </c>
      <c r="AI180" s="17" t="s">
        <v>71</v>
      </c>
      <c r="AJ180" s="26" t="s">
        <v>799</v>
      </c>
      <c r="AK180" s="80">
        <v>42811</v>
      </c>
      <c r="AL180" s="17" t="s">
        <v>282</v>
      </c>
      <c r="AM180" s="31">
        <v>800125773</v>
      </c>
      <c r="AN180" s="31">
        <v>4</v>
      </c>
      <c r="AO180" s="39"/>
      <c r="AP180" s="17" t="s">
        <v>800</v>
      </c>
      <c r="AQ180" s="17" t="s">
        <v>77</v>
      </c>
      <c r="AR180" s="17">
        <v>52450104</v>
      </c>
      <c r="AS180" s="17" t="s">
        <v>801</v>
      </c>
      <c r="AT180" s="19">
        <v>3166920011</v>
      </c>
      <c r="AU180" s="103" t="s">
        <v>802</v>
      </c>
      <c r="AV180" s="17" t="s">
        <v>1249</v>
      </c>
      <c r="AW180" s="87">
        <f t="shared" si="56"/>
        <v>280</v>
      </c>
      <c r="AX180" s="17">
        <f t="shared" si="57"/>
        <v>9.3333333333333339</v>
      </c>
      <c r="AY180" s="17">
        <f t="shared" si="58"/>
        <v>9</v>
      </c>
      <c r="AZ180" s="17">
        <f t="shared" si="59"/>
        <v>10.000000000000018</v>
      </c>
      <c r="BA180" s="18">
        <v>43099</v>
      </c>
      <c r="BB180" s="18"/>
      <c r="BC180" s="26"/>
      <c r="BD180" s="34"/>
      <c r="BE180" s="34"/>
      <c r="BF180" s="18"/>
      <c r="BG180" s="18"/>
      <c r="BH180" s="18"/>
      <c r="BI180" s="26"/>
      <c r="BJ180" s="34"/>
      <c r="BK180" s="34"/>
      <c r="BL180" s="18"/>
      <c r="BM180" s="18"/>
      <c r="BN180" s="18"/>
      <c r="BO180" s="17"/>
      <c r="BP180" s="19">
        <f t="shared" si="42"/>
        <v>-42480</v>
      </c>
      <c r="BQ180" s="17">
        <f t="shared" si="43"/>
        <v>-1416</v>
      </c>
      <c r="BR180" s="17">
        <f t="shared" si="44"/>
        <v>-1416</v>
      </c>
      <c r="BS180" s="17">
        <f t="shared" si="45"/>
        <v>0</v>
      </c>
      <c r="BT180" s="18"/>
      <c r="BU180" s="18"/>
      <c r="BV180" s="17"/>
      <c r="BW180" s="19">
        <f t="shared" si="46"/>
        <v>0</v>
      </c>
      <c r="BX180" s="17">
        <f t="shared" si="47"/>
        <v>0</v>
      </c>
      <c r="BY180" s="17">
        <f t="shared" si="48"/>
        <v>0</v>
      </c>
      <c r="BZ180" s="17">
        <f t="shared" si="49"/>
        <v>0</v>
      </c>
      <c r="CA180" s="18"/>
      <c r="CB180" s="18"/>
      <c r="CC180" s="18"/>
      <c r="CD180" s="18"/>
      <c r="CE180" s="36">
        <f t="shared" si="50"/>
        <v>0</v>
      </c>
      <c r="CF180" s="39">
        <f t="shared" si="51"/>
        <v>43099</v>
      </c>
      <c r="CG180" s="39"/>
      <c r="CH180" s="18"/>
      <c r="CI180" s="18"/>
      <c r="CJ180" s="18"/>
      <c r="CK180" s="26"/>
      <c r="CL180" s="18"/>
      <c r="CM180" s="18"/>
      <c r="CN180" s="18"/>
      <c r="CO180" s="26"/>
      <c r="CP180" s="26"/>
      <c r="CQ180" s="34"/>
      <c r="CR180" s="34"/>
      <c r="CS180" s="18"/>
      <c r="CT180" s="26"/>
      <c r="CU180" s="18"/>
      <c r="CV180" s="26"/>
      <c r="CW180" s="18"/>
      <c r="CX180" s="18"/>
      <c r="CY180" s="18"/>
      <c r="CZ180" s="26"/>
      <c r="DA180" s="18"/>
      <c r="DB180" s="18"/>
    </row>
    <row r="181" spans="1:106" s="101" customFormat="1" ht="58.5" customHeight="1" x14ac:dyDescent="0.2">
      <c r="A181" s="17">
        <v>178</v>
      </c>
      <c r="B181" s="97">
        <v>42813</v>
      </c>
      <c r="C181" s="19" t="s">
        <v>212</v>
      </c>
      <c r="D181" s="20" t="s">
        <v>67</v>
      </c>
      <c r="E181" s="20" t="s">
        <v>68</v>
      </c>
      <c r="F181" s="20" t="s">
        <v>69</v>
      </c>
      <c r="G181" s="21" t="s">
        <v>1748</v>
      </c>
      <c r="H181" s="22">
        <v>226</v>
      </c>
      <c r="I181" s="78">
        <v>42804</v>
      </c>
      <c r="J181" s="23">
        <v>67293333</v>
      </c>
      <c r="K181" s="17" t="s">
        <v>213</v>
      </c>
      <c r="L181" s="24" t="s">
        <v>71</v>
      </c>
      <c r="M181" s="24"/>
      <c r="N181" s="23">
        <v>0</v>
      </c>
      <c r="O181" s="24" t="s">
        <v>71</v>
      </c>
      <c r="P181" s="24" t="s">
        <v>71</v>
      </c>
      <c r="Q181" s="23">
        <v>0</v>
      </c>
      <c r="R181" s="24" t="s">
        <v>71</v>
      </c>
      <c r="S181" s="26">
        <f t="shared" si="40"/>
        <v>67293333</v>
      </c>
      <c r="T181" s="17" t="s">
        <v>1599</v>
      </c>
      <c r="U181" s="17" t="s">
        <v>738</v>
      </c>
      <c r="V181" s="18" t="s">
        <v>74</v>
      </c>
      <c r="W181" s="18">
        <v>42815</v>
      </c>
      <c r="X181" s="19">
        <v>378</v>
      </c>
      <c r="Y181" s="18">
        <v>42815</v>
      </c>
      <c r="Z181" s="27">
        <v>67293333</v>
      </c>
      <c r="AA181" s="18">
        <v>42815</v>
      </c>
      <c r="AB181" s="18">
        <v>42815</v>
      </c>
      <c r="AC181" s="28"/>
      <c r="AD181" s="21" t="s">
        <v>649</v>
      </c>
      <c r="AE181" s="26">
        <v>67293333</v>
      </c>
      <c r="AF181" s="99">
        <f t="shared" si="41"/>
        <v>0</v>
      </c>
      <c r="AG181" s="30">
        <v>7210000</v>
      </c>
      <c r="AH181" s="17" t="s">
        <v>216</v>
      </c>
      <c r="AI181" s="17" t="s">
        <v>71</v>
      </c>
      <c r="AJ181" s="26" t="s">
        <v>739</v>
      </c>
      <c r="AK181" s="80">
        <v>42817</v>
      </c>
      <c r="AL181" s="17" t="s">
        <v>77</v>
      </c>
      <c r="AM181" s="31">
        <v>41644787</v>
      </c>
      <c r="AN181" s="31">
        <v>0</v>
      </c>
      <c r="AO181" s="39"/>
      <c r="AP181" s="17" t="s">
        <v>582</v>
      </c>
      <c r="AQ181" s="17" t="s">
        <v>582</v>
      </c>
      <c r="AR181" s="17" t="s">
        <v>582</v>
      </c>
      <c r="AS181" s="17" t="s">
        <v>740</v>
      </c>
      <c r="AT181" s="19">
        <v>3153244683</v>
      </c>
      <c r="AU181" s="103" t="s">
        <v>741</v>
      </c>
      <c r="AV181" s="17" t="s">
        <v>732</v>
      </c>
      <c r="AW181" s="87">
        <f t="shared" si="56"/>
        <v>280</v>
      </c>
      <c r="AX181" s="17">
        <f t="shared" si="57"/>
        <v>9.3333333333333339</v>
      </c>
      <c r="AY181" s="17">
        <f t="shared" si="58"/>
        <v>9</v>
      </c>
      <c r="AZ181" s="17">
        <f t="shared" si="59"/>
        <v>10.000000000000018</v>
      </c>
      <c r="BA181" s="18">
        <v>43099</v>
      </c>
      <c r="BB181" s="18"/>
      <c r="BC181" s="26"/>
      <c r="BD181" s="34"/>
      <c r="BE181" s="34"/>
      <c r="BF181" s="18"/>
      <c r="BG181" s="18"/>
      <c r="BH181" s="18"/>
      <c r="BI181" s="26"/>
      <c r="BJ181" s="34"/>
      <c r="BK181" s="34"/>
      <c r="BL181" s="18"/>
      <c r="BM181" s="18"/>
      <c r="BN181" s="18"/>
      <c r="BO181" s="17"/>
      <c r="BP181" s="19">
        <f t="shared" si="42"/>
        <v>-42480</v>
      </c>
      <c r="BQ181" s="17">
        <f t="shared" si="43"/>
        <v>-1416</v>
      </c>
      <c r="BR181" s="17">
        <f t="shared" si="44"/>
        <v>-1416</v>
      </c>
      <c r="BS181" s="17">
        <f t="shared" si="45"/>
        <v>0</v>
      </c>
      <c r="BT181" s="18"/>
      <c r="BU181" s="18"/>
      <c r="BV181" s="17"/>
      <c r="BW181" s="19">
        <f t="shared" si="46"/>
        <v>0</v>
      </c>
      <c r="BX181" s="17">
        <f t="shared" si="47"/>
        <v>0</v>
      </c>
      <c r="BY181" s="17">
        <f t="shared" si="48"/>
        <v>0</v>
      </c>
      <c r="BZ181" s="17">
        <f t="shared" si="49"/>
        <v>0</v>
      </c>
      <c r="CA181" s="18"/>
      <c r="CB181" s="18"/>
      <c r="CC181" s="18"/>
      <c r="CD181" s="18"/>
      <c r="CE181" s="36">
        <f t="shared" si="50"/>
        <v>0</v>
      </c>
      <c r="CF181" s="39">
        <f t="shared" si="51"/>
        <v>43099</v>
      </c>
      <c r="CG181" s="39"/>
      <c r="CH181" s="18"/>
      <c r="CI181" s="18"/>
      <c r="CJ181" s="18"/>
      <c r="CK181" s="26"/>
      <c r="CL181" s="18"/>
      <c r="CM181" s="18"/>
      <c r="CN181" s="18"/>
      <c r="CO181" s="26"/>
      <c r="CP181" s="26"/>
      <c r="CQ181" s="34"/>
      <c r="CR181" s="34"/>
      <c r="CS181" s="18"/>
      <c r="CT181" s="26"/>
      <c r="CU181" s="18"/>
      <c r="CV181" s="26"/>
      <c r="CW181" s="18"/>
      <c r="CX181" s="18"/>
      <c r="CY181" s="18"/>
      <c r="CZ181" s="26"/>
      <c r="DA181" s="18"/>
      <c r="DB181" s="18"/>
    </row>
    <row r="182" spans="1:106" s="101" customFormat="1" ht="58.5" customHeight="1" x14ac:dyDescent="0.2">
      <c r="A182" s="17">
        <v>179</v>
      </c>
      <c r="B182" s="97">
        <v>42813</v>
      </c>
      <c r="C182" s="19" t="s">
        <v>95</v>
      </c>
      <c r="D182" s="20" t="s">
        <v>67</v>
      </c>
      <c r="E182" s="20" t="s">
        <v>68</v>
      </c>
      <c r="F182" s="20" t="s">
        <v>69</v>
      </c>
      <c r="G182" s="21" t="s">
        <v>1749</v>
      </c>
      <c r="H182" s="22">
        <v>232</v>
      </c>
      <c r="I182" s="78">
        <v>42809</v>
      </c>
      <c r="J182" s="23">
        <v>7865000</v>
      </c>
      <c r="K182" s="17" t="s">
        <v>96</v>
      </c>
      <c r="L182" s="24" t="s">
        <v>71</v>
      </c>
      <c r="M182" s="24"/>
      <c r="N182" s="23">
        <v>0</v>
      </c>
      <c r="O182" s="24" t="s">
        <v>71</v>
      </c>
      <c r="P182" s="24" t="s">
        <v>71</v>
      </c>
      <c r="Q182" s="23">
        <v>0</v>
      </c>
      <c r="R182" s="24" t="s">
        <v>71</v>
      </c>
      <c r="S182" s="26">
        <f t="shared" si="40"/>
        <v>7865000</v>
      </c>
      <c r="T182" s="17" t="s">
        <v>1599</v>
      </c>
      <c r="U182" s="17" t="s">
        <v>733</v>
      </c>
      <c r="V182" s="18" t="s">
        <v>74</v>
      </c>
      <c r="W182" s="18">
        <v>42816</v>
      </c>
      <c r="X182" s="19">
        <v>380</v>
      </c>
      <c r="Y182" s="18">
        <v>42816</v>
      </c>
      <c r="Z182" s="27">
        <v>7865000</v>
      </c>
      <c r="AA182" s="18">
        <v>42816</v>
      </c>
      <c r="AB182" s="18">
        <v>42816</v>
      </c>
      <c r="AC182" s="28"/>
      <c r="AD182" s="21" t="s">
        <v>650</v>
      </c>
      <c r="AE182" s="26">
        <v>7865000</v>
      </c>
      <c r="AF182" s="99">
        <f t="shared" si="41"/>
        <v>0</v>
      </c>
      <c r="AG182" s="30">
        <v>2145000</v>
      </c>
      <c r="AH182" s="17" t="s">
        <v>98</v>
      </c>
      <c r="AI182" s="17" t="s">
        <v>71</v>
      </c>
      <c r="AJ182" s="26" t="s">
        <v>734</v>
      </c>
      <c r="AK182" s="80">
        <v>42817</v>
      </c>
      <c r="AL182" s="17" t="s">
        <v>77</v>
      </c>
      <c r="AM182" s="31">
        <v>20941045</v>
      </c>
      <c r="AN182" s="31">
        <v>1</v>
      </c>
      <c r="AO182" s="39"/>
      <c r="AP182" s="17" t="s">
        <v>582</v>
      </c>
      <c r="AQ182" s="17" t="s">
        <v>582</v>
      </c>
      <c r="AR182" s="17" t="s">
        <v>582</v>
      </c>
      <c r="AS182" s="17" t="s">
        <v>735</v>
      </c>
      <c r="AT182" s="19">
        <v>3187653498</v>
      </c>
      <c r="AU182" s="103" t="s">
        <v>736</v>
      </c>
      <c r="AV182" s="17" t="s">
        <v>737</v>
      </c>
      <c r="AW182" s="87">
        <f t="shared" si="56"/>
        <v>110</v>
      </c>
      <c r="AX182" s="17">
        <f t="shared" si="57"/>
        <v>3.6666666666666665</v>
      </c>
      <c r="AY182" s="17">
        <f t="shared" si="58"/>
        <v>3</v>
      </c>
      <c r="AZ182" s="17">
        <f t="shared" si="59"/>
        <v>19.999999999999996</v>
      </c>
      <c r="BA182" s="18">
        <v>42927</v>
      </c>
      <c r="BB182" s="18"/>
      <c r="BC182" s="26"/>
      <c r="BD182" s="34"/>
      <c r="BE182" s="34"/>
      <c r="BF182" s="18"/>
      <c r="BG182" s="18"/>
      <c r="BH182" s="18"/>
      <c r="BI182" s="26"/>
      <c r="BJ182" s="34"/>
      <c r="BK182" s="34"/>
      <c r="BL182" s="18"/>
      <c r="BM182" s="18"/>
      <c r="BN182" s="18"/>
      <c r="BO182" s="17"/>
      <c r="BP182" s="19">
        <f t="shared" si="42"/>
        <v>-42311</v>
      </c>
      <c r="BQ182" s="17">
        <f t="shared" si="43"/>
        <v>-1410.3666666666666</v>
      </c>
      <c r="BR182" s="17">
        <f t="shared" si="44"/>
        <v>-1411</v>
      </c>
      <c r="BS182" s="17">
        <f t="shared" si="45"/>
        <v>19.000000000003183</v>
      </c>
      <c r="BT182" s="18"/>
      <c r="BU182" s="18"/>
      <c r="BV182" s="17"/>
      <c r="BW182" s="19">
        <f t="shared" si="46"/>
        <v>0</v>
      </c>
      <c r="BX182" s="17">
        <f t="shared" si="47"/>
        <v>0</v>
      </c>
      <c r="BY182" s="17">
        <f t="shared" si="48"/>
        <v>0</v>
      </c>
      <c r="BZ182" s="17">
        <f t="shared" si="49"/>
        <v>0</v>
      </c>
      <c r="CA182" s="18"/>
      <c r="CB182" s="18"/>
      <c r="CC182" s="18"/>
      <c r="CD182" s="18"/>
      <c r="CE182" s="36">
        <f t="shared" si="50"/>
        <v>0</v>
      </c>
      <c r="CF182" s="39">
        <f t="shared" si="51"/>
        <v>42927</v>
      </c>
      <c r="CG182" s="39"/>
      <c r="CH182" s="18"/>
      <c r="CI182" s="18"/>
      <c r="CJ182" s="18"/>
      <c r="CK182" s="26"/>
      <c r="CL182" s="18"/>
      <c r="CM182" s="18"/>
      <c r="CN182" s="18"/>
      <c r="CO182" s="26"/>
      <c r="CP182" s="26"/>
      <c r="CQ182" s="34"/>
      <c r="CR182" s="34"/>
      <c r="CS182" s="18"/>
      <c r="CT182" s="26"/>
      <c r="CU182" s="18"/>
      <c r="CV182" s="26"/>
      <c r="CW182" s="18"/>
      <c r="CX182" s="18"/>
      <c r="CY182" s="18"/>
      <c r="CZ182" s="26"/>
      <c r="DA182" s="18"/>
      <c r="DB182" s="18"/>
    </row>
    <row r="183" spans="1:106" s="101" customFormat="1" ht="58.5" customHeight="1" x14ac:dyDescent="0.2">
      <c r="A183" s="17">
        <v>180</v>
      </c>
      <c r="B183" s="97">
        <v>42814</v>
      </c>
      <c r="C183" s="19" t="s">
        <v>121</v>
      </c>
      <c r="D183" s="20" t="s">
        <v>67</v>
      </c>
      <c r="E183" s="20" t="s">
        <v>68</v>
      </c>
      <c r="F183" s="20" t="s">
        <v>69</v>
      </c>
      <c r="G183" s="21" t="s">
        <v>1750</v>
      </c>
      <c r="H183" s="22">
        <v>237</v>
      </c>
      <c r="I183" s="78">
        <v>42816</v>
      </c>
      <c r="J183" s="23">
        <v>6480000</v>
      </c>
      <c r="K183" s="17" t="s">
        <v>122</v>
      </c>
      <c r="L183" s="24" t="s">
        <v>71</v>
      </c>
      <c r="M183" s="24"/>
      <c r="N183" s="23">
        <v>0</v>
      </c>
      <c r="O183" s="24" t="s">
        <v>71</v>
      </c>
      <c r="P183" s="24" t="s">
        <v>71</v>
      </c>
      <c r="Q183" s="23">
        <v>0</v>
      </c>
      <c r="R183" s="24" t="s">
        <v>71</v>
      </c>
      <c r="S183" s="26">
        <f t="shared" si="40"/>
        <v>6480000</v>
      </c>
      <c r="T183" s="17" t="s">
        <v>1594</v>
      </c>
      <c r="U183" s="17" t="s">
        <v>758</v>
      </c>
      <c r="V183" s="18" t="s">
        <v>143</v>
      </c>
      <c r="W183" s="18">
        <v>42817</v>
      </c>
      <c r="X183" s="19">
        <v>383</v>
      </c>
      <c r="Y183" s="18">
        <v>42817</v>
      </c>
      <c r="Z183" s="27">
        <v>6480000</v>
      </c>
      <c r="AA183" s="18">
        <v>42817</v>
      </c>
      <c r="AB183" s="18">
        <v>42817</v>
      </c>
      <c r="AC183" s="28"/>
      <c r="AD183" s="21" t="s">
        <v>651</v>
      </c>
      <c r="AE183" s="26">
        <v>6480000</v>
      </c>
      <c r="AF183" s="99">
        <f t="shared" si="41"/>
        <v>0</v>
      </c>
      <c r="AG183" s="30">
        <v>3240000</v>
      </c>
      <c r="AH183" s="17" t="s">
        <v>125</v>
      </c>
      <c r="AI183" s="17" t="s">
        <v>71</v>
      </c>
      <c r="AJ183" s="26" t="s">
        <v>759</v>
      </c>
      <c r="AK183" s="80">
        <v>42821</v>
      </c>
      <c r="AL183" s="17" t="s">
        <v>77</v>
      </c>
      <c r="AM183" s="31">
        <v>80240721</v>
      </c>
      <c r="AN183" s="31">
        <v>2</v>
      </c>
      <c r="AO183" s="39"/>
      <c r="AP183" s="17" t="s">
        <v>582</v>
      </c>
      <c r="AQ183" s="17" t="s">
        <v>582</v>
      </c>
      <c r="AR183" s="17" t="s">
        <v>582</v>
      </c>
      <c r="AS183" s="17" t="s">
        <v>760</v>
      </c>
      <c r="AT183" s="19">
        <v>3114257648</v>
      </c>
      <c r="AU183" s="103" t="s">
        <v>761</v>
      </c>
      <c r="AV183" s="17" t="s">
        <v>762</v>
      </c>
      <c r="AW183" s="87">
        <f t="shared" si="56"/>
        <v>60</v>
      </c>
      <c r="AX183" s="17">
        <f t="shared" si="57"/>
        <v>2</v>
      </c>
      <c r="AY183" s="17">
        <f t="shared" si="58"/>
        <v>2</v>
      </c>
      <c r="AZ183" s="17">
        <f t="shared" si="59"/>
        <v>0</v>
      </c>
      <c r="BA183" s="18">
        <v>42877</v>
      </c>
      <c r="BB183" s="18"/>
      <c r="BC183" s="26"/>
      <c r="BD183" s="34"/>
      <c r="BE183" s="34"/>
      <c r="BF183" s="18"/>
      <c r="BG183" s="18"/>
      <c r="BH183" s="18"/>
      <c r="BI183" s="26"/>
      <c r="BJ183" s="34"/>
      <c r="BK183" s="34"/>
      <c r="BL183" s="18"/>
      <c r="BM183" s="18"/>
      <c r="BN183" s="18"/>
      <c r="BO183" s="17"/>
      <c r="BP183" s="19">
        <f t="shared" si="42"/>
        <v>-42262</v>
      </c>
      <c r="BQ183" s="17">
        <f t="shared" si="43"/>
        <v>-1408.7333333333333</v>
      </c>
      <c r="BR183" s="17">
        <f t="shared" si="44"/>
        <v>-1409</v>
      </c>
      <c r="BS183" s="17">
        <f t="shared" si="45"/>
        <v>7.9999999999995453</v>
      </c>
      <c r="BT183" s="18"/>
      <c r="BU183" s="18"/>
      <c r="BV183" s="17"/>
      <c r="BW183" s="19">
        <f t="shared" si="46"/>
        <v>0</v>
      </c>
      <c r="BX183" s="17">
        <f t="shared" si="47"/>
        <v>0</v>
      </c>
      <c r="BY183" s="17">
        <f t="shared" si="48"/>
        <v>0</v>
      </c>
      <c r="BZ183" s="17">
        <f t="shared" si="49"/>
        <v>0</v>
      </c>
      <c r="CA183" s="18"/>
      <c r="CB183" s="18"/>
      <c r="CC183" s="18"/>
      <c r="CD183" s="18"/>
      <c r="CE183" s="36">
        <f t="shared" si="50"/>
        <v>0</v>
      </c>
      <c r="CF183" s="39">
        <f t="shared" si="51"/>
        <v>42877</v>
      </c>
      <c r="CG183" s="39"/>
      <c r="CH183" s="18"/>
      <c r="CI183" s="18"/>
      <c r="CJ183" s="18"/>
      <c r="CK183" s="26"/>
      <c r="CL183" s="18"/>
      <c r="CM183" s="18"/>
      <c r="CN183" s="18"/>
      <c r="CO183" s="26"/>
      <c r="CP183" s="26"/>
      <c r="CQ183" s="34"/>
      <c r="CR183" s="34"/>
      <c r="CS183" s="18"/>
      <c r="CT183" s="26"/>
      <c r="CU183" s="18"/>
      <c r="CV183" s="26"/>
      <c r="CW183" s="18"/>
      <c r="CX183" s="18"/>
      <c r="CY183" s="18"/>
      <c r="CZ183" s="26"/>
      <c r="DA183" s="18"/>
      <c r="DB183" s="18"/>
    </row>
    <row r="184" spans="1:106" s="101" customFormat="1" ht="58.5" customHeight="1" x14ac:dyDescent="0.2">
      <c r="A184" s="17">
        <v>181</v>
      </c>
      <c r="B184" s="97">
        <v>42814</v>
      </c>
      <c r="C184" s="19" t="s">
        <v>121</v>
      </c>
      <c r="D184" s="20" t="s">
        <v>67</v>
      </c>
      <c r="E184" s="20" t="s">
        <v>68</v>
      </c>
      <c r="F184" s="20" t="s">
        <v>69</v>
      </c>
      <c r="G184" s="21" t="s">
        <v>1751</v>
      </c>
      <c r="H184" s="22">
        <v>238</v>
      </c>
      <c r="I184" s="78">
        <v>42816</v>
      </c>
      <c r="J184" s="23">
        <v>1520000</v>
      </c>
      <c r="K184" s="17" t="s">
        <v>122</v>
      </c>
      <c r="L184" s="24" t="s">
        <v>71</v>
      </c>
      <c r="M184" s="24"/>
      <c r="N184" s="23">
        <v>0</v>
      </c>
      <c r="O184" s="24" t="s">
        <v>71</v>
      </c>
      <c r="P184" s="24" t="s">
        <v>71</v>
      </c>
      <c r="Q184" s="23">
        <v>0</v>
      </c>
      <c r="R184" s="24" t="s">
        <v>71</v>
      </c>
      <c r="S184" s="26">
        <f t="shared" si="40"/>
        <v>1520000</v>
      </c>
      <c r="T184" s="17" t="s">
        <v>1600</v>
      </c>
      <c r="U184" s="17" t="s">
        <v>788</v>
      </c>
      <c r="V184" s="18" t="s">
        <v>143</v>
      </c>
      <c r="W184" s="18">
        <v>42817</v>
      </c>
      <c r="X184" s="19">
        <v>385</v>
      </c>
      <c r="Y184" s="18">
        <v>42818</v>
      </c>
      <c r="Z184" s="27">
        <v>1520000</v>
      </c>
      <c r="AA184" s="18">
        <v>42818</v>
      </c>
      <c r="AB184" s="18">
        <v>42818</v>
      </c>
      <c r="AC184" s="28"/>
      <c r="AD184" s="21" t="s">
        <v>652</v>
      </c>
      <c r="AE184" s="26">
        <v>1520000</v>
      </c>
      <c r="AF184" s="99">
        <f t="shared" si="41"/>
        <v>0</v>
      </c>
      <c r="AG184" s="30">
        <v>1520000</v>
      </c>
      <c r="AH184" s="17" t="s">
        <v>125</v>
      </c>
      <c r="AI184" s="17" t="s">
        <v>71</v>
      </c>
      <c r="AJ184" s="26" t="s">
        <v>789</v>
      </c>
      <c r="AK184" s="80">
        <v>42818</v>
      </c>
      <c r="AL184" s="17" t="s">
        <v>77</v>
      </c>
      <c r="AM184" s="31">
        <v>1030609271</v>
      </c>
      <c r="AN184" s="31">
        <v>5</v>
      </c>
      <c r="AO184" s="39"/>
      <c r="AP184" s="17" t="s">
        <v>582</v>
      </c>
      <c r="AQ184" s="17" t="s">
        <v>582</v>
      </c>
      <c r="AR184" s="17" t="s">
        <v>582</v>
      </c>
      <c r="AS184" s="17" t="s">
        <v>790</v>
      </c>
      <c r="AT184" s="19">
        <v>3193214415</v>
      </c>
      <c r="AU184" s="103" t="s">
        <v>791</v>
      </c>
      <c r="AV184" s="17" t="s">
        <v>792</v>
      </c>
      <c r="AW184" s="87">
        <f t="shared" si="56"/>
        <v>30</v>
      </c>
      <c r="AX184" s="17">
        <f t="shared" si="57"/>
        <v>1</v>
      </c>
      <c r="AY184" s="17">
        <f t="shared" si="58"/>
        <v>1</v>
      </c>
      <c r="AZ184" s="17">
        <f t="shared" si="59"/>
        <v>0</v>
      </c>
      <c r="BA184" s="18">
        <v>42848</v>
      </c>
      <c r="BB184" s="18"/>
      <c r="BC184" s="26"/>
      <c r="BD184" s="34"/>
      <c r="BE184" s="34"/>
      <c r="BF184" s="18"/>
      <c r="BG184" s="18"/>
      <c r="BH184" s="18"/>
      <c r="BI184" s="26"/>
      <c r="BJ184" s="34"/>
      <c r="BK184" s="34"/>
      <c r="BL184" s="18"/>
      <c r="BM184" s="18"/>
      <c r="BN184" s="18"/>
      <c r="BO184" s="17"/>
      <c r="BP184" s="19">
        <f t="shared" si="42"/>
        <v>-42233</v>
      </c>
      <c r="BQ184" s="17">
        <f t="shared" si="43"/>
        <v>-1407.7666666666667</v>
      </c>
      <c r="BR184" s="17">
        <f t="shared" si="44"/>
        <v>-1408</v>
      </c>
      <c r="BS184" s="17">
        <f t="shared" si="45"/>
        <v>7.0000000000004547</v>
      </c>
      <c r="BT184" s="18"/>
      <c r="BU184" s="18"/>
      <c r="BV184" s="17"/>
      <c r="BW184" s="19">
        <f t="shared" si="46"/>
        <v>0</v>
      </c>
      <c r="BX184" s="17">
        <f t="shared" si="47"/>
        <v>0</v>
      </c>
      <c r="BY184" s="17">
        <f t="shared" si="48"/>
        <v>0</v>
      </c>
      <c r="BZ184" s="17">
        <f t="shared" si="49"/>
        <v>0</v>
      </c>
      <c r="CA184" s="18"/>
      <c r="CB184" s="18"/>
      <c r="CC184" s="18"/>
      <c r="CD184" s="18"/>
      <c r="CE184" s="36">
        <f t="shared" si="50"/>
        <v>0</v>
      </c>
      <c r="CF184" s="39">
        <f t="shared" si="51"/>
        <v>42848</v>
      </c>
      <c r="CG184" s="39"/>
      <c r="CH184" s="18"/>
      <c r="CI184" s="18"/>
      <c r="CJ184" s="18"/>
      <c r="CK184" s="26"/>
      <c r="CL184" s="18"/>
      <c r="CM184" s="18"/>
      <c r="CN184" s="18"/>
      <c r="CO184" s="26"/>
      <c r="CP184" s="26"/>
      <c r="CQ184" s="34"/>
      <c r="CR184" s="34"/>
      <c r="CS184" s="18"/>
      <c r="CT184" s="26"/>
      <c r="CU184" s="18"/>
      <c r="CV184" s="26"/>
      <c r="CW184" s="18"/>
      <c r="CX184" s="18"/>
      <c r="CY184" s="18"/>
      <c r="CZ184" s="26"/>
      <c r="DA184" s="18"/>
      <c r="DB184" s="18"/>
    </row>
    <row r="185" spans="1:106" s="101" customFormat="1" ht="58.5" customHeight="1" x14ac:dyDescent="0.2">
      <c r="A185" s="17">
        <v>182</v>
      </c>
      <c r="B185" s="97">
        <v>42814</v>
      </c>
      <c r="C185" s="19" t="s">
        <v>95</v>
      </c>
      <c r="D185" s="20" t="s">
        <v>67</v>
      </c>
      <c r="E185" s="20" t="s">
        <v>68</v>
      </c>
      <c r="F185" s="20" t="s">
        <v>69</v>
      </c>
      <c r="G185" s="21" t="s">
        <v>1752</v>
      </c>
      <c r="H185" s="22">
        <v>240</v>
      </c>
      <c r="I185" s="78">
        <v>42816</v>
      </c>
      <c r="J185" s="23">
        <v>22102083</v>
      </c>
      <c r="K185" s="17" t="s">
        <v>96</v>
      </c>
      <c r="L185" s="24" t="s">
        <v>71</v>
      </c>
      <c r="M185" s="24"/>
      <c r="N185" s="23">
        <v>0</v>
      </c>
      <c r="O185" s="24" t="s">
        <v>71</v>
      </c>
      <c r="P185" s="24" t="s">
        <v>71</v>
      </c>
      <c r="Q185" s="23">
        <v>0</v>
      </c>
      <c r="R185" s="24" t="s">
        <v>71</v>
      </c>
      <c r="S185" s="26">
        <f t="shared" si="40"/>
        <v>22102083</v>
      </c>
      <c r="T185" s="17" t="s">
        <v>1594</v>
      </c>
      <c r="U185" s="17" t="s">
        <v>754</v>
      </c>
      <c r="V185" s="18" t="s">
        <v>74</v>
      </c>
      <c r="W185" s="18">
        <v>42817</v>
      </c>
      <c r="X185" s="19">
        <v>384</v>
      </c>
      <c r="Y185" s="18">
        <v>42818</v>
      </c>
      <c r="Z185" s="27">
        <v>22102083</v>
      </c>
      <c r="AA185" s="18">
        <v>42818</v>
      </c>
      <c r="AB185" s="18">
        <v>42818</v>
      </c>
      <c r="AC185" s="28"/>
      <c r="AD185" s="21" t="s">
        <v>653</v>
      </c>
      <c r="AE185" s="26">
        <v>22102083</v>
      </c>
      <c r="AF185" s="99">
        <f t="shared" si="41"/>
        <v>0</v>
      </c>
      <c r="AG185" s="30">
        <v>2652250</v>
      </c>
      <c r="AH185" s="17" t="s">
        <v>98</v>
      </c>
      <c r="AI185" s="17" t="s">
        <v>71</v>
      </c>
      <c r="AJ185" s="26" t="s">
        <v>755</v>
      </c>
      <c r="AK185" s="80">
        <v>42821</v>
      </c>
      <c r="AL185" s="17" t="s">
        <v>77</v>
      </c>
      <c r="AM185" s="31">
        <v>1022338965</v>
      </c>
      <c r="AN185" s="31">
        <v>5</v>
      </c>
      <c r="AO185" s="39"/>
      <c r="AP185" s="17" t="s">
        <v>582</v>
      </c>
      <c r="AQ185" s="17" t="s">
        <v>582</v>
      </c>
      <c r="AR185" s="17" t="s">
        <v>582</v>
      </c>
      <c r="AS185" s="17" t="s">
        <v>1588</v>
      </c>
      <c r="AT185" s="19">
        <v>3133236482</v>
      </c>
      <c r="AU185" s="103" t="s">
        <v>756</v>
      </c>
      <c r="AV185" s="17" t="s">
        <v>757</v>
      </c>
      <c r="AW185" s="87">
        <f t="shared" si="56"/>
        <v>250</v>
      </c>
      <c r="AX185" s="17">
        <f t="shared" si="57"/>
        <v>8.3333333333333339</v>
      </c>
      <c r="AY185" s="17">
        <f t="shared" si="58"/>
        <v>8</v>
      </c>
      <c r="AZ185" s="17">
        <f t="shared" si="59"/>
        <v>10.000000000000018</v>
      </c>
      <c r="BA185" s="18">
        <v>43072</v>
      </c>
      <c r="BB185" s="18"/>
      <c r="BC185" s="26"/>
      <c r="BD185" s="34"/>
      <c r="BE185" s="34"/>
      <c r="BF185" s="18"/>
      <c r="BG185" s="18"/>
      <c r="BH185" s="18"/>
      <c r="BI185" s="26"/>
      <c r="BJ185" s="34"/>
      <c r="BK185" s="34"/>
      <c r="BL185" s="18"/>
      <c r="BM185" s="18"/>
      <c r="BN185" s="18"/>
      <c r="BO185" s="17"/>
      <c r="BP185" s="19">
        <f t="shared" si="42"/>
        <v>-42453</v>
      </c>
      <c r="BQ185" s="17">
        <f t="shared" si="43"/>
        <v>-1415.1</v>
      </c>
      <c r="BR185" s="17">
        <f t="shared" si="44"/>
        <v>-1416</v>
      </c>
      <c r="BS185" s="17">
        <f t="shared" si="45"/>
        <v>27.000000000002728</v>
      </c>
      <c r="BT185" s="18"/>
      <c r="BU185" s="18"/>
      <c r="BV185" s="17"/>
      <c r="BW185" s="19">
        <f t="shared" si="46"/>
        <v>0</v>
      </c>
      <c r="BX185" s="17">
        <f t="shared" si="47"/>
        <v>0</v>
      </c>
      <c r="BY185" s="17">
        <f t="shared" si="48"/>
        <v>0</v>
      </c>
      <c r="BZ185" s="17">
        <f t="shared" si="49"/>
        <v>0</v>
      </c>
      <c r="CA185" s="18"/>
      <c r="CB185" s="18"/>
      <c r="CC185" s="18"/>
      <c r="CD185" s="18"/>
      <c r="CE185" s="36">
        <f t="shared" si="50"/>
        <v>0</v>
      </c>
      <c r="CF185" s="39">
        <f t="shared" si="51"/>
        <v>43072</v>
      </c>
      <c r="CG185" s="39"/>
      <c r="CH185" s="18"/>
      <c r="CI185" s="18"/>
      <c r="CJ185" s="18"/>
      <c r="CK185" s="26"/>
      <c r="CL185" s="18"/>
      <c r="CM185" s="18"/>
      <c r="CN185" s="18"/>
      <c r="CO185" s="26"/>
      <c r="CP185" s="26"/>
      <c r="CQ185" s="34"/>
      <c r="CR185" s="34"/>
      <c r="CS185" s="18"/>
      <c r="CT185" s="26"/>
      <c r="CU185" s="18"/>
      <c r="CV185" s="26"/>
      <c r="CW185" s="18"/>
      <c r="CX185" s="18"/>
      <c r="CY185" s="18"/>
      <c r="CZ185" s="26"/>
      <c r="DA185" s="18"/>
      <c r="DB185" s="18"/>
    </row>
    <row r="186" spans="1:106" s="101" customFormat="1" ht="58.5" customHeight="1" x14ac:dyDescent="0.2">
      <c r="A186" s="17">
        <v>183</v>
      </c>
      <c r="B186" s="97">
        <v>42787</v>
      </c>
      <c r="C186" s="19" t="s">
        <v>66</v>
      </c>
      <c r="D186" s="20" t="s">
        <v>292</v>
      </c>
      <c r="E186" s="20" t="s">
        <v>68</v>
      </c>
      <c r="F186" s="20" t="s">
        <v>71</v>
      </c>
      <c r="G186" s="21" t="s">
        <v>1753</v>
      </c>
      <c r="H186" s="22">
        <v>176</v>
      </c>
      <c r="I186" s="78">
        <v>42783</v>
      </c>
      <c r="J186" s="23">
        <v>14817376</v>
      </c>
      <c r="K186" s="17" t="s">
        <v>775</v>
      </c>
      <c r="L186" s="24" t="s">
        <v>71</v>
      </c>
      <c r="M186" s="24"/>
      <c r="N186" s="23">
        <v>0</v>
      </c>
      <c r="O186" s="24" t="s">
        <v>71</v>
      </c>
      <c r="P186" s="24" t="s">
        <v>71</v>
      </c>
      <c r="Q186" s="23">
        <v>0</v>
      </c>
      <c r="R186" s="24" t="s">
        <v>71</v>
      </c>
      <c r="S186" s="26">
        <f t="shared" si="40"/>
        <v>14817376</v>
      </c>
      <c r="T186" s="17" t="s">
        <v>1599</v>
      </c>
      <c r="U186" s="17" t="s">
        <v>793</v>
      </c>
      <c r="V186" s="18" t="s">
        <v>74</v>
      </c>
      <c r="W186" s="18">
        <v>42818</v>
      </c>
      <c r="X186" s="19">
        <v>397</v>
      </c>
      <c r="Y186" s="18">
        <v>42821</v>
      </c>
      <c r="Z186" s="27">
        <v>12400000</v>
      </c>
      <c r="AA186" s="18">
        <v>42821</v>
      </c>
      <c r="AB186" s="18">
        <v>42821</v>
      </c>
      <c r="AC186" s="28"/>
      <c r="AD186" s="21" t="s">
        <v>654</v>
      </c>
      <c r="AE186" s="26">
        <v>12400000</v>
      </c>
      <c r="AF186" s="99">
        <f t="shared" si="41"/>
        <v>-2417376</v>
      </c>
      <c r="AG186" s="30">
        <v>12400000</v>
      </c>
      <c r="AH186" s="17" t="s">
        <v>93</v>
      </c>
      <c r="AI186" s="17" t="s">
        <v>71</v>
      </c>
      <c r="AJ186" s="26" t="s">
        <v>794</v>
      </c>
      <c r="AK186" s="80">
        <v>42821</v>
      </c>
      <c r="AL186" s="17" t="s">
        <v>282</v>
      </c>
      <c r="AM186" s="31">
        <v>891501783</v>
      </c>
      <c r="AN186" s="31">
        <v>1</v>
      </c>
      <c r="AO186" s="39"/>
      <c r="AP186" s="17" t="s">
        <v>778</v>
      </c>
      <c r="AQ186" s="17" t="s">
        <v>77</v>
      </c>
      <c r="AR186" s="17">
        <v>10528956</v>
      </c>
      <c r="AS186" s="17" t="s">
        <v>779</v>
      </c>
      <c r="AT186" s="19">
        <v>4076000</v>
      </c>
      <c r="AU186" s="103" t="s">
        <v>780</v>
      </c>
      <c r="AV186" s="17" t="s">
        <v>781</v>
      </c>
      <c r="AW186" s="87">
        <f t="shared" si="56"/>
        <v>360</v>
      </c>
      <c r="AX186" s="17">
        <f t="shared" si="57"/>
        <v>12</v>
      </c>
      <c r="AY186" s="17">
        <f t="shared" si="58"/>
        <v>12</v>
      </c>
      <c r="AZ186" s="17">
        <f t="shared" si="59"/>
        <v>0</v>
      </c>
      <c r="BA186" s="18">
        <v>43185</v>
      </c>
      <c r="BB186" s="18"/>
      <c r="BC186" s="26"/>
      <c r="BD186" s="34"/>
      <c r="BE186" s="34"/>
      <c r="BF186" s="18"/>
      <c r="BG186" s="18"/>
      <c r="BH186" s="18"/>
      <c r="BI186" s="26"/>
      <c r="BJ186" s="34"/>
      <c r="BK186" s="34"/>
      <c r="BL186" s="18"/>
      <c r="BM186" s="18"/>
      <c r="BN186" s="18"/>
      <c r="BO186" s="17"/>
      <c r="BP186" s="19">
        <f t="shared" si="42"/>
        <v>-42566</v>
      </c>
      <c r="BQ186" s="17">
        <f t="shared" si="43"/>
        <v>-1418.8666666666666</v>
      </c>
      <c r="BR186" s="17">
        <f t="shared" si="44"/>
        <v>-1419</v>
      </c>
      <c r="BS186" s="17">
        <f t="shared" si="45"/>
        <v>4.0000000000031832</v>
      </c>
      <c r="BT186" s="18"/>
      <c r="BU186" s="18"/>
      <c r="BV186" s="17"/>
      <c r="BW186" s="19">
        <f t="shared" si="46"/>
        <v>0</v>
      </c>
      <c r="BX186" s="17">
        <f t="shared" si="47"/>
        <v>0</v>
      </c>
      <c r="BY186" s="17">
        <f t="shared" si="48"/>
        <v>0</v>
      </c>
      <c r="BZ186" s="17">
        <f t="shared" si="49"/>
        <v>0</v>
      </c>
      <c r="CA186" s="18"/>
      <c r="CB186" s="18"/>
      <c r="CC186" s="18"/>
      <c r="CD186" s="18"/>
      <c r="CE186" s="36">
        <f t="shared" si="50"/>
        <v>0</v>
      </c>
      <c r="CF186" s="39">
        <f t="shared" si="51"/>
        <v>43185</v>
      </c>
      <c r="CG186" s="39"/>
      <c r="CH186" s="18"/>
      <c r="CI186" s="18"/>
      <c r="CJ186" s="18"/>
      <c r="CK186" s="26"/>
      <c r="CL186" s="18"/>
      <c r="CM186" s="18"/>
      <c r="CN186" s="18"/>
      <c r="CO186" s="26"/>
      <c r="CP186" s="26"/>
      <c r="CQ186" s="34"/>
      <c r="CR186" s="34"/>
      <c r="CS186" s="18"/>
      <c r="CT186" s="26"/>
      <c r="CU186" s="18"/>
      <c r="CV186" s="26"/>
      <c r="CW186" s="18"/>
      <c r="CX186" s="18"/>
      <c r="CY186" s="18"/>
      <c r="CZ186" s="26"/>
      <c r="DA186" s="18"/>
      <c r="DB186" s="18"/>
    </row>
    <row r="187" spans="1:106" s="101" customFormat="1" ht="58.5" customHeight="1" x14ac:dyDescent="0.2">
      <c r="A187" s="17">
        <v>184</v>
      </c>
      <c r="B187" s="97">
        <v>42814</v>
      </c>
      <c r="C187" s="19" t="s">
        <v>95</v>
      </c>
      <c r="D187" s="20" t="s">
        <v>67</v>
      </c>
      <c r="E187" s="20" t="s">
        <v>68</v>
      </c>
      <c r="F187" s="20" t="s">
        <v>69</v>
      </c>
      <c r="G187" s="21" t="s">
        <v>1754</v>
      </c>
      <c r="H187" s="22">
        <v>230</v>
      </c>
      <c r="I187" s="78">
        <v>42809</v>
      </c>
      <c r="J187" s="23">
        <v>63502933</v>
      </c>
      <c r="K187" s="17" t="s">
        <v>96</v>
      </c>
      <c r="L187" s="24" t="s">
        <v>71</v>
      </c>
      <c r="M187" s="24"/>
      <c r="N187" s="23">
        <v>0</v>
      </c>
      <c r="O187" s="24" t="s">
        <v>71</v>
      </c>
      <c r="P187" s="24" t="s">
        <v>71</v>
      </c>
      <c r="Q187" s="23">
        <v>0</v>
      </c>
      <c r="R187" s="24" t="s">
        <v>71</v>
      </c>
      <c r="S187" s="26">
        <f t="shared" si="40"/>
        <v>63502933</v>
      </c>
      <c r="T187" s="17" t="s">
        <v>1600</v>
      </c>
      <c r="U187" s="17" t="s">
        <v>803</v>
      </c>
      <c r="V187" s="18" t="s">
        <v>74</v>
      </c>
      <c r="W187" s="18">
        <v>42818</v>
      </c>
      <c r="X187" s="19">
        <v>388</v>
      </c>
      <c r="Y187" s="18">
        <v>42818</v>
      </c>
      <c r="Z187" s="27">
        <v>63502933</v>
      </c>
      <c r="AA187" s="18">
        <v>42818</v>
      </c>
      <c r="AB187" s="18">
        <v>42818</v>
      </c>
      <c r="AC187" s="28"/>
      <c r="AD187" s="21" t="s">
        <v>655</v>
      </c>
      <c r="AE187" s="26">
        <v>60426667</v>
      </c>
      <c r="AF187" s="99">
        <f t="shared" si="41"/>
        <v>-3076266</v>
      </c>
      <c r="AG187" s="30">
        <v>6592000</v>
      </c>
      <c r="AH187" s="17" t="s">
        <v>98</v>
      </c>
      <c r="AI187" s="17" t="s">
        <v>71</v>
      </c>
      <c r="AJ187" s="26" t="s">
        <v>804</v>
      </c>
      <c r="AK187" s="80">
        <v>42821</v>
      </c>
      <c r="AL187" s="17" t="s">
        <v>77</v>
      </c>
      <c r="AM187" s="31">
        <v>52856961</v>
      </c>
      <c r="AN187" s="31">
        <v>6</v>
      </c>
      <c r="AO187" s="39"/>
      <c r="AP187" s="17" t="s">
        <v>582</v>
      </c>
      <c r="AQ187" s="17" t="s">
        <v>582</v>
      </c>
      <c r="AR187" s="17" t="s">
        <v>582</v>
      </c>
      <c r="AS187" s="17" t="s">
        <v>1589</v>
      </c>
      <c r="AT187" s="19">
        <v>2534652</v>
      </c>
      <c r="AU187" s="103" t="s">
        <v>1445</v>
      </c>
      <c r="AV187" s="17" t="s">
        <v>1286</v>
      </c>
      <c r="AW187" s="87">
        <f t="shared" si="56"/>
        <v>275</v>
      </c>
      <c r="AX187" s="17">
        <f t="shared" si="57"/>
        <v>9.1666666666666661</v>
      </c>
      <c r="AY187" s="17">
        <f t="shared" si="58"/>
        <v>9</v>
      </c>
      <c r="AZ187" s="17">
        <f t="shared" si="59"/>
        <v>4.9999999999999822</v>
      </c>
      <c r="BA187" s="18">
        <v>43097</v>
      </c>
      <c r="BB187" s="18"/>
      <c r="BC187" s="26"/>
      <c r="BD187" s="34"/>
      <c r="BE187" s="34"/>
      <c r="BF187" s="18"/>
      <c r="BG187" s="18"/>
      <c r="BH187" s="18"/>
      <c r="BI187" s="26"/>
      <c r="BJ187" s="34"/>
      <c r="BK187" s="34"/>
      <c r="BL187" s="18"/>
      <c r="BM187" s="18"/>
      <c r="BN187" s="18"/>
      <c r="BO187" s="17"/>
      <c r="BP187" s="19">
        <f t="shared" si="42"/>
        <v>-42478</v>
      </c>
      <c r="BQ187" s="17">
        <f t="shared" si="43"/>
        <v>-1415.9333333333334</v>
      </c>
      <c r="BR187" s="17">
        <f t="shared" si="44"/>
        <v>-1416</v>
      </c>
      <c r="BS187" s="17">
        <f t="shared" si="45"/>
        <v>1.999999999998181</v>
      </c>
      <c r="BT187" s="18"/>
      <c r="BU187" s="18"/>
      <c r="BV187" s="17"/>
      <c r="BW187" s="19">
        <f t="shared" si="46"/>
        <v>0</v>
      </c>
      <c r="BX187" s="17">
        <f t="shared" si="47"/>
        <v>0</v>
      </c>
      <c r="BY187" s="17">
        <f t="shared" si="48"/>
        <v>0</v>
      </c>
      <c r="BZ187" s="17">
        <f t="shared" si="49"/>
        <v>0</v>
      </c>
      <c r="CA187" s="18"/>
      <c r="CB187" s="18"/>
      <c r="CC187" s="18"/>
      <c r="CD187" s="18"/>
      <c r="CE187" s="36">
        <f t="shared" si="50"/>
        <v>0</v>
      </c>
      <c r="CF187" s="39">
        <f t="shared" si="51"/>
        <v>43097</v>
      </c>
      <c r="CG187" s="39"/>
      <c r="CH187" s="18"/>
      <c r="CI187" s="18"/>
      <c r="CJ187" s="18"/>
      <c r="CK187" s="26"/>
      <c r="CL187" s="18"/>
      <c r="CM187" s="18"/>
      <c r="CN187" s="18"/>
      <c r="CO187" s="26"/>
      <c r="CP187" s="26"/>
      <c r="CQ187" s="34"/>
      <c r="CR187" s="34"/>
      <c r="CS187" s="18"/>
      <c r="CT187" s="26"/>
      <c r="CU187" s="18"/>
      <c r="CV187" s="26"/>
      <c r="CW187" s="18"/>
      <c r="CX187" s="18"/>
      <c r="CY187" s="18"/>
      <c r="CZ187" s="26"/>
      <c r="DA187" s="18"/>
      <c r="DB187" s="18"/>
    </row>
    <row r="188" spans="1:106" s="101" customFormat="1" ht="58.5" customHeight="1" x14ac:dyDescent="0.2">
      <c r="A188" s="17">
        <v>185</v>
      </c>
      <c r="B188" s="97">
        <v>42814</v>
      </c>
      <c r="C188" s="19" t="s">
        <v>95</v>
      </c>
      <c r="D188" s="20" t="s">
        <v>67</v>
      </c>
      <c r="E188" s="20" t="s">
        <v>68</v>
      </c>
      <c r="F188" s="20" t="s">
        <v>69</v>
      </c>
      <c r="G188" s="21" t="s">
        <v>1755</v>
      </c>
      <c r="H188" s="22">
        <v>231</v>
      </c>
      <c r="I188" s="78">
        <v>42809</v>
      </c>
      <c r="J188" s="23">
        <v>20360000</v>
      </c>
      <c r="K188" s="17" t="s">
        <v>96</v>
      </c>
      <c r="L188" s="24" t="s">
        <v>71</v>
      </c>
      <c r="M188" s="24"/>
      <c r="N188" s="23">
        <v>0</v>
      </c>
      <c r="O188" s="24" t="s">
        <v>71</v>
      </c>
      <c r="P188" s="24" t="s">
        <v>71</v>
      </c>
      <c r="Q188" s="23">
        <v>0</v>
      </c>
      <c r="R188" s="24" t="s">
        <v>71</v>
      </c>
      <c r="S188" s="26">
        <f t="shared" si="40"/>
        <v>20360000</v>
      </c>
      <c r="T188" s="17" t="s">
        <v>1594</v>
      </c>
      <c r="U188" s="17" t="s">
        <v>748</v>
      </c>
      <c r="V188" s="18" t="s">
        <v>74</v>
      </c>
      <c r="W188" s="18">
        <v>42818</v>
      </c>
      <c r="X188" s="19">
        <v>386</v>
      </c>
      <c r="Y188" s="18">
        <v>42818</v>
      </c>
      <c r="Z188" s="27">
        <v>20360000</v>
      </c>
      <c r="AA188" s="18">
        <v>42818</v>
      </c>
      <c r="AB188" s="18">
        <v>42818</v>
      </c>
      <c r="AC188" s="28"/>
      <c r="AD188" s="21" t="s">
        <v>749</v>
      </c>
      <c r="AE188" s="26">
        <v>20360000</v>
      </c>
      <c r="AF188" s="99">
        <f t="shared" si="41"/>
        <v>0</v>
      </c>
      <c r="AG188" s="30">
        <v>4072000</v>
      </c>
      <c r="AH188" s="17" t="s">
        <v>98</v>
      </c>
      <c r="AI188" s="17" t="s">
        <v>71</v>
      </c>
      <c r="AJ188" s="26" t="s">
        <v>750</v>
      </c>
      <c r="AK188" s="80">
        <v>42821</v>
      </c>
      <c r="AL188" s="17" t="s">
        <v>77</v>
      </c>
      <c r="AM188" s="31">
        <v>1070304709</v>
      </c>
      <c r="AN188" s="31">
        <v>4</v>
      </c>
      <c r="AO188" s="39"/>
      <c r="AP188" s="17" t="s">
        <v>582</v>
      </c>
      <c r="AQ188" s="17" t="s">
        <v>582</v>
      </c>
      <c r="AR188" s="17" t="s">
        <v>582</v>
      </c>
      <c r="AS188" s="17" t="s">
        <v>751</v>
      </c>
      <c r="AT188" s="19">
        <v>3194360064</v>
      </c>
      <c r="AU188" s="103" t="s">
        <v>752</v>
      </c>
      <c r="AV188" s="17" t="s">
        <v>753</v>
      </c>
      <c r="AW188" s="87">
        <f t="shared" si="56"/>
        <v>150</v>
      </c>
      <c r="AX188" s="17">
        <f t="shared" si="57"/>
        <v>5</v>
      </c>
      <c r="AY188" s="17">
        <f t="shared" si="58"/>
        <v>5</v>
      </c>
      <c r="AZ188" s="17">
        <f t="shared" si="59"/>
        <v>0</v>
      </c>
      <c r="BA188" s="18">
        <v>42970</v>
      </c>
      <c r="BB188" s="18"/>
      <c r="BC188" s="26"/>
      <c r="BD188" s="34"/>
      <c r="BE188" s="34"/>
      <c r="BF188" s="18"/>
      <c r="BG188" s="18"/>
      <c r="BH188" s="18"/>
      <c r="BI188" s="26"/>
      <c r="BJ188" s="34"/>
      <c r="BK188" s="34"/>
      <c r="BL188" s="18"/>
      <c r="BM188" s="18"/>
      <c r="BN188" s="18"/>
      <c r="BO188" s="17"/>
      <c r="BP188" s="19">
        <f t="shared" si="42"/>
        <v>-42353</v>
      </c>
      <c r="BQ188" s="17">
        <f t="shared" si="43"/>
        <v>-1411.7666666666667</v>
      </c>
      <c r="BR188" s="17">
        <f t="shared" si="44"/>
        <v>-1412</v>
      </c>
      <c r="BS188" s="17">
        <f t="shared" si="45"/>
        <v>7.0000000000004547</v>
      </c>
      <c r="BT188" s="18"/>
      <c r="BU188" s="18"/>
      <c r="BV188" s="17"/>
      <c r="BW188" s="19">
        <f t="shared" si="46"/>
        <v>0</v>
      </c>
      <c r="BX188" s="17">
        <f t="shared" si="47"/>
        <v>0</v>
      </c>
      <c r="BY188" s="17">
        <f t="shared" si="48"/>
        <v>0</v>
      </c>
      <c r="BZ188" s="17">
        <f t="shared" si="49"/>
        <v>0</v>
      </c>
      <c r="CA188" s="18"/>
      <c r="CB188" s="18"/>
      <c r="CC188" s="18"/>
      <c r="CD188" s="18"/>
      <c r="CE188" s="36">
        <f t="shared" si="50"/>
        <v>0</v>
      </c>
      <c r="CF188" s="39">
        <f t="shared" si="51"/>
        <v>42970</v>
      </c>
      <c r="CG188" s="39"/>
      <c r="CH188" s="18"/>
      <c r="CI188" s="18"/>
      <c r="CJ188" s="18"/>
      <c r="CK188" s="26"/>
      <c r="CL188" s="18"/>
      <c r="CM188" s="18"/>
      <c r="CN188" s="18"/>
      <c r="CO188" s="26"/>
      <c r="CP188" s="26"/>
      <c r="CQ188" s="34"/>
      <c r="CR188" s="34"/>
      <c r="CS188" s="18"/>
      <c r="CT188" s="26"/>
      <c r="CU188" s="18"/>
      <c r="CV188" s="26"/>
      <c r="CW188" s="18"/>
      <c r="CX188" s="18"/>
      <c r="CY188" s="18"/>
      <c r="CZ188" s="26"/>
      <c r="DA188" s="18"/>
      <c r="DB188" s="18"/>
    </row>
    <row r="189" spans="1:106" s="101" customFormat="1" ht="58.5" customHeight="1" x14ac:dyDescent="0.2">
      <c r="A189" s="17">
        <v>186</v>
      </c>
      <c r="B189" s="97">
        <v>42818</v>
      </c>
      <c r="C189" s="19" t="s">
        <v>121</v>
      </c>
      <c r="D189" s="20" t="s">
        <v>67</v>
      </c>
      <c r="E189" s="20" t="s">
        <v>68</v>
      </c>
      <c r="F189" s="20" t="s">
        <v>69</v>
      </c>
      <c r="G189" s="21" t="s">
        <v>1756</v>
      </c>
      <c r="H189" s="22">
        <v>218</v>
      </c>
      <c r="I189" s="78">
        <v>42804</v>
      </c>
      <c r="J189" s="23">
        <v>30805317</v>
      </c>
      <c r="K189" s="17" t="s">
        <v>122</v>
      </c>
      <c r="L189" s="24" t="s">
        <v>71</v>
      </c>
      <c r="M189" s="24"/>
      <c r="N189" s="23">
        <v>0</v>
      </c>
      <c r="O189" s="24" t="s">
        <v>71</v>
      </c>
      <c r="P189" s="24" t="s">
        <v>71</v>
      </c>
      <c r="Q189" s="23">
        <v>0</v>
      </c>
      <c r="R189" s="24" t="s">
        <v>71</v>
      </c>
      <c r="S189" s="26">
        <f t="shared" si="40"/>
        <v>30805317</v>
      </c>
      <c r="T189" s="17" t="s">
        <v>1600</v>
      </c>
      <c r="U189" s="17" t="s">
        <v>805</v>
      </c>
      <c r="V189" s="18" t="s">
        <v>74</v>
      </c>
      <c r="W189" s="18">
        <v>42818</v>
      </c>
      <c r="X189" s="19">
        <v>389</v>
      </c>
      <c r="Y189" s="18">
        <v>42818</v>
      </c>
      <c r="Z189" s="27">
        <v>30805317</v>
      </c>
      <c r="AA189" s="18">
        <v>42818</v>
      </c>
      <c r="AB189" s="18">
        <v>42818</v>
      </c>
      <c r="AC189" s="28"/>
      <c r="AD189" s="21" t="s">
        <v>806</v>
      </c>
      <c r="AE189" s="26">
        <v>30805317</v>
      </c>
      <c r="AF189" s="99">
        <f t="shared" si="41"/>
        <v>0</v>
      </c>
      <c r="AG189" s="30">
        <v>3422813</v>
      </c>
      <c r="AH189" s="17" t="s">
        <v>125</v>
      </c>
      <c r="AI189" s="17" t="s">
        <v>71</v>
      </c>
      <c r="AJ189" s="26" t="s">
        <v>807</v>
      </c>
      <c r="AK189" s="80">
        <v>42821</v>
      </c>
      <c r="AL189" s="17" t="s">
        <v>77</v>
      </c>
      <c r="AM189" s="31">
        <v>38602381</v>
      </c>
      <c r="AN189" s="31">
        <v>3</v>
      </c>
      <c r="AO189" s="39"/>
      <c r="AP189" s="17" t="s">
        <v>582</v>
      </c>
      <c r="AQ189" s="17" t="s">
        <v>582</v>
      </c>
      <c r="AR189" s="17" t="s">
        <v>582</v>
      </c>
      <c r="AS189" s="17" t="s">
        <v>808</v>
      </c>
      <c r="AT189" s="19">
        <v>3017951212</v>
      </c>
      <c r="AU189" s="103" t="s">
        <v>809</v>
      </c>
      <c r="AV189" s="17" t="s">
        <v>728</v>
      </c>
      <c r="AW189" s="87">
        <f t="shared" si="56"/>
        <v>270</v>
      </c>
      <c r="AX189" s="17">
        <f t="shared" si="57"/>
        <v>9</v>
      </c>
      <c r="AY189" s="17">
        <f t="shared" si="58"/>
        <v>9</v>
      </c>
      <c r="AZ189" s="17">
        <f t="shared" si="59"/>
        <v>0</v>
      </c>
      <c r="BA189" s="18">
        <v>43092</v>
      </c>
      <c r="BB189" s="18"/>
      <c r="BC189" s="26"/>
      <c r="BD189" s="34"/>
      <c r="BE189" s="34"/>
      <c r="BF189" s="18"/>
      <c r="BG189" s="18"/>
      <c r="BH189" s="18"/>
      <c r="BI189" s="26"/>
      <c r="BJ189" s="34"/>
      <c r="BK189" s="34"/>
      <c r="BL189" s="18"/>
      <c r="BM189" s="18"/>
      <c r="BN189" s="18"/>
      <c r="BO189" s="17"/>
      <c r="BP189" s="19">
        <f t="shared" si="42"/>
        <v>-42473</v>
      </c>
      <c r="BQ189" s="17">
        <f t="shared" si="43"/>
        <v>-1415.7666666666667</v>
      </c>
      <c r="BR189" s="17">
        <f t="shared" si="44"/>
        <v>-1416</v>
      </c>
      <c r="BS189" s="17">
        <f t="shared" si="45"/>
        <v>7.0000000000004547</v>
      </c>
      <c r="BT189" s="18"/>
      <c r="BU189" s="18"/>
      <c r="BV189" s="17"/>
      <c r="BW189" s="19">
        <f t="shared" si="46"/>
        <v>0</v>
      </c>
      <c r="BX189" s="17">
        <f t="shared" si="47"/>
        <v>0</v>
      </c>
      <c r="BY189" s="17">
        <f t="shared" si="48"/>
        <v>0</v>
      </c>
      <c r="BZ189" s="17">
        <f t="shared" si="49"/>
        <v>0</v>
      </c>
      <c r="CA189" s="18"/>
      <c r="CB189" s="18"/>
      <c r="CC189" s="18"/>
      <c r="CD189" s="18"/>
      <c r="CE189" s="36">
        <f t="shared" si="50"/>
        <v>0</v>
      </c>
      <c r="CF189" s="39">
        <f t="shared" si="51"/>
        <v>43092</v>
      </c>
      <c r="CG189" s="39"/>
      <c r="CH189" s="18"/>
      <c r="CI189" s="18"/>
      <c r="CJ189" s="18"/>
      <c r="CK189" s="26"/>
      <c r="CL189" s="18"/>
      <c r="CM189" s="18"/>
      <c r="CN189" s="18"/>
      <c r="CO189" s="26"/>
      <c r="CP189" s="26"/>
      <c r="CQ189" s="34"/>
      <c r="CR189" s="34"/>
      <c r="CS189" s="18"/>
      <c r="CT189" s="26"/>
      <c r="CU189" s="18"/>
      <c r="CV189" s="26"/>
      <c r="CW189" s="18"/>
      <c r="CX189" s="18"/>
      <c r="CY189" s="18"/>
      <c r="CZ189" s="26"/>
      <c r="DA189" s="18"/>
      <c r="DB189" s="18"/>
    </row>
    <row r="190" spans="1:106" s="101" customFormat="1" ht="58.5" customHeight="1" x14ac:dyDescent="0.2">
      <c r="A190" s="17">
        <v>187</v>
      </c>
      <c r="B190" s="97">
        <v>42814</v>
      </c>
      <c r="C190" s="19" t="s">
        <v>121</v>
      </c>
      <c r="D190" s="20" t="s">
        <v>67</v>
      </c>
      <c r="E190" s="20" t="s">
        <v>68</v>
      </c>
      <c r="F190" s="20" t="s">
        <v>69</v>
      </c>
      <c r="G190" s="21" t="s">
        <v>1757</v>
      </c>
      <c r="H190" s="22">
        <v>228</v>
      </c>
      <c r="I190" s="78">
        <v>42808</v>
      </c>
      <c r="J190" s="23">
        <v>16000000</v>
      </c>
      <c r="K190" s="17" t="s">
        <v>122</v>
      </c>
      <c r="L190" s="24" t="s">
        <v>71</v>
      </c>
      <c r="M190" s="24"/>
      <c r="N190" s="23">
        <v>0</v>
      </c>
      <c r="O190" s="24" t="s">
        <v>71</v>
      </c>
      <c r="P190" s="24" t="s">
        <v>71</v>
      </c>
      <c r="Q190" s="23">
        <v>0</v>
      </c>
      <c r="R190" s="24" t="s">
        <v>71</v>
      </c>
      <c r="S190" s="26">
        <f t="shared" si="40"/>
        <v>16000000</v>
      </c>
      <c r="T190" s="17" t="s">
        <v>1594</v>
      </c>
      <c r="U190" s="17" t="s">
        <v>816</v>
      </c>
      <c r="V190" s="18" t="s">
        <v>74</v>
      </c>
      <c r="W190" s="18">
        <v>42818</v>
      </c>
      <c r="X190" s="19">
        <v>392</v>
      </c>
      <c r="Y190" s="18">
        <v>42821</v>
      </c>
      <c r="Z190" s="27">
        <v>15921301</v>
      </c>
      <c r="AA190" s="18">
        <v>42829</v>
      </c>
      <c r="AB190" s="18">
        <v>42829</v>
      </c>
      <c r="AC190" s="28"/>
      <c r="AD190" s="21" t="s">
        <v>817</v>
      </c>
      <c r="AE190" s="26">
        <v>15921301</v>
      </c>
      <c r="AF190" s="99">
        <f t="shared" si="41"/>
        <v>-78699</v>
      </c>
      <c r="AG190" s="30">
        <v>3249245</v>
      </c>
      <c r="AH190" s="17" t="s">
        <v>125</v>
      </c>
      <c r="AI190" s="17" t="s">
        <v>71</v>
      </c>
      <c r="AJ190" s="26" t="s">
        <v>818</v>
      </c>
      <c r="AK190" s="80">
        <v>42821</v>
      </c>
      <c r="AL190" s="17" t="s">
        <v>244</v>
      </c>
      <c r="AM190" s="31">
        <v>700040665</v>
      </c>
      <c r="AN190" s="31">
        <v>8</v>
      </c>
      <c r="AO190" s="39"/>
      <c r="AP190" s="17" t="s">
        <v>582</v>
      </c>
      <c r="AQ190" s="17" t="s">
        <v>582</v>
      </c>
      <c r="AR190" s="17" t="s">
        <v>582</v>
      </c>
      <c r="AS190" s="17" t="s">
        <v>819</v>
      </c>
      <c r="AT190" s="19">
        <v>3167219330</v>
      </c>
      <c r="AU190" s="103" t="s">
        <v>820</v>
      </c>
      <c r="AV190" s="17" t="s">
        <v>821</v>
      </c>
      <c r="AW190" s="87">
        <f t="shared" si="56"/>
        <v>147</v>
      </c>
      <c r="AX190" s="17">
        <f t="shared" si="57"/>
        <v>4.9000000000000004</v>
      </c>
      <c r="AY190" s="17">
        <f t="shared" si="58"/>
        <v>4</v>
      </c>
      <c r="AZ190" s="17">
        <f t="shared" si="59"/>
        <v>27.000000000000011</v>
      </c>
      <c r="BA190" s="18">
        <v>42977</v>
      </c>
      <c r="BB190" s="18"/>
      <c r="BC190" s="26"/>
      <c r="BD190" s="34"/>
      <c r="BE190" s="34"/>
      <c r="BF190" s="18"/>
      <c r="BG190" s="18"/>
      <c r="BH190" s="18"/>
      <c r="BI190" s="26"/>
      <c r="BJ190" s="34"/>
      <c r="BK190" s="34"/>
      <c r="BL190" s="18"/>
      <c r="BM190" s="18"/>
      <c r="BN190" s="18"/>
      <c r="BO190" s="17"/>
      <c r="BP190" s="19">
        <f t="shared" si="42"/>
        <v>-42360</v>
      </c>
      <c r="BQ190" s="17">
        <f t="shared" si="43"/>
        <v>-1412</v>
      </c>
      <c r="BR190" s="17">
        <f t="shared" si="44"/>
        <v>-1412</v>
      </c>
      <c r="BS190" s="17">
        <f t="shared" si="45"/>
        <v>0</v>
      </c>
      <c r="BT190" s="18"/>
      <c r="BU190" s="18"/>
      <c r="BV190" s="17"/>
      <c r="BW190" s="19">
        <f t="shared" si="46"/>
        <v>0</v>
      </c>
      <c r="BX190" s="17">
        <f t="shared" si="47"/>
        <v>0</v>
      </c>
      <c r="BY190" s="17">
        <f t="shared" si="48"/>
        <v>0</v>
      </c>
      <c r="BZ190" s="17">
        <f t="shared" si="49"/>
        <v>0</v>
      </c>
      <c r="CA190" s="18"/>
      <c r="CB190" s="18"/>
      <c r="CC190" s="18"/>
      <c r="CD190" s="18"/>
      <c r="CE190" s="36">
        <f t="shared" si="50"/>
        <v>0</v>
      </c>
      <c r="CF190" s="39">
        <f t="shared" si="51"/>
        <v>42977</v>
      </c>
      <c r="CG190" s="39"/>
      <c r="CH190" s="18"/>
      <c r="CI190" s="18"/>
      <c r="CJ190" s="18"/>
      <c r="CK190" s="26"/>
      <c r="CL190" s="18"/>
      <c r="CM190" s="18"/>
      <c r="CN190" s="18"/>
      <c r="CO190" s="26"/>
      <c r="CP190" s="26"/>
      <c r="CQ190" s="34"/>
      <c r="CR190" s="34"/>
      <c r="CS190" s="18"/>
      <c r="CT190" s="26"/>
      <c r="CU190" s="18"/>
      <c r="CV190" s="26"/>
      <c r="CW190" s="18"/>
      <c r="CX190" s="18"/>
      <c r="CY190" s="18"/>
      <c r="CZ190" s="26"/>
      <c r="DA190" s="18"/>
      <c r="DB190" s="18"/>
    </row>
    <row r="191" spans="1:106" s="101" customFormat="1" ht="58.5" customHeight="1" x14ac:dyDescent="0.2">
      <c r="A191" s="17">
        <v>188</v>
      </c>
      <c r="B191" s="97">
        <v>42814</v>
      </c>
      <c r="C191" s="19" t="s">
        <v>95</v>
      </c>
      <c r="D191" s="20" t="s">
        <v>67</v>
      </c>
      <c r="E191" s="20" t="s">
        <v>68</v>
      </c>
      <c r="F191" s="20" t="s">
        <v>69</v>
      </c>
      <c r="G191" s="21" t="s">
        <v>1758</v>
      </c>
      <c r="H191" s="22">
        <v>241</v>
      </c>
      <c r="I191" s="78">
        <v>42816</v>
      </c>
      <c r="J191" s="23">
        <v>57866667</v>
      </c>
      <c r="K191" s="17" t="s">
        <v>96</v>
      </c>
      <c r="L191" s="24" t="s">
        <v>71</v>
      </c>
      <c r="M191" s="24"/>
      <c r="N191" s="23">
        <v>0</v>
      </c>
      <c r="O191" s="24" t="s">
        <v>71</v>
      </c>
      <c r="P191" s="24" t="s">
        <v>71</v>
      </c>
      <c r="Q191" s="23">
        <v>0</v>
      </c>
      <c r="R191" s="24" t="s">
        <v>71</v>
      </c>
      <c r="S191" s="26">
        <f t="shared" si="40"/>
        <v>57866667</v>
      </c>
      <c r="T191" s="17" t="s">
        <v>1600</v>
      </c>
      <c r="U191" s="17" t="s">
        <v>810</v>
      </c>
      <c r="V191" s="18" t="s">
        <v>74</v>
      </c>
      <c r="W191" s="18">
        <v>42818</v>
      </c>
      <c r="X191" s="19">
        <v>391</v>
      </c>
      <c r="Y191" s="18">
        <v>42818</v>
      </c>
      <c r="Z191" s="27">
        <v>57866667</v>
      </c>
      <c r="AA191" s="18">
        <v>42818</v>
      </c>
      <c r="AB191" s="18">
        <v>42818</v>
      </c>
      <c r="AC191" s="28"/>
      <c r="AD191" s="21" t="s">
        <v>811</v>
      </c>
      <c r="AE191" s="26">
        <v>56833333</v>
      </c>
      <c r="AF191" s="99">
        <f t="shared" si="41"/>
        <v>-1033334</v>
      </c>
      <c r="AG191" s="30">
        <v>6200000</v>
      </c>
      <c r="AH191" s="17" t="s">
        <v>98</v>
      </c>
      <c r="AI191" s="17" t="s">
        <v>71</v>
      </c>
      <c r="AJ191" s="26" t="s">
        <v>812</v>
      </c>
      <c r="AK191" s="80">
        <v>42822</v>
      </c>
      <c r="AL191" s="17" t="s">
        <v>77</v>
      </c>
      <c r="AM191" s="31">
        <v>1090395948</v>
      </c>
      <c r="AN191" s="31">
        <v>1</v>
      </c>
      <c r="AO191" s="39"/>
      <c r="AP191" s="17" t="s">
        <v>582</v>
      </c>
      <c r="AQ191" s="17" t="s">
        <v>582</v>
      </c>
      <c r="AR191" s="17" t="s">
        <v>582</v>
      </c>
      <c r="AS191" s="17" t="s">
        <v>1590</v>
      </c>
      <c r="AT191" s="19">
        <v>3017920658</v>
      </c>
      <c r="AU191" s="103" t="s">
        <v>1446</v>
      </c>
      <c r="AV191" s="17" t="s">
        <v>728</v>
      </c>
      <c r="AW191" s="87">
        <f t="shared" si="56"/>
        <v>270</v>
      </c>
      <c r="AX191" s="17">
        <f t="shared" si="57"/>
        <v>9</v>
      </c>
      <c r="AY191" s="17">
        <f t="shared" si="58"/>
        <v>9</v>
      </c>
      <c r="AZ191" s="17">
        <f t="shared" si="59"/>
        <v>0</v>
      </c>
      <c r="BA191" s="18">
        <v>43092</v>
      </c>
      <c r="BB191" s="18"/>
      <c r="BC191" s="26"/>
      <c r="BD191" s="34"/>
      <c r="BE191" s="34"/>
      <c r="BF191" s="18"/>
      <c r="BG191" s="18"/>
      <c r="BH191" s="18"/>
      <c r="BI191" s="26"/>
      <c r="BJ191" s="34"/>
      <c r="BK191" s="34"/>
      <c r="BL191" s="18"/>
      <c r="BM191" s="18"/>
      <c r="BN191" s="18"/>
      <c r="BO191" s="17"/>
      <c r="BP191" s="19">
        <f t="shared" si="42"/>
        <v>-42473</v>
      </c>
      <c r="BQ191" s="17">
        <f t="shared" si="43"/>
        <v>-1415.7666666666667</v>
      </c>
      <c r="BR191" s="17">
        <f t="shared" si="44"/>
        <v>-1416</v>
      </c>
      <c r="BS191" s="17">
        <f t="shared" si="45"/>
        <v>7.0000000000004547</v>
      </c>
      <c r="BT191" s="18"/>
      <c r="BU191" s="18"/>
      <c r="BV191" s="17"/>
      <c r="BW191" s="19">
        <f t="shared" si="46"/>
        <v>0</v>
      </c>
      <c r="BX191" s="17">
        <f t="shared" si="47"/>
        <v>0</v>
      </c>
      <c r="BY191" s="17">
        <f t="shared" si="48"/>
        <v>0</v>
      </c>
      <c r="BZ191" s="17">
        <f t="shared" si="49"/>
        <v>0</v>
      </c>
      <c r="CA191" s="18"/>
      <c r="CB191" s="18"/>
      <c r="CC191" s="18"/>
      <c r="CD191" s="18"/>
      <c r="CE191" s="36">
        <f t="shared" si="50"/>
        <v>0</v>
      </c>
      <c r="CF191" s="39">
        <f t="shared" si="51"/>
        <v>43092</v>
      </c>
      <c r="CG191" s="39"/>
      <c r="CH191" s="18"/>
      <c r="CI191" s="18"/>
      <c r="CJ191" s="18"/>
      <c r="CK191" s="26"/>
      <c r="CL191" s="18"/>
      <c r="CM191" s="18"/>
      <c r="CN191" s="18"/>
      <c r="CO191" s="26"/>
      <c r="CP191" s="26"/>
      <c r="CQ191" s="34"/>
      <c r="CR191" s="34"/>
      <c r="CS191" s="18"/>
      <c r="CT191" s="26"/>
      <c r="CU191" s="18"/>
      <c r="CV191" s="26"/>
      <c r="CW191" s="18"/>
      <c r="CX191" s="18"/>
      <c r="CY191" s="18"/>
      <c r="CZ191" s="26"/>
      <c r="DA191" s="18"/>
      <c r="DB191" s="18"/>
    </row>
    <row r="192" spans="1:106" s="101" customFormat="1" ht="58.5" customHeight="1" x14ac:dyDescent="0.2">
      <c r="A192" s="17">
        <v>189</v>
      </c>
      <c r="B192" s="97">
        <v>42814</v>
      </c>
      <c r="C192" s="19" t="s">
        <v>95</v>
      </c>
      <c r="D192" s="20" t="s">
        <v>67</v>
      </c>
      <c r="E192" s="20" t="s">
        <v>68</v>
      </c>
      <c r="F192" s="20" t="s">
        <v>69</v>
      </c>
      <c r="G192" s="21" t="s">
        <v>1759</v>
      </c>
      <c r="H192" s="22">
        <v>239</v>
      </c>
      <c r="I192" s="78">
        <v>42816</v>
      </c>
      <c r="J192" s="23">
        <v>36726958</v>
      </c>
      <c r="K192" s="17" t="s">
        <v>96</v>
      </c>
      <c r="L192" s="24" t="s">
        <v>71</v>
      </c>
      <c r="M192" s="24"/>
      <c r="N192" s="23">
        <v>0</v>
      </c>
      <c r="O192" s="24" t="s">
        <v>71</v>
      </c>
      <c r="P192" s="24" t="s">
        <v>71</v>
      </c>
      <c r="Q192" s="23">
        <v>0</v>
      </c>
      <c r="R192" s="24" t="s">
        <v>71</v>
      </c>
      <c r="S192" s="26">
        <f t="shared" si="40"/>
        <v>36726958</v>
      </c>
      <c r="T192" s="17" t="s">
        <v>1594</v>
      </c>
      <c r="U192" s="17" t="s">
        <v>782</v>
      </c>
      <c r="V192" s="18" t="s">
        <v>74</v>
      </c>
      <c r="W192" s="18">
        <v>42818</v>
      </c>
      <c r="X192" s="19">
        <v>390</v>
      </c>
      <c r="Y192" s="18">
        <v>42818</v>
      </c>
      <c r="Z192" s="27">
        <v>38624998</v>
      </c>
      <c r="AA192" s="18">
        <v>42818</v>
      </c>
      <c r="AB192" s="18">
        <v>42818</v>
      </c>
      <c r="AC192" s="28"/>
      <c r="AD192" s="21" t="s">
        <v>783</v>
      </c>
      <c r="AE192" s="26">
        <v>38624998</v>
      </c>
      <c r="AF192" s="99">
        <f t="shared" si="41"/>
        <v>1898040</v>
      </c>
      <c r="AG192" s="30">
        <v>4526367</v>
      </c>
      <c r="AH192" s="17" t="s">
        <v>98</v>
      </c>
      <c r="AI192" s="17" t="s">
        <v>71</v>
      </c>
      <c r="AJ192" s="26" t="s">
        <v>784</v>
      </c>
      <c r="AK192" s="80">
        <v>42821</v>
      </c>
      <c r="AL192" s="17" t="s">
        <v>77</v>
      </c>
      <c r="AM192" s="31">
        <v>1013614194</v>
      </c>
      <c r="AN192" s="31">
        <v>4</v>
      </c>
      <c r="AO192" s="39"/>
      <c r="AP192" s="17" t="s">
        <v>582</v>
      </c>
      <c r="AQ192" s="17" t="s">
        <v>582</v>
      </c>
      <c r="AR192" s="17" t="s">
        <v>582</v>
      </c>
      <c r="AS192" s="17" t="s">
        <v>785</v>
      </c>
      <c r="AT192" s="19">
        <v>3123207221</v>
      </c>
      <c r="AU192" s="103" t="s">
        <v>786</v>
      </c>
      <c r="AV192" s="17" t="s">
        <v>787</v>
      </c>
      <c r="AW192" s="87">
        <f t="shared" si="56"/>
        <v>256</v>
      </c>
      <c r="AX192" s="17">
        <f t="shared" si="57"/>
        <v>8.5333333333333332</v>
      </c>
      <c r="AY192" s="17">
        <f t="shared" si="58"/>
        <v>8</v>
      </c>
      <c r="AZ192" s="17">
        <f t="shared" si="59"/>
        <v>15.999999999999996</v>
      </c>
      <c r="BA192" s="18">
        <v>43078</v>
      </c>
      <c r="BB192" s="18"/>
      <c r="BC192" s="26"/>
      <c r="BD192" s="34"/>
      <c r="BE192" s="34"/>
      <c r="BF192" s="18"/>
      <c r="BG192" s="18"/>
      <c r="BH192" s="18"/>
      <c r="BI192" s="26"/>
      <c r="BJ192" s="34"/>
      <c r="BK192" s="34"/>
      <c r="BL192" s="18"/>
      <c r="BM192" s="18"/>
      <c r="BN192" s="18"/>
      <c r="BO192" s="17"/>
      <c r="BP192" s="19">
        <f t="shared" si="42"/>
        <v>-42459</v>
      </c>
      <c r="BQ192" s="17">
        <f t="shared" si="43"/>
        <v>-1415.3</v>
      </c>
      <c r="BR192" s="17">
        <f t="shared" si="44"/>
        <v>-1416</v>
      </c>
      <c r="BS192" s="17">
        <f t="shared" si="45"/>
        <v>21.000000000001364</v>
      </c>
      <c r="BT192" s="18"/>
      <c r="BU192" s="18"/>
      <c r="BV192" s="17"/>
      <c r="BW192" s="19">
        <f t="shared" si="46"/>
        <v>0</v>
      </c>
      <c r="BX192" s="17">
        <f t="shared" si="47"/>
        <v>0</v>
      </c>
      <c r="BY192" s="17">
        <f t="shared" si="48"/>
        <v>0</v>
      </c>
      <c r="BZ192" s="17">
        <f t="shared" si="49"/>
        <v>0</v>
      </c>
      <c r="CA192" s="18"/>
      <c r="CB192" s="18"/>
      <c r="CC192" s="18"/>
      <c r="CD192" s="18"/>
      <c r="CE192" s="36">
        <f t="shared" si="50"/>
        <v>0</v>
      </c>
      <c r="CF192" s="39">
        <f t="shared" si="51"/>
        <v>43078</v>
      </c>
      <c r="CG192" s="39"/>
      <c r="CH192" s="18"/>
      <c r="CI192" s="18"/>
      <c r="CJ192" s="18"/>
      <c r="CK192" s="26"/>
      <c r="CL192" s="18"/>
      <c r="CM192" s="18"/>
      <c r="CN192" s="18"/>
      <c r="CO192" s="26"/>
      <c r="CP192" s="26"/>
      <c r="CQ192" s="34"/>
      <c r="CR192" s="34"/>
      <c r="CS192" s="18"/>
      <c r="CT192" s="26"/>
      <c r="CU192" s="18"/>
      <c r="CV192" s="26"/>
      <c r="CW192" s="18"/>
      <c r="CX192" s="18"/>
      <c r="CY192" s="18"/>
      <c r="CZ192" s="26"/>
      <c r="DA192" s="18"/>
      <c r="DB192" s="18"/>
    </row>
    <row r="193" spans="1:106" s="101" customFormat="1" ht="58.5" customHeight="1" x14ac:dyDescent="0.2">
      <c r="A193" s="17">
        <v>190</v>
      </c>
      <c r="B193" s="97">
        <v>42818</v>
      </c>
      <c r="C193" s="19" t="s">
        <v>121</v>
      </c>
      <c r="D193" s="20" t="s">
        <v>67</v>
      </c>
      <c r="E193" s="20" t="s">
        <v>68</v>
      </c>
      <c r="F193" s="20" t="s">
        <v>69</v>
      </c>
      <c r="G193" s="21" t="s">
        <v>1760</v>
      </c>
      <c r="H193" s="22">
        <v>234</v>
      </c>
      <c r="I193" s="78">
        <v>42816</v>
      </c>
      <c r="J193" s="23">
        <v>14000000</v>
      </c>
      <c r="K193" s="17" t="s">
        <v>122</v>
      </c>
      <c r="L193" s="24" t="s">
        <v>71</v>
      </c>
      <c r="M193" s="24"/>
      <c r="N193" s="23">
        <v>0</v>
      </c>
      <c r="O193" s="24" t="s">
        <v>71</v>
      </c>
      <c r="P193" s="24" t="s">
        <v>71</v>
      </c>
      <c r="Q193" s="23">
        <v>0</v>
      </c>
      <c r="R193" s="24" t="s">
        <v>71</v>
      </c>
      <c r="S193" s="26">
        <f t="shared" si="40"/>
        <v>14000000</v>
      </c>
      <c r="T193" s="17" t="s">
        <v>1599</v>
      </c>
      <c r="U193" s="17" t="s">
        <v>742</v>
      </c>
      <c r="V193" s="18" t="s">
        <v>74</v>
      </c>
      <c r="W193" s="18">
        <v>42821</v>
      </c>
      <c r="X193" s="19">
        <v>396</v>
      </c>
      <c r="Y193" s="18">
        <v>42821</v>
      </c>
      <c r="Z193" s="27">
        <v>14000000</v>
      </c>
      <c r="AA193" s="18">
        <v>42821</v>
      </c>
      <c r="AB193" s="18">
        <v>42821</v>
      </c>
      <c r="AC193" s="28"/>
      <c r="AD193" s="21" t="s">
        <v>743</v>
      </c>
      <c r="AE193" s="26">
        <v>14000000</v>
      </c>
      <c r="AF193" s="99">
        <f t="shared" si="41"/>
        <v>0</v>
      </c>
      <c r="AG193" s="30">
        <v>3500000</v>
      </c>
      <c r="AH193" s="17" t="s">
        <v>125</v>
      </c>
      <c r="AI193" s="17" t="s">
        <v>71</v>
      </c>
      <c r="AJ193" s="26" t="s">
        <v>744</v>
      </c>
      <c r="AK193" s="80">
        <v>42822</v>
      </c>
      <c r="AL193" s="17" t="s">
        <v>77</v>
      </c>
      <c r="AM193" s="31">
        <v>1026286360</v>
      </c>
      <c r="AN193" s="17" t="s">
        <v>582</v>
      </c>
      <c r="AO193" s="39"/>
      <c r="AP193" s="17" t="s">
        <v>582</v>
      </c>
      <c r="AQ193" s="17" t="s">
        <v>582</v>
      </c>
      <c r="AR193" s="17" t="s">
        <v>582</v>
      </c>
      <c r="AS193" s="17" t="s">
        <v>745</v>
      </c>
      <c r="AT193" s="19">
        <v>3103452080</v>
      </c>
      <c r="AU193" s="103" t="s">
        <v>746</v>
      </c>
      <c r="AV193" s="17" t="s">
        <v>747</v>
      </c>
      <c r="AW193" s="87">
        <f t="shared" si="56"/>
        <v>120</v>
      </c>
      <c r="AX193" s="17">
        <f t="shared" si="57"/>
        <v>4</v>
      </c>
      <c r="AY193" s="17">
        <f t="shared" si="58"/>
        <v>4</v>
      </c>
      <c r="AZ193" s="17">
        <f t="shared" si="59"/>
        <v>0</v>
      </c>
      <c r="BA193" s="18">
        <v>42942</v>
      </c>
      <c r="BB193" s="18"/>
      <c r="BC193" s="26"/>
      <c r="BD193" s="34"/>
      <c r="BE193" s="34"/>
      <c r="BF193" s="18"/>
      <c r="BG193" s="18"/>
      <c r="BH193" s="18"/>
      <c r="BI193" s="26"/>
      <c r="BJ193" s="34"/>
      <c r="BK193" s="34"/>
      <c r="BL193" s="18"/>
      <c r="BM193" s="18"/>
      <c r="BN193" s="18"/>
      <c r="BO193" s="17"/>
      <c r="BP193" s="19">
        <f t="shared" si="42"/>
        <v>-42326</v>
      </c>
      <c r="BQ193" s="17">
        <f t="shared" si="43"/>
        <v>-1410.8666666666666</v>
      </c>
      <c r="BR193" s="17">
        <f t="shared" si="44"/>
        <v>-1411</v>
      </c>
      <c r="BS193" s="17">
        <f t="shared" si="45"/>
        <v>4.0000000000031832</v>
      </c>
      <c r="BT193" s="18"/>
      <c r="BU193" s="18"/>
      <c r="BV193" s="17"/>
      <c r="BW193" s="19">
        <f t="shared" si="46"/>
        <v>0</v>
      </c>
      <c r="BX193" s="17">
        <f t="shared" si="47"/>
        <v>0</v>
      </c>
      <c r="BY193" s="17">
        <f t="shared" si="48"/>
        <v>0</v>
      </c>
      <c r="BZ193" s="17">
        <f t="shared" si="49"/>
        <v>0</v>
      </c>
      <c r="CA193" s="18"/>
      <c r="CB193" s="18"/>
      <c r="CC193" s="18"/>
      <c r="CD193" s="18"/>
      <c r="CE193" s="36">
        <f t="shared" si="50"/>
        <v>0</v>
      </c>
      <c r="CF193" s="39">
        <f t="shared" si="51"/>
        <v>42942</v>
      </c>
      <c r="CG193" s="39"/>
      <c r="CH193" s="18"/>
      <c r="CI193" s="18"/>
      <c r="CJ193" s="18"/>
      <c r="CK193" s="26"/>
      <c r="CL193" s="18"/>
      <c r="CM193" s="18"/>
      <c r="CN193" s="18"/>
      <c r="CO193" s="26"/>
      <c r="CP193" s="26"/>
      <c r="CQ193" s="34"/>
      <c r="CR193" s="34"/>
      <c r="CS193" s="18"/>
      <c r="CT193" s="26"/>
      <c r="CU193" s="18"/>
      <c r="CV193" s="26"/>
      <c r="CW193" s="18"/>
      <c r="CX193" s="18"/>
      <c r="CY193" s="18"/>
      <c r="CZ193" s="26"/>
      <c r="DA193" s="18"/>
      <c r="DB193" s="18"/>
    </row>
    <row r="194" spans="1:106" s="101" customFormat="1" ht="58.5" customHeight="1" x14ac:dyDescent="0.2">
      <c r="A194" s="17">
        <v>191</v>
      </c>
      <c r="B194" s="97">
        <v>42746</v>
      </c>
      <c r="C194" s="19" t="s">
        <v>66</v>
      </c>
      <c r="D194" s="20" t="s">
        <v>262</v>
      </c>
      <c r="E194" s="20" t="s">
        <v>68</v>
      </c>
      <c r="F194" s="20" t="s">
        <v>71</v>
      </c>
      <c r="G194" s="21" t="s">
        <v>922</v>
      </c>
      <c r="H194" s="22">
        <v>24</v>
      </c>
      <c r="I194" s="78">
        <v>42747</v>
      </c>
      <c r="J194" s="23">
        <v>300000000</v>
      </c>
      <c r="K194" s="17" t="s">
        <v>923</v>
      </c>
      <c r="L194" s="24" t="s">
        <v>924</v>
      </c>
      <c r="M194" s="24" t="s">
        <v>925</v>
      </c>
      <c r="N194" s="23">
        <v>590000000</v>
      </c>
      <c r="O194" s="17" t="s">
        <v>96</v>
      </c>
      <c r="P194" s="24"/>
      <c r="Q194" s="23"/>
      <c r="R194" s="24"/>
      <c r="S194" s="26">
        <f t="shared" si="40"/>
        <v>890000000</v>
      </c>
      <c r="T194" s="17" t="s">
        <v>1595</v>
      </c>
      <c r="U194" s="17" t="s">
        <v>926</v>
      </c>
      <c r="V194" s="18" t="s">
        <v>74</v>
      </c>
      <c r="W194" s="18">
        <v>42821</v>
      </c>
      <c r="X194" s="19" t="s">
        <v>927</v>
      </c>
      <c r="Y194" s="18">
        <v>42821</v>
      </c>
      <c r="Z194" s="27">
        <f>299624688+579278088</f>
        <v>878902776</v>
      </c>
      <c r="AA194" s="18">
        <v>42822</v>
      </c>
      <c r="AB194" s="18">
        <v>42822</v>
      </c>
      <c r="AC194" s="28"/>
      <c r="AD194" s="21" t="s">
        <v>928</v>
      </c>
      <c r="AE194" s="26">
        <v>878902776</v>
      </c>
      <c r="AF194" s="99">
        <f t="shared" si="41"/>
        <v>-11097224</v>
      </c>
      <c r="AG194" s="86" t="s">
        <v>490</v>
      </c>
      <c r="AH194" s="17" t="s">
        <v>423</v>
      </c>
      <c r="AI194" s="17"/>
      <c r="AJ194" s="26" t="s">
        <v>929</v>
      </c>
      <c r="AK194" s="80">
        <v>42823</v>
      </c>
      <c r="AL194" s="17" t="s">
        <v>282</v>
      </c>
      <c r="AM194" s="31">
        <v>901066079</v>
      </c>
      <c r="AN194" s="31">
        <v>3</v>
      </c>
      <c r="AO194" s="39"/>
      <c r="AP194" s="17" t="s">
        <v>930</v>
      </c>
      <c r="AQ194" s="17" t="s">
        <v>77</v>
      </c>
      <c r="AR194" s="17">
        <v>4274493</v>
      </c>
      <c r="AS194" s="17" t="s">
        <v>931</v>
      </c>
      <c r="AT194" s="19">
        <v>3143278800</v>
      </c>
      <c r="AU194" s="103" t="s">
        <v>932</v>
      </c>
      <c r="AV194" s="17" t="s">
        <v>781</v>
      </c>
      <c r="AW194" s="87">
        <f t="shared" si="56"/>
        <v>360</v>
      </c>
      <c r="AX194" s="17">
        <f t="shared" si="57"/>
        <v>12</v>
      </c>
      <c r="AY194" s="17">
        <f t="shared" si="58"/>
        <v>12</v>
      </c>
      <c r="AZ194" s="17">
        <f t="shared" si="59"/>
        <v>0</v>
      </c>
      <c r="BA194" s="18">
        <v>43186</v>
      </c>
      <c r="BB194" s="18"/>
      <c r="BC194" s="26"/>
      <c r="BD194" s="34"/>
      <c r="BE194" s="34"/>
      <c r="BF194" s="18"/>
      <c r="BG194" s="18"/>
      <c r="BH194" s="18"/>
      <c r="BI194" s="26"/>
      <c r="BJ194" s="34"/>
      <c r="BK194" s="34"/>
      <c r="BL194" s="18"/>
      <c r="BM194" s="18"/>
      <c r="BN194" s="18"/>
      <c r="BO194" s="17"/>
      <c r="BP194" s="19">
        <f t="shared" si="42"/>
        <v>-42567</v>
      </c>
      <c r="BQ194" s="17">
        <f t="shared" si="43"/>
        <v>-1418.9</v>
      </c>
      <c r="BR194" s="17">
        <f t="shared" si="44"/>
        <v>-1419</v>
      </c>
      <c r="BS194" s="17">
        <f t="shared" si="45"/>
        <v>2.9999999999972715</v>
      </c>
      <c r="BT194" s="18"/>
      <c r="BU194" s="18"/>
      <c r="BV194" s="17"/>
      <c r="BW194" s="19">
        <f t="shared" si="46"/>
        <v>0</v>
      </c>
      <c r="BX194" s="17">
        <f t="shared" si="47"/>
        <v>0</v>
      </c>
      <c r="BY194" s="17">
        <f t="shared" si="48"/>
        <v>0</v>
      </c>
      <c r="BZ194" s="17">
        <f t="shared" si="49"/>
        <v>0</v>
      </c>
      <c r="CA194" s="18"/>
      <c r="CB194" s="18"/>
      <c r="CC194" s="18"/>
      <c r="CD194" s="18"/>
      <c r="CE194" s="36">
        <f t="shared" si="50"/>
        <v>0</v>
      </c>
      <c r="CF194" s="39">
        <f t="shared" si="51"/>
        <v>43186</v>
      </c>
      <c r="CG194" s="39"/>
      <c r="CH194" s="18"/>
      <c r="CI194" s="18"/>
      <c r="CJ194" s="18"/>
      <c r="CK194" s="26"/>
      <c r="CL194" s="18"/>
      <c r="CM194" s="18"/>
      <c r="CN194" s="18"/>
      <c r="CO194" s="26"/>
      <c r="CP194" s="26"/>
      <c r="CQ194" s="34"/>
      <c r="CR194" s="34"/>
      <c r="CS194" s="18"/>
      <c r="CT194" s="26"/>
      <c r="CU194" s="18"/>
      <c r="CV194" s="26"/>
      <c r="CW194" s="18"/>
      <c r="CX194" s="18"/>
      <c r="CY194" s="18"/>
      <c r="CZ194" s="26"/>
      <c r="DA194" s="18"/>
      <c r="DB194" s="18"/>
    </row>
    <row r="195" spans="1:106" s="101" customFormat="1" ht="58.5" customHeight="1" x14ac:dyDescent="0.2">
      <c r="A195" s="17">
        <v>192</v>
      </c>
      <c r="B195" s="97">
        <v>42819</v>
      </c>
      <c r="C195" s="19" t="s">
        <v>95</v>
      </c>
      <c r="D195" s="20" t="s">
        <v>67</v>
      </c>
      <c r="E195" s="20" t="s">
        <v>68</v>
      </c>
      <c r="F195" s="20" t="s">
        <v>69</v>
      </c>
      <c r="G195" s="21" t="s">
        <v>1761</v>
      </c>
      <c r="H195" s="22">
        <v>242</v>
      </c>
      <c r="I195" s="78">
        <v>42816</v>
      </c>
      <c r="J195" s="23">
        <v>38400000</v>
      </c>
      <c r="K195" s="17" t="s">
        <v>96</v>
      </c>
      <c r="L195" s="24" t="s">
        <v>71</v>
      </c>
      <c r="M195" s="24"/>
      <c r="N195" s="23">
        <v>0</v>
      </c>
      <c r="O195" s="24" t="s">
        <v>71</v>
      </c>
      <c r="P195" s="24" t="s">
        <v>71</v>
      </c>
      <c r="Q195" s="23">
        <v>0</v>
      </c>
      <c r="R195" s="24" t="s">
        <v>71</v>
      </c>
      <c r="S195" s="26">
        <f t="shared" si="40"/>
        <v>38400000</v>
      </c>
      <c r="T195" s="17" t="s">
        <v>1600</v>
      </c>
      <c r="U195" s="17" t="s">
        <v>902</v>
      </c>
      <c r="V195" s="18" t="s">
        <v>74</v>
      </c>
      <c r="W195" s="18">
        <v>42823</v>
      </c>
      <c r="X195" s="19">
        <v>406</v>
      </c>
      <c r="Y195" s="18">
        <v>42823</v>
      </c>
      <c r="Z195" s="27">
        <v>38400000</v>
      </c>
      <c r="AA195" s="18">
        <v>42823</v>
      </c>
      <c r="AB195" s="18">
        <v>42823</v>
      </c>
      <c r="AC195" s="28"/>
      <c r="AD195" s="21" t="s">
        <v>903</v>
      </c>
      <c r="AE195" s="26">
        <v>38400000</v>
      </c>
      <c r="AF195" s="99">
        <f t="shared" si="41"/>
        <v>0</v>
      </c>
      <c r="AG195" s="30">
        <v>4500000</v>
      </c>
      <c r="AH195" s="17" t="s">
        <v>98</v>
      </c>
      <c r="AI195" s="17"/>
      <c r="AJ195" s="26" t="s">
        <v>904</v>
      </c>
      <c r="AK195" s="80">
        <v>42824</v>
      </c>
      <c r="AL195" s="17" t="s">
        <v>77</v>
      </c>
      <c r="AM195" s="31">
        <v>1030549242</v>
      </c>
      <c r="AN195" s="31">
        <v>3</v>
      </c>
      <c r="AO195" s="39"/>
      <c r="AP195" s="17" t="s">
        <v>582</v>
      </c>
      <c r="AQ195" s="17" t="s">
        <v>582</v>
      </c>
      <c r="AR195" s="17" t="s">
        <v>582</v>
      </c>
      <c r="AS195" s="17" t="s">
        <v>905</v>
      </c>
      <c r="AT195" s="19">
        <v>4688433</v>
      </c>
      <c r="AU195" s="103" t="s">
        <v>906</v>
      </c>
      <c r="AV195" s="17" t="s">
        <v>787</v>
      </c>
      <c r="AW195" s="87">
        <f t="shared" si="56"/>
        <v>256</v>
      </c>
      <c r="AX195" s="17">
        <f t="shared" si="57"/>
        <v>8.5333333333333332</v>
      </c>
      <c r="AY195" s="17">
        <f t="shared" si="58"/>
        <v>8</v>
      </c>
      <c r="AZ195" s="17">
        <f t="shared" si="59"/>
        <v>15.999999999999996</v>
      </c>
      <c r="BA195" s="18">
        <v>43083</v>
      </c>
      <c r="BB195" s="18"/>
      <c r="BC195" s="26"/>
      <c r="BD195" s="34"/>
      <c r="BE195" s="34"/>
      <c r="BF195" s="18"/>
      <c r="BG195" s="18"/>
      <c r="BH195" s="18"/>
      <c r="BI195" s="26"/>
      <c r="BJ195" s="34"/>
      <c r="BK195" s="34"/>
      <c r="BL195" s="18"/>
      <c r="BM195" s="18"/>
      <c r="BN195" s="18"/>
      <c r="BO195" s="17"/>
      <c r="BP195" s="19">
        <f t="shared" si="42"/>
        <v>-42464</v>
      </c>
      <c r="BQ195" s="17">
        <f t="shared" si="43"/>
        <v>-1415.4666666666667</v>
      </c>
      <c r="BR195" s="17">
        <f t="shared" si="44"/>
        <v>-1416</v>
      </c>
      <c r="BS195" s="17">
        <f t="shared" si="45"/>
        <v>15.999999999999091</v>
      </c>
      <c r="BT195" s="18"/>
      <c r="BU195" s="18"/>
      <c r="BV195" s="17"/>
      <c r="BW195" s="19">
        <f t="shared" si="46"/>
        <v>0</v>
      </c>
      <c r="BX195" s="17">
        <f t="shared" si="47"/>
        <v>0</v>
      </c>
      <c r="BY195" s="17">
        <f t="shared" si="48"/>
        <v>0</v>
      </c>
      <c r="BZ195" s="17">
        <f t="shared" si="49"/>
        <v>0</v>
      </c>
      <c r="CA195" s="18"/>
      <c r="CB195" s="18"/>
      <c r="CC195" s="18"/>
      <c r="CD195" s="18"/>
      <c r="CE195" s="36">
        <f t="shared" si="50"/>
        <v>0</v>
      </c>
      <c r="CF195" s="39">
        <f t="shared" si="51"/>
        <v>43083</v>
      </c>
      <c r="CG195" s="39"/>
      <c r="CH195" s="18"/>
      <c r="CI195" s="18"/>
      <c r="CJ195" s="18"/>
      <c r="CK195" s="26"/>
      <c r="CL195" s="18"/>
      <c r="CM195" s="18"/>
      <c r="CN195" s="18"/>
      <c r="CO195" s="26"/>
      <c r="CP195" s="26"/>
      <c r="CQ195" s="34"/>
      <c r="CR195" s="34"/>
      <c r="CS195" s="18"/>
      <c r="CT195" s="26"/>
      <c r="CU195" s="18"/>
      <c r="CV195" s="26"/>
      <c r="CW195" s="18"/>
      <c r="CX195" s="18"/>
      <c r="CY195" s="18"/>
      <c r="CZ195" s="26"/>
      <c r="DA195" s="18"/>
      <c r="DB195" s="18"/>
    </row>
    <row r="196" spans="1:106" s="101" customFormat="1" ht="58.5" customHeight="1" x14ac:dyDescent="0.2">
      <c r="A196" s="17">
        <v>193</v>
      </c>
      <c r="B196" s="97">
        <v>42811</v>
      </c>
      <c r="C196" s="19" t="s">
        <v>95</v>
      </c>
      <c r="D196" s="20" t="s">
        <v>67</v>
      </c>
      <c r="E196" s="20" t="s">
        <v>68</v>
      </c>
      <c r="F196" s="20" t="s">
        <v>69</v>
      </c>
      <c r="G196" s="21" t="s">
        <v>1762</v>
      </c>
      <c r="H196" s="22">
        <v>229</v>
      </c>
      <c r="I196" s="78">
        <v>42809</v>
      </c>
      <c r="J196" s="23">
        <v>58900000</v>
      </c>
      <c r="K196" s="17" t="s">
        <v>96</v>
      </c>
      <c r="L196" s="24" t="s">
        <v>71</v>
      </c>
      <c r="M196" s="24"/>
      <c r="N196" s="23">
        <v>0</v>
      </c>
      <c r="O196" s="24" t="s">
        <v>71</v>
      </c>
      <c r="P196" s="24" t="s">
        <v>71</v>
      </c>
      <c r="Q196" s="23">
        <v>0</v>
      </c>
      <c r="R196" s="24" t="s">
        <v>71</v>
      </c>
      <c r="S196" s="26">
        <f t="shared" ref="S196:S237" si="60">J196+N196+Q196</f>
        <v>58900000</v>
      </c>
      <c r="T196" s="17" t="s">
        <v>1594</v>
      </c>
      <c r="U196" s="17" t="s">
        <v>907</v>
      </c>
      <c r="V196" s="18" t="s">
        <v>74</v>
      </c>
      <c r="W196" s="18">
        <v>42823</v>
      </c>
      <c r="X196" s="19">
        <v>405</v>
      </c>
      <c r="Y196" s="18">
        <v>42823</v>
      </c>
      <c r="Z196" s="27">
        <v>55800000</v>
      </c>
      <c r="AA196" s="18">
        <v>42823</v>
      </c>
      <c r="AB196" s="18">
        <v>42823</v>
      </c>
      <c r="AC196" s="28"/>
      <c r="AD196" s="21" t="s">
        <v>908</v>
      </c>
      <c r="AE196" s="26">
        <v>55800000</v>
      </c>
      <c r="AF196" s="99">
        <f t="shared" ref="AF196:AF235" si="61">-(S196-AE196)</f>
        <v>-3100000</v>
      </c>
      <c r="AG196" s="30">
        <v>6200000</v>
      </c>
      <c r="AH196" s="17" t="s">
        <v>98</v>
      </c>
      <c r="AI196" s="17"/>
      <c r="AJ196" s="26" t="s">
        <v>909</v>
      </c>
      <c r="AK196" s="80">
        <v>42828</v>
      </c>
      <c r="AL196" s="17" t="s">
        <v>77</v>
      </c>
      <c r="AM196" s="31">
        <v>80897308</v>
      </c>
      <c r="AN196" s="31">
        <v>3</v>
      </c>
      <c r="AO196" s="39"/>
      <c r="AP196" s="17" t="s">
        <v>582</v>
      </c>
      <c r="AQ196" s="17" t="s">
        <v>582</v>
      </c>
      <c r="AR196" s="17" t="s">
        <v>582</v>
      </c>
      <c r="AS196" s="17" t="s">
        <v>910</v>
      </c>
      <c r="AT196" s="19">
        <v>3013381719</v>
      </c>
      <c r="AU196" s="103" t="s">
        <v>911</v>
      </c>
      <c r="AV196" s="17" t="s">
        <v>1287</v>
      </c>
      <c r="AW196" s="87">
        <f t="shared" si="56"/>
        <v>270</v>
      </c>
      <c r="AX196" s="17">
        <f t="shared" si="57"/>
        <v>9</v>
      </c>
      <c r="AY196" s="17">
        <f t="shared" si="58"/>
        <v>9</v>
      </c>
      <c r="AZ196" s="17">
        <f t="shared" si="59"/>
        <v>0</v>
      </c>
      <c r="BA196" s="18">
        <v>43097</v>
      </c>
      <c r="BB196" s="18"/>
      <c r="BC196" s="26"/>
      <c r="BD196" s="34"/>
      <c r="BE196" s="34"/>
      <c r="BF196" s="18"/>
      <c r="BG196" s="18"/>
      <c r="BH196" s="18"/>
      <c r="BI196" s="26"/>
      <c r="BJ196" s="34"/>
      <c r="BK196" s="34"/>
      <c r="BL196" s="18"/>
      <c r="BM196" s="18"/>
      <c r="BN196" s="18"/>
      <c r="BO196" s="17"/>
      <c r="BP196" s="19">
        <f t="shared" ref="BP196:BP237" si="62">DAYS360(BA196,BT196,FALSE)</f>
        <v>-42478</v>
      </c>
      <c r="BQ196" s="17">
        <f t="shared" ref="BQ196:BQ237" si="63">BP196/30</f>
        <v>-1415.9333333333334</v>
      </c>
      <c r="BR196" s="17">
        <f t="shared" ref="BR196:BR237" si="64">INT(BQ196)</f>
        <v>-1416</v>
      </c>
      <c r="BS196" s="17">
        <f t="shared" ref="BS196:BS237" si="65">(BQ196-BR196)*30</f>
        <v>1.999999999998181</v>
      </c>
      <c r="BT196" s="18"/>
      <c r="BU196" s="18"/>
      <c r="BV196" s="17"/>
      <c r="BW196" s="19">
        <f t="shared" ref="BW196:BW237" si="66">DAYS360(BT196,CA196,FALSE)</f>
        <v>0</v>
      </c>
      <c r="BX196" s="17">
        <f t="shared" ref="BX196:BX237" si="67">BW196/30</f>
        <v>0</v>
      </c>
      <c r="BY196" s="17">
        <f t="shared" ref="BY196:BY237" si="68">INT(BX196)</f>
        <v>0</v>
      </c>
      <c r="BZ196" s="17">
        <f t="shared" ref="BZ196:BZ237" si="69">(BX196-BY196)*30</f>
        <v>0</v>
      </c>
      <c r="CA196" s="18"/>
      <c r="CB196" s="18"/>
      <c r="CC196" s="18"/>
      <c r="CD196" s="18"/>
      <c r="CE196" s="36">
        <f t="shared" ref="CE196:CE237" si="70">_xlfn.DAYS(CD196,CC196)</f>
        <v>0</v>
      </c>
      <c r="CF196" s="39">
        <f t="shared" ref="CF196:CF237" si="71">BA196+CE196</f>
        <v>43097</v>
      </c>
      <c r="CG196" s="39"/>
      <c r="CH196" s="18"/>
      <c r="CI196" s="18"/>
      <c r="CJ196" s="18"/>
      <c r="CK196" s="26"/>
      <c r="CL196" s="18"/>
      <c r="CM196" s="18"/>
      <c r="CN196" s="18"/>
      <c r="CO196" s="26"/>
      <c r="CP196" s="26"/>
      <c r="CQ196" s="34"/>
      <c r="CR196" s="34"/>
      <c r="CS196" s="18"/>
      <c r="CT196" s="26"/>
      <c r="CU196" s="18"/>
      <c r="CV196" s="26"/>
      <c r="CW196" s="18"/>
      <c r="CX196" s="18"/>
      <c r="CY196" s="18"/>
      <c r="CZ196" s="26"/>
      <c r="DA196" s="18"/>
      <c r="DB196" s="18"/>
    </row>
    <row r="197" spans="1:106" s="101" customFormat="1" ht="58.5" customHeight="1" x14ac:dyDescent="0.2">
      <c r="A197" s="17">
        <v>194</v>
      </c>
      <c r="B197" s="97">
        <v>42821</v>
      </c>
      <c r="C197" s="19" t="s">
        <v>95</v>
      </c>
      <c r="D197" s="20" t="s">
        <v>67</v>
      </c>
      <c r="E197" s="20" t="s">
        <v>68</v>
      </c>
      <c r="F197" s="20" t="s">
        <v>69</v>
      </c>
      <c r="G197" s="21" t="s">
        <v>1763</v>
      </c>
      <c r="H197" s="22">
        <v>255</v>
      </c>
      <c r="I197" s="78">
        <v>42823</v>
      </c>
      <c r="J197" s="23">
        <v>18089500</v>
      </c>
      <c r="K197" s="17" t="s">
        <v>96</v>
      </c>
      <c r="L197" s="24" t="s">
        <v>71</v>
      </c>
      <c r="M197" s="24"/>
      <c r="N197" s="23">
        <v>0</v>
      </c>
      <c r="O197" s="24" t="s">
        <v>71</v>
      </c>
      <c r="P197" s="24" t="s">
        <v>71</v>
      </c>
      <c r="Q197" s="23">
        <v>0</v>
      </c>
      <c r="R197" s="24" t="s">
        <v>71</v>
      </c>
      <c r="S197" s="26">
        <f t="shared" si="60"/>
        <v>18089500</v>
      </c>
      <c r="T197" s="17" t="s">
        <v>1599</v>
      </c>
      <c r="U197" s="17" t="s">
        <v>917</v>
      </c>
      <c r="V197" s="18" t="s">
        <v>74</v>
      </c>
      <c r="W197" s="18">
        <v>42824</v>
      </c>
      <c r="X197" s="19">
        <v>407</v>
      </c>
      <c r="Y197" s="18">
        <v>42824</v>
      </c>
      <c r="Z197" s="27">
        <v>18089500</v>
      </c>
      <c r="AA197" s="18">
        <v>42824</v>
      </c>
      <c r="AB197" s="18">
        <v>42824</v>
      </c>
      <c r="AC197" s="28"/>
      <c r="AD197" s="21" t="s">
        <v>918</v>
      </c>
      <c r="AE197" s="26">
        <v>18089500</v>
      </c>
      <c r="AF197" s="99">
        <f t="shared" si="61"/>
        <v>0</v>
      </c>
      <c r="AG197" s="30">
        <v>2145000</v>
      </c>
      <c r="AH197" s="17" t="s">
        <v>850</v>
      </c>
      <c r="AI197" s="17"/>
      <c r="AJ197" s="26" t="s">
        <v>919</v>
      </c>
      <c r="AK197" s="80">
        <v>42836</v>
      </c>
      <c r="AL197" s="17" t="s">
        <v>77</v>
      </c>
      <c r="AM197" s="31">
        <v>80813338</v>
      </c>
      <c r="AN197" s="31">
        <v>4</v>
      </c>
      <c r="AO197" s="39"/>
      <c r="AP197" s="17" t="s">
        <v>582</v>
      </c>
      <c r="AQ197" s="17" t="s">
        <v>582</v>
      </c>
      <c r="AR197" s="17" t="s">
        <v>582</v>
      </c>
      <c r="AS197" s="17" t="s">
        <v>920</v>
      </c>
      <c r="AT197" s="19">
        <v>3105763596</v>
      </c>
      <c r="AU197" s="103" t="s">
        <v>921</v>
      </c>
      <c r="AV197" s="17" t="s">
        <v>895</v>
      </c>
      <c r="AW197" s="87">
        <f t="shared" si="56"/>
        <v>253</v>
      </c>
      <c r="AX197" s="17">
        <f t="shared" si="57"/>
        <v>8.4333333333333336</v>
      </c>
      <c r="AY197" s="17">
        <f t="shared" si="58"/>
        <v>8</v>
      </c>
      <c r="AZ197" s="17">
        <f t="shared" si="59"/>
        <v>13.000000000000007</v>
      </c>
      <c r="BA197" s="18">
        <v>43081</v>
      </c>
      <c r="BB197" s="18"/>
      <c r="BC197" s="26"/>
      <c r="BD197" s="34"/>
      <c r="BE197" s="34"/>
      <c r="BF197" s="18"/>
      <c r="BG197" s="18"/>
      <c r="BH197" s="18"/>
      <c r="BI197" s="26"/>
      <c r="BJ197" s="34"/>
      <c r="BK197" s="34"/>
      <c r="BL197" s="18"/>
      <c r="BM197" s="18"/>
      <c r="BN197" s="18"/>
      <c r="BO197" s="17"/>
      <c r="BP197" s="19">
        <f t="shared" si="62"/>
        <v>-42462</v>
      </c>
      <c r="BQ197" s="17">
        <f t="shared" si="63"/>
        <v>-1415.4</v>
      </c>
      <c r="BR197" s="17">
        <f t="shared" si="64"/>
        <v>-1416</v>
      </c>
      <c r="BS197" s="17">
        <f t="shared" si="65"/>
        <v>17.999999999997272</v>
      </c>
      <c r="BT197" s="18"/>
      <c r="BU197" s="18"/>
      <c r="BV197" s="17"/>
      <c r="BW197" s="19">
        <f t="shared" si="66"/>
        <v>0</v>
      </c>
      <c r="BX197" s="17">
        <f t="shared" si="67"/>
        <v>0</v>
      </c>
      <c r="BY197" s="17">
        <f t="shared" si="68"/>
        <v>0</v>
      </c>
      <c r="BZ197" s="17">
        <f t="shared" si="69"/>
        <v>0</v>
      </c>
      <c r="CA197" s="18"/>
      <c r="CB197" s="18"/>
      <c r="CC197" s="18"/>
      <c r="CD197" s="18"/>
      <c r="CE197" s="36">
        <f t="shared" si="70"/>
        <v>0</v>
      </c>
      <c r="CF197" s="39">
        <f t="shared" si="71"/>
        <v>43081</v>
      </c>
      <c r="CG197" s="39"/>
      <c r="CH197" s="18"/>
      <c r="CI197" s="18"/>
      <c r="CJ197" s="18"/>
      <c r="CK197" s="26"/>
      <c r="CL197" s="18"/>
      <c r="CM197" s="18"/>
      <c r="CN197" s="18"/>
      <c r="CO197" s="26"/>
      <c r="CP197" s="26"/>
      <c r="CQ197" s="34"/>
      <c r="CR197" s="34"/>
      <c r="CS197" s="18"/>
      <c r="CT197" s="26"/>
      <c r="CU197" s="18"/>
      <c r="CV197" s="26"/>
      <c r="CW197" s="18"/>
      <c r="CX197" s="18"/>
      <c r="CY197" s="18"/>
      <c r="CZ197" s="26"/>
      <c r="DA197" s="18"/>
      <c r="DB197" s="18"/>
    </row>
    <row r="198" spans="1:106" s="101" customFormat="1" ht="58.5" customHeight="1" x14ac:dyDescent="0.2">
      <c r="A198" s="17">
        <v>195</v>
      </c>
      <c r="B198" s="97">
        <v>42821</v>
      </c>
      <c r="C198" s="19" t="s">
        <v>95</v>
      </c>
      <c r="D198" s="20" t="s">
        <v>67</v>
      </c>
      <c r="E198" s="20" t="s">
        <v>68</v>
      </c>
      <c r="F198" s="20" t="s">
        <v>69</v>
      </c>
      <c r="G198" s="21" t="s">
        <v>1764</v>
      </c>
      <c r="H198" s="22">
        <v>254</v>
      </c>
      <c r="I198" s="78">
        <v>42823</v>
      </c>
      <c r="J198" s="23">
        <v>29252000</v>
      </c>
      <c r="K198" s="17" t="s">
        <v>96</v>
      </c>
      <c r="L198" s="24" t="s">
        <v>71</v>
      </c>
      <c r="M198" s="24"/>
      <c r="N198" s="23">
        <v>0</v>
      </c>
      <c r="O198" s="24" t="s">
        <v>71</v>
      </c>
      <c r="P198" s="24" t="s">
        <v>71</v>
      </c>
      <c r="Q198" s="23">
        <v>0</v>
      </c>
      <c r="R198" s="24" t="s">
        <v>71</v>
      </c>
      <c r="S198" s="26">
        <f t="shared" si="60"/>
        <v>29252000</v>
      </c>
      <c r="T198" s="17" t="s">
        <v>1595</v>
      </c>
      <c r="U198" s="17" t="s">
        <v>912</v>
      </c>
      <c r="V198" s="18" t="s">
        <v>74</v>
      </c>
      <c r="W198" s="18">
        <v>42824</v>
      </c>
      <c r="X198" s="19">
        <v>408</v>
      </c>
      <c r="Y198" s="18">
        <v>42824</v>
      </c>
      <c r="Z198" s="27">
        <v>27810000</v>
      </c>
      <c r="AA198" s="18">
        <v>42824</v>
      </c>
      <c r="AB198" s="18">
        <v>42824</v>
      </c>
      <c r="AC198" s="28"/>
      <c r="AD198" s="21" t="s">
        <v>913</v>
      </c>
      <c r="AE198" s="26">
        <v>27810000</v>
      </c>
      <c r="AF198" s="99">
        <f t="shared" si="61"/>
        <v>-1442000</v>
      </c>
      <c r="AG198" s="30">
        <v>3090000</v>
      </c>
      <c r="AH198" s="17" t="s">
        <v>850</v>
      </c>
      <c r="AI198" s="17"/>
      <c r="AJ198" s="26" t="s">
        <v>914</v>
      </c>
      <c r="AK198" s="80">
        <v>42828</v>
      </c>
      <c r="AL198" s="17" t="s">
        <v>77</v>
      </c>
      <c r="AM198" s="31">
        <v>78075841</v>
      </c>
      <c r="AN198" s="31">
        <v>3</v>
      </c>
      <c r="AO198" s="39"/>
      <c r="AP198" s="17" t="s">
        <v>582</v>
      </c>
      <c r="AQ198" s="17" t="s">
        <v>582</v>
      </c>
      <c r="AR198" s="17" t="s">
        <v>582</v>
      </c>
      <c r="AS198" s="17" t="s">
        <v>915</v>
      </c>
      <c r="AT198" s="19">
        <v>3174727873</v>
      </c>
      <c r="AU198" s="103" t="s">
        <v>916</v>
      </c>
      <c r="AV198" s="17" t="s">
        <v>728</v>
      </c>
      <c r="AW198" s="87">
        <f t="shared" si="56"/>
        <v>270</v>
      </c>
      <c r="AX198" s="17">
        <f t="shared" si="57"/>
        <v>9</v>
      </c>
      <c r="AY198" s="17">
        <f t="shared" si="58"/>
        <v>9</v>
      </c>
      <c r="AZ198" s="17">
        <f t="shared" si="59"/>
        <v>0</v>
      </c>
      <c r="BA198" s="18">
        <v>43098</v>
      </c>
      <c r="BB198" s="18"/>
      <c r="BC198" s="26"/>
      <c r="BD198" s="34"/>
      <c r="BE198" s="34"/>
      <c r="BF198" s="18"/>
      <c r="BG198" s="18"/>
      <c r="BH198" s="18"/>
      <c r="BI198" s="26"/>
      <c r="BJ198" s="34"/>
      <c r="BK198" s="34"/>
      <c r="BL198" s="18"/>
      <c r="BM198" s="18"/>
      <c r="BN198" s="18"/>
      <c r="BO198" s="17"/>
      <c r="BP198" s="19">
        <f t="shared" si="62"/>
        <v>-42479</v>
      </c>
      <c r="BQ198" s="17">
        <f t="shared" si="63"/>
        <v>-1415.9666666666667</v>
      </c>
      <c r="BR198" s="17">
        <f t="shared" si="64"/>
        <v>-1416</v>
      </c>
      <c r="BS198" s="17">
        <f t="shared" si="65"/>
        <v>0.99999999999909051</v>
      </c>
      <c r="BT198" s="18"/>
      <c r="BU198" s="18"/>
      <c r="BV198" s="17"/>
      <c r="BW198" s="19">
        <f t="shared" si="66"/>
        <v>0</v>
      </c>
      <c r="BX198" s="17">
        <f t="shared" si="67"/>
        <v>0</v>
      </c>
      <c r="BY198" s="17">
        <f t="shared" si="68"/>
        <v>0</v>
      </c>
      <c r="BZ198" s="17">
        <f t="shared" si="69"/>
        <v>0</v>
      </c>
      <c r="CA198" s="18"/>
      <c r="CB198" s="18"/>
      <c r="CC198" s="18"/>
      <c r="CD198" s="18"/>
      <c r="CE198" s="36">
        <f t="shared" si="70"/>
        <v>0</v>
      </c>
      <c r="CF198" s="39">
        <f t="shared" si="71"/>
        <v>43098</v>
      </c>
      <c r="CG198" s="39"/>
      <c r="CH198" s="18"/>
      <c r="CI198" s="18"/>
      <c r="CJ198" s="18"/>
      <c r="CK198" s="26"/>
      <c r="CL198" s="18"/>
      <c r="CM198" s="18"/>
      <c r="CN198" s="18"/>
      <c r="CO198" s="26"/>
      <c r="CP198" s="26"/>
      <c r="CQ198" s="34"/>
      <c r="CR198" s="34"/>
      <c r="CS198" s="18"/>
      <c r="CT198" s="26"/>
      <c r="CU198" s="18"/>
      <c r="CV198" s="26"/>
      <c r="CW198" s="18"/>
      <c r="CX198" s="18"/>
      <c r="CY198" s="18"/>
      <c r="CZ198" s="26"/>
      <c r="DA198" s="18"/>
      <c r="DB198" s="18"/>
    </row>
    <row r="199" spans="1:106" s="101" customFormat="1" ht="58.5" customHeight="1" x14ac:dyDescent="0.2">
      <c r="A199" s="17">
        <v>196</v>
      </c>
      <c r="B199" s="97">
        <v>42822</v>
      </c>
      <c r="C199" s="19" t="s">
        <v>95</v>
      </c>
      <c r="D199" s="20" t="s">
        <v>67</v>
      </c>
      <c r="E199" s="20" t="s">
        <v>68</v>
      </c>
      <c r="F199" s="20" t="s">
        <v>69</v>
      </c>
      <c r="G199" s="21" t="s">
        <v>1765</v>
      </c>
      <c r="H199" s="22">
        <v>253</v>
      </c>
      <c r="I199" s="78">
        <v>42823</v>
      </c>
      <c r="J199" s="23">
        <v>22367308</v>
      </c>
      <c r="K199" s="17" t="s">
        <v>96</v>
      </c>
      <c r="L199" s="24" t="s">
        <v>71</v>
      </c>
      <c r="M199" s="24"/>
      <c r="N199" s="23">
        <v>0</v>
      </c>
      <c r="O199" s="24" t="s">
        <v>71</v>
      </c>
      <c r="P199" s="24" t="s">
        <v>71</v>
      </c>
      <c r="Q199" s="23">
        <v>0</v>
      </c>
      <c r="R199" s="24" t="s">
        <v>71</v>
      </c>
      <c r="S199" s="26">
        <f t="shared" si="60"/>
        <v>22367308</v>
      </c>
      <c r="T199" s="17" t="s">
        <v>1600</v>
      </c>
      <c r="U199" s="17" t="s">
        <v>890</v>
      </c>
      <c r="V199" s="18" t="s">
        <v>74</v>
      </c>
      <c r="W199" s="18">
        <v>42824</v>
      </c>
      <c r="X199" s="19">
        <v>409</v>
      </c>
      <c r="Y199" s="18">
        <v>42824</v>
      </c>
      <c r="Z199" s="27">
        <v>22367308</v>
      </c>
      <c r="AA199" s="18">
        <v>42824</v>
      </c>
      <c r="AB199" s="18">
        <v>42824</v>
      </c>
      <c r="AC199" s="28"/>
      <c r="AD199" s="21" t="s">
        <v>891</v>
      </c>
      <c r="AE199" s="26">
        <v>22367308</v>
      </c>
      <c r="AF199" s="99">
        <f t="shared" si="61"/>
        <v>0</v>
      </c>
      <c r="AG199" s="30">
        <v>2652250</v>
      </c>
      <c r="AH199" s="17" t="s">
        <v>850</v>
      </c>
      <c r="AI199" s="17"/>
      <c r="AJ199" s="26" t="s">
        <v>892</v>
      </c>
      <c r="AK199" s="80">
        <v>42829</v>
      </c>
      <c r="AL199" s="17" t="s">
        <v>77</v>
      </c>
      <c r="AM199" s="31">
        <v>1023876968</v>
      </c>
      <c r="AN199" s="31">
        <v>8</v>
      </c>
      <c r="AO199" s="39"/>
      <c r="AP199" s="17" t="s">
        <v>582</v>
      </c>
      <c r="AQ199" s="17" t="s">
        <v>582</v>
      </c>
      <c r="AR199" s="17" t="s">
        <v>582</v>
      </c>
      <c r="AS199" s="17" t="s">
        <v>893</v>
      </c>
      <c r="AT199" s="19">
        <v>3173745541</v>
      </c>
      <c r="AU199" s="103" t="s">
        <v>894</v>
      </c>
      <c r="AV199" s="17" t="s">
        <v>895</v>
      </c>
      <c r="AW199" s="87">
        <f t="shared" si="56"/>
        <v>253</v>
      </c>
      <c r="AX199" s="17">
        <f t="shared" si="57"/>
        <v>8.4333333333333336</v>
      </c>
      <c r="AY199" s="17">
        <f t="shared" si="58"/>
        <v>8</v>
      </c>
      <c r="AZ199" s="17">
        <f t="shared" si="59"/>
        <v>13.000000000000007</v>
      </c>
      <c r="BA199" s="18">
        <v>43081</v>
      </c>
      <c r="BB199" s="18"/>
      <c r="BC199" s="26"/>
      <c r="BD199" s="34"/>
      <c r="BE199" s="34"/>
      <c r="BF199" s="18"/>
      <c r="BG199" s="18"/>
      <c r="BH199" s="18"/>
      <c r="BI199" s="26"/>
      <c r="BJ199" s="34"/>
      <c r="BK199" s="34"/>
      <c r="BL199" s="18"/>
      <c r="BM199" s="18"/>
      <c r="BN199" s="18"/>
      <c r="BO199" s="17"/>
      <c r="BP199" s="19">
        <f t="shared" si="62"/>
        <v>-42462</v>
      </c>
      <c r="BQ199" s="17">
        <f t="shared" si="63"/>
        <v>-1415.4</v>
      </c>
      <c r="BR199" s="17">
        <f t="shared" si="64"/>
        <v>-1416</v>
      </c>
      <c r="BS199" s="17">
        <f t="shared" si="65"/>
        <v>17.999999999997272</v>
      </c>
      <c r="BT199" s="18"/>
      <c r="BU199" s="18"/>
      <c r="BV199" s="17"/>
      <c r="BW199" s="19">
        <f t="shared" si="66"/>
        <v>0</v>
      </c>
      <c r="BX199" s="17">
        <f t="shared" si="67"/>
        <v>0</v>
      </c>
      <c r="BY199" s="17">
        <f t="shared" si="68"/>
        <v>0</v>
      </c>
      <c r="BZ199" s="17">
        <f t="shared" si="69"/>
        <v>0</v>
      </c>
      <c r="CA199" s="18"/>
      <c r="CB199" s="18"/>
      <c r="CC199" s="18"/>
      <c r="CD199" s="18"/>
      <c r="CE199" s="36">
        <f t="shared" si="70"/>
        <v>0</v>
      </c>
      <c r="CF199" s="39">
        <f t="shared" si="71"/>
        <v>43081</v>
      </c>
      <c r="CG199" s="39"/>
      <c r="CH199" s="18"/>
      <c r="CI199" s="18"/>
      <c r="CJ199" s="18"/>
      <c r="CK199" s="26"/>
      <c r="CL199" s="18"/>
      <c r="CM199" s="18"/>
      <c r="CN199" s="18"/>
      <c r="CO199" s="26"/>
      <c r="CP199" s="26"/>
      <c r="CQ199" s="34"/>
      <c r="CR199" s="34"/>
      <c r="CS199" s="18"/>
      <c r="CT199" s="26"/>
      <c r="CU199" s="18"/>
      <c r="CV199" s="26"/>
      <c r="CW199" s="18"/>
      <c r="CX199" s="18"/>
      <c r="CY199" s="18"/>
      <c r="CZ199" s="26"/>
      <c r="DA199" s="18"/>
      <c r="DB199" s="18"/>
    </row>
    <row r="200" spans="1:106" s="101" customFormat="1" ht="58.5" customHeight="1" x14ac:dyDescent="0.2">
      <c r="A200" s="17">
        <v>197</v>
      </c>
      <c r="B200" s="97">
        <v>42825</v>
      </c>
      <c r="C200" s="19" t="s">
        <v>121</v>
      </c>
      <c r="D200" s="20" t="s">
        <v>67</v>
      </c>
      <c r="E200" s="20" t="s">
        <v>68</v>
      </c>
      <c r="F200" s="20" t="s">
        <v>69</v>
      </c>
      <c r="G200" s="21" t="s">
        <v>1766</v>
      </c>
      <c r="H200" s="22">
        <v>214</v>
      </c>
      <c r="I200" s="78">
        <v>42800</v>
      </c>
      <c r="J200" s="23">
        <v>38934000</v>
      </c>
      <c r="K200" s="17" t="s">
        <v>122</v>
      </c>
      <c r="L200" s="24" t="s">
        <v>71</v>
      </c>
      <c r="M200" s="24"/>
      <c r="N200" s="23">
        <v>0</v>
      </c>
      <c r="O200" s="24" t="s">
        <v>71</v>
      </c>
      <c r="P200" s="24" t="s">
        <v>71</v>
      </c>
      <c r="Q200" s="23">
        <v>0</v>
      </c>
      <c r="R200" s="24" t="s">
        <v>71</v>
      </c>
      <c r="S200" s="26">
        <f t="shared" si="60"/>
        <v>38934000</v>
      </c>
      <c r="T200" s="17" t="s">
        <v>1600</v>
      </c>
      <c r="U200" s="17" t="s">
        <v>884</v>
      </c>
      <c r="V200" s="18" t="s">
        <v>74</v>
      </c>
      <c r="W200" s="18">
        <v>42828</v>
      </c>
      <c r="X200" s="19">
        <v>411</v>
      </c>
      <c r="Y200" s="18">
        <v>42829</v>
      </c>
      <c r="Z200" s="27">
        <v>38934000</v>
      </c>
      <c r="AA200" s="18">
        <v>42829</v>
      </c>
      <c r="AB200" s="18">
        <v>42829</v>
      </c>
      <c r="AC200" s="28"/>
      <c r="AD200" s="21" t="s">
        <v>885</v>
      </c>
      <c r="AE200" s="26">
        <v>38934000</v>
      </c>
      <c r="AF200" s="99">
        <f t="shared" si="61"/>
        <v>0</v>
      </c>
      <c r="AG200" s="30">
        <v>5562000</v>
      </c>
      <c r="AH200" s="17" t="s">
        <v>125</v>
      </c>
      <c r="AI200" s="17"/>
      <c r="AJ200" s="26" t="s">
        <v>886</v>
      </c>
      <c r="AK200" s="80">
        <v>42829</v>
      </c>
      <c r="AL200" s="17" t="s">
        <v>77</v>
      </c>
      <c r="AM200" s="31">
        <v>1033677719</v>
      </c>
      <c r="AN200" s="31">
        <v>3</v>
      </c>
      <c r="AO200" s="39"/>
      <c r="AP200" s="17" t="s">
        <v>582</v>
      </c>
      <c r="AQ200" s="17" t="s">
        <v>582</v>
      </c>
      <c r="AR200" s="17" t="s">
        <v>582</v>
      </c>
      <c r="AS200" s="17" t="s">
        <v>887</v>
      </c>
      <c r="AT200" s="19">
        <v>3112900248</v>
      </c>
      <c r="AU200" s="103" t="s">
        <v>888</v>
      </c>
      <c r="AV200" s="17" t="s">
        <v>889</v>
      </c>
      <c r="AW200" s="87">
        <f t="shared" si="56"/>
        <v>210</v>
      </c>
      <c r="AX200" s="17">
        <f t="shared" si="57"/>
        <v>7</v>
      </c>
      <c r="AY200" s="17">
        <f t="shared" si="58"/>
        <v>7</v>
      </c>
      <c r="AZ200" s="17">
        <f t="shared" si="59"/>
        <v>0</v>
      </c>
      <c r="BA200" s="18">
        <v>43042</v>
      </c>
      <c r="BB200" s="18"/>
      <c r="BC200" s="26"/>
      <c r="BD200" s="34"/>
      <c r="BE200" s="34"/>
      <c r="BF200" s="18"/>
      <c r="BG200" s="18"/>
      <c r="BH200" s="18"/>
      <c r="BI200" s="26"/>
      <c r="BJ200" s="34"/>
      <c r="BK200" s="34"/>
      <c r="BL200" s="18"/>
      <c r="BM200" s="18"/>
      <c r="BN200" s="18"/>
      <c r="BO200" s="17"/>
      <c r="BP200" s="19">
        <f t="shared" si="62"/>
        <v>-42423</v>
      </c>
      <c r="BQ200" s="17">
        <f t="shared" si="63"/>
        <v>-1414.1</v>
      </c>
      <c r="BR200" s="17">
        <f t="shared" si="64"/>
        <v>-1415</v>
      </c>
      <c r="BS200" s="17">
        <f t="shared" si="65"/>
        <v>27.000000000002728</v>
      </c>
      <c r="BT200" s="18"/>
      <c r="BU200" s="18"/>
      <c r="BV200" s="17"/>
      <c r="BW200" s="19">
        <f t="shared" si="66"/>
        <v>0</v>
      </c>
      <c r="BX200" s="17">
        <f t="shared" si="67"/>
        <v>0</v>
      </c>
      <c r="BY200" s="17">
        <f t="shared" si="68"/>
        <v>0</v>
      </c>
      <c r="BZ200" s="17">
        <f t="shared" si="69"/>
        <v>0</v>
      </c>
      <c r="CA200" s="18"/>
      <c r="CB200" s="18"/>
      <c r="CC200" s="18"/>
      <c r="CD200" s="18"/>
      <c r="CE200" s="36">
        <f t="shared" si="70"/>
        <v>0</v>
      </c>
      <c r="CF200" s="39">
        <f t="shared" si="71"/>
        <v>43042</v>
      </c>
      <c r="CG200" s="39"/>
      <c r="CH200" s="18"/>
      <c r="CI200" s="18"/>
      <c r="CJ200" s="18"/>
      <c r="CK200" s="26"/>
      <c r="CL200" s="18"/>
      <c r="CM200" s="18"/>
      <c r="CN200" s="18"/>
      <c r="CO200" s="26"/>
      <c r="CP200" s="26"/>
      <c r="CQ200" s="34"/>
      <c r="CR200" s="34"/>
      <c r="CS200" s="18"/>
      <c r="CT200" s="26"/>
      <c r="CU200" s="18"/>
      <c r="CV200" s="26"/>
      <c r="CW200" s="18"/>
      <c r="CX200" s="18"/>
      <c r="CY200" s="18"/>
      <c r="CZ200" s="26"/>
      <c r="DA200" s="18"/>
      <c r="DB200" s="18"/>
    </row>
    <row r="201" spans="1:106" s="101" customFormat="1" ht="58.5" customHeight="1" x14ac:dyDescent="0.2">
      <c r="A201" s="17">
        <v>198</v>
      </c>
      <c r="B201" s="97">
        <v>42825</v>
      </c>
      <c r="C201" s="19" t="s">
        <v>121</v>
      </c>
      <c r="D201" s="20" t="s">
        <v>67</v>
      </c>
      <c r="E201" s="20" t="s">
        <v>68</v>
      </c>
      <c r="F201" s="20" t="s">
        <v>69</v>
      </c>
      <c r="G201" s="21" t="s">
        <v>1760</v>
      </c>
      <c r="H201" s="22">
        <v>235</v>
      </c>
      <c r="I201" s="78">
        <v>42816</v>
      </c>
      <c r="J201" s="23">
        <v>14000000</v>
      </c>
      <c r="K201" s="17" t="s">
        <v>122</v>
      </c>
      <c r="L201" s="24" t="s">
        <v>71</v>
      </c>
      <c r="M201" s="24"/>
      <c r="N201" s="23">
        <v>0</v>
      </c>
      <c r="O201" s="24" t="s">
        <v>71</v>
      </c>
      <c r="P201" s="24" t="s">
        <v>71</v>
      </c>
      <c r="Q201" s="23">
        <v>0</v>
      </c>
      <c r="R201" s="24" t="s">
        <v>71</v>
      </c>
      <c r="S201" s="26">
        <f t="shared" si="60"/>
        <v>14000000</v>
      </c>
      <c r="T201" s="17" t="s">
        <v>1595</v>
      </c>
      <c r="U201" s="17" t="s">
        <v>825</v>
      </c>
      <c r="V201" s="18" t="s">
        <v>74</v>
      </c>
      <c r="W201" s="18">
        <v>42828</v>
      </c>
      <c r="X201" s="19">
        <v>410</v>
      </c>
      <c r="Y201" s="18">
        <v>42828</v>
      </c>
      <c r="Z201" s="27">
        <v>14000000</v>
      </c>
      <c r="AA201" s="18">
        <v>42828</v>
      </c>
      <c r="AB201" s="18">
        <v>42828</v>
      </c>
      <c r="AC201" s="28"/>
      <c r="AD201" s="21" t="s">
        <v>826</v>
      </c>
      <c r="AE201" s="26">
        <v>14000000</v>
      </c>
      <c r="AF201" s="99">
        <f t="shared" si="61"/>
        <v>0</v>
      </c>
      <c r="AG201" s="30">
        <v>3500000</v>
      </c>
      <c r="AH201" s="17" t="s">
        <v>125</v>
      </c>
      <c r="AI201" s="108"/>
      <c r="AJ201" s="17" t="s">
        <v>827</v>
      </c>
      <c r="AK201" s="80">
        <v>42829</v>
      </c>
      <c r="AL201" s="17" t="s">
        <v>77</v>
      </c>
      <c r="AM201" s="31">
        <v>1010192571</v>
      </c>
      <c r="AN201" s="31">
        <v>4</v>
      </c>
      <c r="AO201" s="39"/>
      <c r="AP201" s="17" t="s">
        <v>582</v>
      </c>
      <c r="AQ201" s="17" t="s">
        <v>582</v>
      </c>
      <c r="AR201" s="17" t="s">
        <v>582</v>
      </c>
      <c r="AS201" s="17" t="s">
        <v>828</v>
      </c>
      <c r="AT201" s="19">
        <v>3107560290</v>
      </c>
      <c r="AU201" s="103" t="s">
        <v>829</v>
      </c>
      <c r="AV201" s="17" t="s">
        <v>747</v>
      </c>
      <c r="AW201" s="87">
        <f t="shared" si="56"/>
        <v>120</v>
      </c>
      <c r="AX201" s="17">
        <f t="shared" si="57"/>
        <v>4</v>
      </c>
      <c r="AY201" s="17">
        <f t="shared" si="58"/>
        <v>4</v>
      </c>
      <c r="AZ201" s="17">
        <f t="shared" si="59"/>
        <v>0</v>
      </c>
      <c r="BA201" s="18">
        <v>42949</v>
      </c>
      <c r="BB201" s="18"/>
      <c r="BC201" s="26"/>
      <c r="BD201" s="34"/>
      <c r="BE201" s="34"/>
      <c r="BF201" s="18"/>
      <c r="BG201" s="18"/>
      <c r="BH201" s="18"/>
      <c r="BI201" s="26"/>
      <c r="BJ201" s="34"/>
      <c r="BK201" s="34"/>
      <c r="BL201" s="18"/>
      <c r="BM201" s="18"/>
      <c r="BN201" s="18"/>
      <c r="BO201" s="17"/>
      <c r="BP201" s="19">
        <f t="shared" si="62"/>
        <v>-42332</v>
      </c>
      <c r="BQ201" s="17">
        <f t="shared" si="63"/>
        <v>-1411.0666666666666</v>
      </c>
      <c r="BR201" s="17">
        <f t="shared" si="64"/>
        <v>-1412</v>
      </c>
      <c r="BS201" s="17">
        <f t="shared" si="65"/>
        <v>28.000000000001819</v>
      </c>
      <c r="BT201" s="18"/>
      <c r="BU201" s="18"/>
      <c r="BV201" s="17"/>
      <c r="BW201" s="19">
        <f t="shared" si="66"/>
        <v>0</v>
      </c>
      <c r="BX201" s="17">
        <f t="shared" si="67"/>
        <v>0</v>
      </c>
      <c r="BY201" s="17">
        <f t="shared" si="68"/>
        <v>0</v>
      </c>
      <c r="BZ201" s="17">
        <f t="shared" si="69"/>
        <v>0</v>
      </c>
      <c r="CA201" s="18"/>
      <c r="CB201" s="18"/>
      <c r="CC201" s="18"/>
      <c r="CD201" s="18"/>
      <c r="CE201" s="36">
        <f t="shared" si="70"/>
        <v>0</v>
      </c>
      <c r="CF201" s="39">
        <f t="shared" si="71"/>
        <v>42949</v>
      </c>
      <c r="CG201" s="39"/>
      <c r="CH201" s="18"/>
      <c r="CI201" s="18"/>
      <c r="CJ201" s="18"/>
      <c r="CK201" s="26"/>
      <c r="CL201" s="18"/>
      <c r="CM201" s="18"/>
      <c r="CN201" s="18"/>
      <c r="CO201" s="26"/>
      <c r="CP201" s="26"/>
      <c r="CQ201" s="34"/>
      <c r="CR201" s="34"/>
      <c r="CS201" s="18"/>
      <c r="CT201" s="26"/>
      <c r="CU201" s="18"/>
      <c r="CV201" s="26"/>
      <c r="CW201" s="18"/>
      <c r="CX201" s="18"/>
      <c r="CY201" s="18"/>
      <c r="CZ201" s="26"/>
      <c r="DA201" s="18"/>
      <c r="DB201" s="18"/>
    </row>
    <row r="202" spans="1:106" s="101" customFormat="1" ht="58.5" customHeight="1" x14ac:dyDescent="0.2">
      <c r="A202" s="17">
        <v>199</v>
      </c>
      <c r="B202" s="97">
        <v>42826</v>
      </c>
      <c r="C202" s="19" t="s">
        <v>121</v>
      </c>
      <c r="D202" s="20" t="s">
        <v>67</v>
      </c>
      <c r="E202" s="20" t="s">
        <v>68</v>
      </c>
      <c r="F202" s="20" t="s">
        <v>69</v>
      </c>
      <c r="G202" s="21" t="s">
        <v>1767</v>
      </c>
      <c r="H202" s="22">
        <v>236</v>
      </c>
      <c r="I202" s="78">
        <v>42816</v>
      </c>
      <c r="J202" s="23">
        <v>14000000</v>
      </c>
      <c r="K202" s="17" t="s">
        <v>122</v>
      </c>
      <c r="L202" s="24" t="s">
        <v>71</v>
      </c>
      <c r="M202" s="24"/>
      <c r="N202" s="23">
        <v>0</v>
      </c>
      <c r="O202" s="24" t="s">
        <v>71</v>
      </c>
      <c r="P202" s="24" t="s">
        <v>71</v>
      </c>
      <c r="Q202" s="23">
        <v>0</v>
      </c>
      <c r="R202" s="24" t="s">
        <v>71</v>
      </c>
      <c r="S202" s="26">
        <f t="shared" si="60"/>
        <v>14000000</v>
      </c>
      <c r="T202" s="17" t="s">
        <v>1595</v>
      </c>
      <c r="U202" s="17" t="s">
        <v>837</v>
      </c>
      <c r="V202" s="18" t="s">
        <v>74</v>
      </c>
      <c r="W202" s="18">
        <v>42829</v>
      </c>
      <c r="X202" s="19">
        <v>412</v>
      </c>
      <c r="Y202" s="18">
        <v>42829</v>
      </c>
      <c r="Z202" s="27">
        <v>14000000</v>
      </c>
      <c r="AA202" s="18">
        <v>42829</v>
      </c>
      <c r="AB202" s="18">
        <v>42829</v>
      </c>
      <c r="AC202" s="28"/>
      <c r="AD202" s="21" t="s">
        <v>838</v>
      </c>
      <c r="AE202" s="26">
        <v>14000000</v>
      </c>
      <c r="AF202" s="99">
        <f t="shared" si="61"/>
        <v>0</v>
      </c>
      <c r="AG202" s="30">
        <v>3500000</v>
      </c>
      <c r="AH202" s="17" t="s">
        <v>125</v>
      </c>
      <c r="AI202" s="17"/>
      <c r="AJ202" s="26" t="s">
        <v>839</v>
      </c>
      <c r="AK202" s="80">
        <v>42830</v>
      </c>
      <c r="AL202" s="17" t="s">
        <v>77</v>
      </c>
      <c r="AM202" s="31">
        <v>1032366797</v>
      </c>
      <c r="AN202" s="31">
        <v>1</v>
      </c>
      <c r="AO202" s="39"/>
      <c r="AP202" s="17" t="s">
        <v>582</v>
      </c>
      <c r="AQ202" s="17" t="s">
        <v>582</v>
      </c>
      <c r="AR202" s="17" t="s">
        <v>582</v>
      </c>
      <c r="AS202" s="17" t="s">
        <v>840</v>
      </c>
      <c r="AT202" s="19">
        <v>3108176492</v>
      </c>
      <c r="AU202" s="103" t="s">
        <v>841</v>
      </c>
      <c r="AV202" s="17" t="s">
        <v>747</v>
      </c>
      <c r="AW202" s="87">
        <f t="shared" si="56"/>
        <v>120</v>
      </c>
      <c r="AX202" s="17">
        <f t="shared" si="57"/>
        <v>4</v>
      </c>
      <c r="AY202" s="17">
        <f t="shared" si="58"/>
        <v>4</v>
      </c>
      <c r="AZ202" s="17">
        <f t="shared" si="59"/>
        <v>0</v>
      </c>
      <c r="BA202" s="18">
        <v>42950</v>
      </c>
      <c r="BB202" s="18"/>
      <c r="BC202" s="26"/>
      <c r="BD202" s="34"/>
      <c r="BE202" s="34"/>
      <c r="BF202" s="18"/>
      <c r="BG202" s="18"/>
      <c r="BH202" s="18"/>
      <c r="BI202" s="26"/>
      <c r="BJ202" s="34"/>
      <c r="BK202" s="34"/>
      <c r="BL202" s="18"/>
      <c r="BM202" s="18"/>
      <c r="BN202" s="18"/>
      <c r="BO202" s="17"/>
      <c r="BP202" s="19">
        <f t="shared" si="62"/>
        <v>-42333</v>
      </c>
      <c r="BQ202" s="17">
        <f t="shared" si="63"/>
        <v>-1411.1</v>
      </c>
      <c r="BR202" s="17">
        <f t="shared" si="64"/>
        <v>-1412</v>
      </c>
      <c r="BS202" s="17">
        <f t="shared" si="65"/>
        <v>27.000000000002728</v>
      </c>
      <c r="BT202" s="18"/>
      <c r="BU202" s="18"/>
      <c r="BV202" s="17"/>
      <c r="BW202" s="19">
        <f t="shared" si="66"/>
        <v>0</v>
      </c>
      <c r="BX202" s="17">
        <f t="shared" si="67"/>
        <v>0</v>
      </c>
      <c r="BY202" s="17">
        <f t="shared" si="68"/>
        <v>0</v>
      </c>
      <c r="BZ202" s="17">
        <f t="shared" si="69"/>
        <v>0</v>
      </c>
      <c r="CA202" s="18"/>
      <c r="CB202" s="18"/>
      <c r="CC202" s="18"/>
      <c r="CD202" s="18"/>
      <c r="CE202" s="36">
        <f t="shared" si="70"/>
        <v>0</v>
      </c>
      <c r="CF202" s="39">
        <f t="shared" si="71"/>
        <v>42950</v>
      </c>
      <c r="CG202" s="39"/>
      <c r="CH202" s="18"/>
      <c r="CI202" s="18"/>
      <c r="CJ202" s="18"/>
      <c r="CK202" s="26"/>
      <c r="CL202" s="18"/>
      <c r="CM202" s="18"/>
      <c r="CN202" s="18"/>
      <c r="CO202" s="26"/>
      <c r="CP202" s="26"/>
      <c r="CQ202" s="34"/>
      <c r="CR202" s="34"/>
      <c r="CS202" s="18"/>
      <c r="CT202" s="26"/>
      <c r="CU202" s="18"/>
      <c r="CV202" s="26"/>
      <c r="CW202" s="18"/>
      <c r="CX202" s="18"/>
      <c r="CY202" s="18"/>
      <c r="CZ202" s="26"/>
      <c r="DA202" s="18"/>
      <c r="DB202" s="18"/>
    </row>
    <row r="203" spans="1:106" s="101" customFormat="1" ht="58.5" customHeight="1" x14ac:dyDescent="0.2">
      <c r="A203" s="17">
        <v>200</v>
      </c>
      <c r="B203" s="97">
        <v>42826</v>
      </c>
      <c r="C203" s="19" t="s">
        <v>212</v>
      </c>
      <c r="D203" s="20" t="s">
        <v>67</v>
      </c>
      <c r="E203" s="20" t="s">
        <v>68</v>
      </c>
      <c r="F203" s="20" t="s">
        <v>69</v>
      </c>
      <c r="G203" s="21" t="s">
        <v>877</v>
      </c>
      <c r="H203" s="22">
        <v>247</v>
      </c>
      <c r="I203" s="78">
        <v>42818</v>
      </c>
      <c r="J203" s="23">
        <v>47700000</v>
      </c>
      <c r="K203" s="17" t="s">
        <v>213</v>
      </c>
      <c r="L203" s="24" t="s">
        <v>71</v>
      </c>
      <c r="M203" s="24"/>
      <c r="N203" s="23">
        <v>0</v>
      </c>
      <c r="O203" s="24" t="s">
        <v>71</v>
      </c>
      <c r="P203" s="24" t="s">
        <v>71</v>
      </c>
      <c r="Q203" s="23">
        <v>0</v>
      </c>
      <c r="R203" s="24" t="s">
        <v>71</v>
      </c>
      <c r="S203" s="26">
        <f t="shared" si="60"/>
        <v>47700000</v>
      </c>
      <c r="T203" s="17" t="s">
        <v>1594</v>
      </c>
      <c r="U203" s="17" t="s">
        <v>878</v>
      </c>
      <c r="V203" s="18" t="s">
        <v>74</v>
      </c>
      <c r="W203" s="18">
        <v>42829</v>
      </c>
      <c r="X203" s="19">
        <v>413</v>
      </c>
      <c r="Y203" s="18">
        <v>42829</v>
      </c>
      <c r="Z203" s="27">
        <v>45933333</v>
      </c>
      <c r="AA203" s="18">
        <v>42829</v>
      </c>
      <c r="AB203" s="18">
        <v>42829</v>
      </c>
      <c r="AC203" s="28"/>
      <c r="AD203" s="21" t="s">
        <v>879</v>
      </c>
      <c r="AE203" s="26">
        <v>45933333</v>
      </c>
      <c r="AF203" s="99">
        <f t="shared" si="61"/>
        <v>-1766667</v>
      </c>
      <c r="AG203" s="30">
        <v>5300000</v>
      </c>
      <c r="AH203" s="17" t="s">
        <v>216</v>
      </c>
      <c r="AI203" s="17"/>
      <c r="AJ203" s="26" t="s">
        <v>880</v>
      </c>
      <c r="AK203" s="80">
        <v>42831</v>
      </c>
      <c r="AL203" s="17" t="s">
        <v>77</v>
      </c>
      <c r="AM203" s="31">
        <v>52284866</v>
      </c>
      <c r="AN203" s="31">
        <v>9</v>
      </c>
      <c r="AO203" s="39"/>
      <c r="AP203" s="17" t="s">
        <v>582</v>
      </c>
      <c r="AQ203" s="17" t="s">
        <v>582</v>
      </c>
      <c r="AR203" s="17" t="s">
        <v>582</v>
      </c>
      <c r="AS203" s="17" t="s">
        <v>881</v>
      </c>
      <c r="AT203" s="19">
        <v>3112001901</v>
      </c>
      <c r="AU203" s="103" t="s">
        <v>882</v>
      </c>
      <c r="AV203" s="17" t="s">
        <v>883</v>
      </c>
      <c r="AW203" s="87">
        <f t="shared" si="56"/>
        <v>260</v>
      </c>
      <c r="AX203" s="17">
        <f t="shared" si="57"/>
        <v>8.6666666666666661</v>
      </c>
      <c r="AY203" s="17">
        <f t="shared" si="58"/>
        <v>8</v>
      </c>
      <c r="AZ203" s="17">
        <f t="shared" si="59"/>
        <v>19.999999999999982</v>
      </c>
      <c r="BA203" s="18">
        <v>43092</v>
      </c>
      <c r="BB203" s="18"/>
      <c r="BC203" s="26"/>
      <c r="BD203" s="34"/>
      <c r="BE203" s="34"/>
      <c r="BF203" s="18"/>
      <c r="BG203" s="18"/>
      <c r="BH203" s="18"/>
      <c r="BI203" s="26"/>
      <c r="BJ203" s="34"/>
      <c r="BK203" s="34"/>
      <c r="BL203" s="18"/>
      <c r="BM203" s="18"/>
      <c r="BN203" s="18"/>
      <c r="BO203" s="17"/>
      <c r="BP203" s="19">
        <f t="shared" si="62"/>
        <v>-42473</v>
      </c>
      <c r="BQ203" s="17">
        <f t="shared" si="63"/>
        <v>-1415.7666666666667</v>
      </c>
      <c r="BR203" s="17">
        <f t="shared" si="64"/>
        <v>-1416</v>
      </c>
      <c r="BS203" s="17">
        <f t="shared" si="65"/>
        <v>7.0000000000004547</v>
      </c>
      <c r="BT203" s="18"/>
      <c r="BU203" s="18"/>
      <c r="BV203" s="17"/>
      <c r="BW203" s="19">
        <f t="shared" si="66"/>
        <v>0</v>
      </c>
      <c r="BX203" s="17">
        <f t="shared" si="67"/>
        <v>0</v>
      </c>
      <c r="BY203" s="17">
        <f t="shared" si="68"/>
        <v>0</v>
      </c>
      <c r="BZ203" s="17">
        <f t="shared" si="69"/>
        <v>0</v>
      </c>
      <c r="CA203" s="18"/>
      <c r="CB203" s="18"/>
      <c r="CC203" s="18"/>
      <c r="CD203" s="18"/>
      <c r="CE203" s="36">
        <f t="shared" si="70"/>
        <v>0</v>
      </c>
      <c r="CF203" s="39">
        <f t="shared" si="71"/>
        <v>43092</v>
      </c>
      <c r="CG203" s="39"/>
      <c r="CH203" s="18"/>
      <c r="CI203" s="18"/>
      <c r="CJ203" s="18"/>
      <c r="CK203" s="26"/>
      <c r="CL203" s="18"/>
      <c r="CM203" s="18"/>
      <c r="CN203" s="18"/>
      <c r="CO203" s="26"/>
      <c r="CP203" s="26"/>
      <c r="CQ203" s="34"/>
      <c r="CR203" s="34"/>
      <c r="CS203" s="18"/>
      <c r="CT203" s="26"/>
      <c r="CU203" s="18"/>
      <c r="CV203" s="26"/>
      <c r="CW203" s="18"/>
      <c r="CX203" s="18"/>
      <c r="CY203" s="18"/>
      <c r="CZ203" s="26"/>
      <c r="DA203" s="18"/>
      <c r="DB203" s="18"/>
    </row>
    <row r="204" spans="1:106" s="101" customFormat="1" ht="58.5" customHeight="1" x14ac:dyDescent="0.2">
      <c r="A204" s="17">
        <v>201</v>
      </c>
      <c r="B204" s="97">
        <v>42828</v>
      </c>
      <c r="C204" s="19" t="s">
        <v>95</v>
      </c>
      <c r="D204" s="20" t="s">
        <v>67</v>
      </c>
      <c r="E204" s="20" t="s">
        <v>68</v>
      </c>
      <c r="F204" s="20" t="s">
        <v>69</v>
      </c>
      <c r="G204" s="21" t="s">
        <v>1768</v>
      </c>
      <c r="H204" s="22">
        <v>262</v>
      </c>
      <c r="I204" s="78">
        <v>42829</v>
      </c>
      <c r="J204" s="23">
        <v>58229333</v>
      </c>
      <c r="K204" s="17" t="s">
        <v>96</v>
      </c>
      <c r="L204" s="24" t="s">
        <v>71</v>
      </c>
      <c r="M204" s="24"/>
      <c r="N204" s="23">
        <v>0</v>
      </c>
      <c r="O204" s="24" t="s">
        <v>71</v>
      </c>
      <c r="P204" s="24" t="s">
        <v>71</v>
      </c>
      <c r="Q204" s="23">
        <v>0</v>
      </c>
      <c r="R204" s="24" t="s">
        <v>71</v>
      </c>
      <c r="S204" s="26">
        <f t="shared" si="60"/>
        <v>58229333</v>
      </c>
      <c r="T204" s="17" t="s">
        <v>1595</v>
      </c>
      <c r="U204" s="17" t="s">
        <v>855</v>
      </c>
      <c r="V204" s="18" t="s">
        <v>74</v>
      </c>
      <c r="W204" s="18">
        <v>42831</v>
      </c>
      <c r="X204" s="19">
        <v>416</v>
      </c>
      <c r="Y204" s="18">
        <v>42831</v>
      </c>
      <c r="Z204" s="27">
        <v>58229333</v>
      </c>
      <c r="AA204" s="18">
        <v>42831</v>
      </c>
      <c r="AB204" s="18">
        <v>42831</v>
      </c>
      <c r="AC204" s="28"/>
      <c r="AD204" s="21" t="s">
        <v>856</v>
      </c>
      <c r="AE204" s="26">
        <v>58229333</v>
      </c>
      <c r="AF204" s="99">
        <f t="shared" si="61"/>
        <v>0</v>
      </c>
      <c r="AG204" s="30">
        <v>6592000</v>
      </c>
      <c r="AH204" s="17" t="s">
        <v>850</v>
      </c>
      <c r="AI204" s="17"/>
      <c r="AJ204" s="26" t="s">
        <v>857</v>
      </c>
      <c r="AK204" s="80">
        <v>42831</v>
      </c>
      <c r="AL204" s="17" t="s">
        <v>77</v>
      </c>
      <c r="AM204" s="31">
        <v>52513584</v>
      </c>
      <c r="AN204" s="31">
        <v>0</v>
      </c>
      <c r="AO204" s="39"/>
      <c r="AP204" s="17" t="s">
        <v>582</v>
      </c>
      <c r="AQ204" s="17" t="s">
        <v>582</v>
      </c>
      <c r="AR204" s="17" t="s">
        <v>582</v>
      </c>
      <c r="AS204" s="17" t="s">
        <v>858</v>
      </c>
      <c r="AT204" s="19">
        <v>3102659822</v>
      </c>
      <c r="AU204" s="103" t="s">
        <v>859</v>
      </c>
      <c r="AV204" s="17" t="s">
        <v>860</v>
      </c>
      <c r="AW204" s="87">
        <f t="shared" si="56"/>
        <v>265</v>
      </c>
      <c r="AX204" s="17">
        <f t="shared" si="57"/>
        <v>8.8333333333333339</v>
      </c>
      <c r="AY204" s="17">
        <f t="shared" si="58"/>
        <v>8</v>
      </c>
      <c r="AZ204" s="17">
        <f t="shared" si="59"/>
        <v>25.000000000000018</v>
      </c>
      <c r="BA204" s="18">
        <v>43099</v>
      </c>
      <c r="BB204" s="18"/>
      <c r="BC204" s="26"/>
      <c r="BD204" s="34"/>
      <c r="BE204" s="34"/>
      <c r="BF204" s="18"/>
      <c r="BG204" s="18"/>
      <c r="BH204" s="18"/>
      <c r="BI204" s="26"/>
      <c r="BJ204" s="34"/>
      <c r="BK204" s="34"/>
      <c r="BL204" s="18"/>
      <c r="BM204" s="18"/>
      <c r="BN204" s="18"/>
      <c r="BO204" s="17"/>
      <c r="BP204" s="19">
        <f t="shared" si="62"/>
        <v>-42480</v>
      </c>
      <c r="BQ204" s="17">
        <f t="shared" si="63"/>
        <v>-1416</v>
      </c>
      <c r="BR204" s="17">
        <f t="shared" si="64"/>
        <v>-1416</v>
      </c>
      <c r="BS204" s="17">
        <f t="shared" si="65"/>
        <v>0</v>
      </c>
      <c r="BT204" s="18"/>
      <c r="BU204" s="18"/>
      <c r="BV204" s="17"/>
      <c r="BW204" s="19">
        <f t="shared" si="66"/>
        <v>0</v>
      </c>
      <c r="BX204" s="17">
        <f t="shared" si="67"/>
        <v>0</v>
      </c>
      <c r="BY204" s="17">
        <f t="shared" si="68"/>
        <v>0</v>
      </c>
      <c r="BZ204" s="17">
        <f t="shared" si="69"/>
        <v>0</v>
      </c>
      <c r="CA204" s="18"/>
      <c r="CB204" s="18"/>
      <c r="CC204" s="18"/>
      <c r="CD204" s="18"/>
      <c r="CE204" s="36">
        <f t="shared" si="70"/>
        <v>0</v>
      </c>
      <c r="CF204" s="39">
        <f t="shared" si="71"/>
        <v>43099</v>
      </c>
      <c r="CG204" s="39"/>
      <c r="CH204" s="18"/>
      <c r="CI204" s="18"/>
      <c r="CJ204" s="18"/>
      <c r="CK204" s="26"/>
      <c r="CL204" s="18"/>
      <c r="CM204" s="18"/>
      <c r="CN204" s="18"/>
      <c r="CO204" s="26"/>
      <c r="CP204" s="26"/>
      <c r="CQ204" s="34"/>
      <c r="CR204" s="34"/>
      <c r="CS204" s="18"/>
      <c r="CT204" s="26"/>
      <c r="CU204" s="18"/>
      <c r="CV204" s="26"/>
      <c r="CW204" s="18"/>
      <c r="CX204" s="18"/>
      <c r="CY204" s="18"/>
      <c r="CZ204" s="26"/>
      <c r="DA204" s="18"/>
      <c r="DB204" s="18"/>
    </row>
    <row r="205" spans="1:106" s="101" customFormat="1" ht="58.5" customHeight="1" x14ac:dyDescent="0.2">
      <c r="A205" s="17">
        <v>202</v>
      </c>
      <c r="B205" s="97">
        <v>42828</v>
      </c>
      <c r="C205" s="19" t="s">
        <v>95</v>
      </c>
      <c r="D205" s="20" t="s">
        <v>67</v>
      </c>
      <c r="E205" s="20" t="s">
        <v>68</v>
      </c>
      <c r="F205" s="20" t="s">
        <v>69</v>
      </c>
      <c r="G205" s="21" t="s">
        <v>1769</v>
      </c>
      <c r="H205" s="22">
        <v>256</v>
      </c>
      <c r="I205" s="78">
        <v>42824</v>
      </c>
      <c r="J205" s="23">
        <v>42712500</v>
      </c>
      <c r="K205" s="17" t="s">
        <v>96</v>
      </c>
      <c r="L205" s="24" t="s">
        <v>71</v>
      </c>
      <c r="M205" s="24"/>
      <c r="N205" s="23">
        <v>0</v>
      </c>
      <c r="O205" s="24" t="s">
        <v>71</v>
      </c>
      <c r="P205" s="24" t="s">
        <v>71</v>
      </c>
      <c r="Q205" s="23">
        <v>0</v>
      </c>
      <c r="R205" s="24" t="s">
        <v>71</v>
      </c>
      <c r="S205" s="26">
        <f t="shared" si="60"/>
        <v>42712500</v>
      </c>
      <c r="T205" s="17" t="s">
        <v>1594</v>
      </c>
      <c r="U205" s="17" t="s">
        <v>848</v>
      </c>
      <c r="V205" s="18" t="s">
        <v>74</v>
      </c>
      <c r="W205" s="18">
        <v>42831</v>
      </c>
      <c r="X205" s="19">
        <v>418</v>
      </c>
      <c r="Y205" s="18">
        <v>42831</v>
      </c>
      <c r="Z205" s="27">
        <v>42712500</v>
      </c>
      <c r="AA205" s="18">
        <v>42831</v>
      </c>
      <c r="AB205" s="18">
        <v>42831</v>
      </c>
      <c r="AC205" s="28"/>
      <c r="AD205" s="21" t="s">
        <v>849</v>
      </c>
      <c r="AE205" s="26">
        <v>42712500</v>
      </c>
      <c r="AF205" s="99">
        <f t="shared" si="61"/>
        <v>0</v>
      </c>
      <c r="AG205" s="30">
        <v>5025000</v>
      </c>
      <c r="AH205" s="17" t="s">
        <v>850</v>
      </c>
      <c r="AI205" s="17"/>
      <c r="AJ205" s="26" t="s">
        <v>851</v>
      </c>
      <c r="AK205" s="80">
        <v>42842</v>
      </c>
      <c r="AL205" s="17" t="s">
        <v>77</v>
      </c>
      <c r="AM205" s="31">
        <v>1032417067</v>
      </c>
      <c r="AN205" s="31">
        <v>1</v>
      </c>
      <c r="AO205" s="39"/>
      <c r="AP205" s="17" t="s">
        <v>582</v>
      </c>
      <c r="AQ205" s="17" t="s">
        <v>582</v>
      </c>
      <c r="AR205" s="17" t="s">
        <v>582</v>
      </c>
      <c r="AS205" s="17" t="s">
        <v>852</v>
      </c>
      <c r="AT205" s="19">
        <v>3134572090</v>
      </c>
      <c r="AU205" s="103" t="s">
        <v>853</v>
      </c>
      <c r="AV205" s="17" t="s">
        <v>854</v>
      </c>
      <c r="AW205" s="87">
        <f t="shared" si="56"/>
        <v>255</v>
      </c>
      <c r="AX205" s="17">
        <f t="shared" si="57"/>
        <v>8.5</v>
      </c>
      <c r="AY205" s="17">
        <f t="shared" si="58"/>
        <v>8</v>
      </c>
      <c r="AZ205" s="17">
        <f t="shared" si="59"/>
        <v>15</v>
      </c>
      <c r="BA205" s="18">
        <v>43089</v>
      </c>
      <c r="BB205" s="18"/>
      <c r="BC205" s="26"/>
      <c r="BD205" s="34"/>
      <c r="BE205" s="34"/>
      <c r="BF205" s="18"/>
      <c r="BG205" s="18"/>
      <c r="BH205" s="18"/>
      <c r="BI205" s="26"/>
      <c r="BJ205" s="34"/>
      <c r="BK205" s="34"/>
      <c r="BL205" s="18"/>
      <c r="BM205" s="18"/>
      <c r="BN205" s="18"/>
      <c r="BO205" s="17"/>
      <c r="BP205" s="19">
        <f t="shared" si="62"/>
        <v>-42470</v>
      </c>
      <c r="BQ205" s="17">
        <f t="shared" si="63"/>
        <v>-1415.6666666666667</v>
      </c>
      <c r="BR205" s="17">
        <f t="shared" si="64"/>
        <v>-1416</v>
      </c>
      <c r="BS205" s="17">
        <f t="shared" si="65"/>
        <v>9.9999999999977263</v>
      </c>
      <c r="BT205" s="18"/>
      <c r="BU205" s="18"/>
      <c r="BV205" s="17"/>
      <c r="BW205" s="19">
        <f t="shared" si="66"/>
        <v>0</v>
      </c>
      <c r="BX205" s="17">
        <f t="shared" si="67"/>
        <v>0</v>
      </c>
      <c r="BY205" s="17">
        <f t="shared" si="68"/>
        <v>0</v>
      </c>
      <c r="BZ205" s="17">
        <f t="shared" si="69"/>
        <v>0</v>
      </c>
      <c r="CA205" s="18"/>
      <c r="CB205" s="18"/>
      <c r="CC205" s="18"/>
      <c r="CD205" s="18"/>
      <c r="CE205" s="36">
        <f t="shared" si="70"/>
        <v>0</v>
      </c>
      <c r="CF205" s="39">
        <f t="shared" si="71"/>
        <v>43089</v>
      </c>
      <c r="CG205" s="39"/>
      <c r="CH205" s="18"/>
      <c r="CI205" s="18"/>
      <c r="CJ205" s="18"/>
      <c r="CK205" s="26"/>
      <c r="CL205" s="18"/>
      <c r="CM205" s="18"/>
      <c r="CN205" s="18"/>
      <c r="CO205" s="26"/>
      <c r="CP205" s="26"/>
      <c r="CQ205" s="34"/>
      <c r="CR205" s="34"/>
      <c r="CS205" s="18"/>
      <c r="CT205" s="26"/>
      <c r="CU205" s="18"/>
      <c r="CV205" s="26"/>
      <c r="CW205" s="18"/>
      <c r="CX205" s="18"/>
      <c r="CY205" s="18"/>
      <c r="CZ205" s="26"/>
      <c r="DA205" s="18"/>
      <c r="DB205" s="18"/>
    </row>
    <row r="206" spans="1:106" s="101" customFormat="1" ht="58.5" customHeight="1" x14ac:dyDescent="0.2">
      <c r="A206" s="17">
        <v>203</v>
      </c>
      <c r="B206" s="97">
        <v>42829</v>
      </c>
      <c r="C206" s="19" t="s">
        <v>95</v>
      </c>
      <c r="D206" s="20" t="s">
        <v>67</v>
      </c>
      <c r="E206" s="20" t="s">
        <v>68</v>
      </c>
      <c r="F206" s="20" t="s">
        <v>69</v>
      </c>
      <c r="G206" s="21" t="s">
        <v>1770</v>
      </c>
      <c r="H206" s="22">
        <v>263</v>
      </c>
      <c r="I206" s="78">
        <v>42829</v>
      </c>
      <c r="J206" s="23">
        <v>13500000</v>
      </c>
      <c r="K206" s="17" t="s">
        <v>96</v>
      </c>
      <c r="L206" s="24" t="s">
        <v>71</v>
      </c>
      <c r="M206" s="24"/>
      <c r="N206" s="23">
        <v>0</v>
      </c>
      <c r="O206" s="24" t="s">
        <v>71</v>
      </c>
      <c r="P206" s="24" t="s">
        <v>71</v>
      </c>
      <c r="Q206" s="23">
        <v>0</v>
      </c>
      <c r="R206" s="24" t="s">
        <v>71</v>
      </c>
      <c r="S206" s="26">
        <f t="shared" si="60"/>
        <v>13500000</v>
      </c>
      <c r="T206" s="17" t="s">
        <v>1599</v>
      </c>
      <c r="U206" s="17" t="s">
        <v>866</v>
      </c>
      <c r="V206" s="18" t="s">
        <v>143</v>
      </c>
      <c r="W206" s="18">
        <v>42832</v>
      </c>
      <c r="X206" s="19">
        <v>427</v>
      </c>
      <c r="Y206" s="18">
        <v>42832</v>
      </c>
      <c r="Z206" s="27">
        <v>13500000</v>
      </c>
      <c r="AA206" s="18">
        <v>42832</v>
      </c>
      <c r="AB206" s="18">
        <v>42832</v>
      </c>
      <c r="AC206" s="28"/>
      <c r="AD206" s="21" t="s">
        <v>867</v>
      </c>
      <c r="AE206" s="26">
        <v>13500000</v>
      </c>
      <c r="AF206" s="99">
        <f t="shared" si="61"/>
        <v>0</v>
      </c>
      <c r="AG206" s="30">
        <v>9000000</v>
      </c>
      <c r="AH206" s="17" t="s">
        <v>850</v>
      </c>
      <c r="AI206" s="17"/>
      <c r="AJ206" s="26" t="s">
        <v>868</v>
      </c>
      <c r="AK206" s="80">
        <v>42844</v>
      </c>
      <c r="AL206" s="17" t="s">
        <v>77</v>
      </c>
      <c r="AM206" s="31">
        <v>51619510</v>
      </c>
      <c r="AN206" s="31">
        <v>9</v>
      </c>
      <c r="AO206" s="39"/>
      <c r="AP206" s="17" t="s">
        <v>582</v>
      </c>
      <c r="AQ206" s="17" t="s">
        <v>582</v>
      </c>
      <c r="AR206" s="17" t="s">
        <v>582</v>
      </c>
      <c r="AS206" s="17" t="s">
        <v>869</v>
      </c>
      <c r="AT206" s="19">
        <v>3163594105</v>
      </c>
      <c r="AU206" s="103" t="s">
        <v>870</v>
      </c>
      <c r="AV206" s="17" t="s">
        <v>871</v>
      </c>
      <c r="AW206" s="87">
        <f t="shared" si="56"/>
        <v>45</v>
      </c>
      <c r="AX206" s="17">
        <f t="shared" si="57"/>
        <v>1.5</v>
      </c>
      <c r="AY206" s="17">
        <f t="shared" si="58"/>
        <v>1</v>
      </c>
      <c r="AZ206" s="17">
        <f t="shared" si="59"/>
        <v>15</v>
      </c>
      <c r="BA206" s="18">
        <v>42876</v>
      </c>
      <c r="BB206" s="18"/>
      <c r="BC206" s="26"/>
      <c r="BD206" s="34"/>
      <c r="BE206" s="34"/>
      <c r="BF206" s="18"/>
      <c r="BG206" s="18"/>
      <c r="BH206" s="18"/>
      <c r="BI206" s="26"/>
      <c r="BJ206" s="34"/>
      <c r="BK206" s="34"/>
      <c r="BL206" s="18"/>
      <c r="BM206" s="18"/>
      <c r="BN206" s="18"/>
      <c r="BO206" s="17"/>
      <c r="BP206" s="19">
        <f t="shared" si="62"/>
        <v>-42261</v>
      </c>
      <c r="BQ206" s="17">
        <f t="shared" si="63"/>
        <v>-1408.7</v>
      </c>
      <c r="BR206" s="17">
        <f t="shared" si="64"/>
        <v>-1409</v>
      </c>
      <c r="BS206" s="17">
        <f t="shared" si="65"/>
        <v>8.9999999999986358</v>
      </c>
      <c r="BT206" s="18"/>
      <c r="BU206" s="18"/>
      <c r="BV206" s="17"/>
      <c r="BW206" s="19">
        <f t="shared" si="66"/>
        <v>0</v>
      </c>
      <c r="BX206" s="17">
        <f t="shared" si="67"/>
        <v>0</v>
      </c>
      <c r="BY206" s="17">
        <f t="shared" si="68"/>
        <v>0</v>
      </c>
      <c r="BZ206" s="17">
        <f t="shared" si="69"/>
        <v>0</v>
      </c>
      <c r="CA206" s="18"/>
      <c r="CB206" s="18"/>
      <c r="CC206" s="18"/>
      <c r="CD206" s="18"/>
      <c r="CE206" s="36">
        <f t="shared" si="70"/>
        <v>0</v>
      </c>
      <c r="CF206" s="39">
        <f t="shared" si="71"/>
        <v>42876</v>
      </c>
      <c r="CG206" s="39"/>
      <c r="CH206" s="18"/>
      <c r="CI206" s="18"/>
      <c r="CJ206" s="18"/>
      <c r="CK206" s="26"/>
      <c r="CL206" s="18"/>
      <c r="CM206" s="18"/>
      <c r="CN206" s="18"/>
      <c r="CO206" s="26"/>
      <c r="CP206" s="26"/>
      <c r="CQ206" s="34"/>
      <c r="CR206" s="34"/>
      <c r="CS206" s="18"/>
      <c r="CT206" s="26"/>
      <c r="CU206" s="18"/>
      <c r="CV206" s="26"/>
      <c r="CW206" s="18"/>
      <c r="CX206" s="18"/>
      <c r="CY206" s="18"/>
      <c r="CZ206" s="26"/>
      <c r="DA206" s="18"/>
      <c r="DB206" s="18"/>
    </row>
    <row r="207" spans="1:106" s="101" customFormat="1" ht="58.5" customHeight="1" x14ac:dyDescent="0.2">
      <c r="A207" s="17">
        <v>204</v>
      </c>
      <c r="B207" s="97">
        <v>42832</v>
      </c>
      <c r="C207" s="19" t="s">
        <v>95</v>
      </c>
      <c r="D207" s="20" t="s">
        <v>67</v>
      </c>
      <c r="E207" s="20" t="s">
        <v>68</v>
      </c>
      <c r="F207" s="20" t="s">
        <v>69</v>
      </c>
      <c r="G207" s="21" t="s">
        <v>1771</v>
      </c>
      <c r="H207" s="22">
        <v>245</v>
      </c>
      <c r="I207" s="78">
        <v>42816</v>
      </c>
      <c r="J207" s="23">
        <v>15946667</v>
      </c>
      <c r="K207" s="17" t="s">
        <v>96</v>
      </c>
      <c r="L207" s="24" t="s">
        <v>71</v>
      </c>
      <c r="M207" s="24"/>
      <c r="N207" s="23">
        <v>0</v>
      </c>
      <c r="O207" s="24" t="s">
        <v>71</v>
      </c>
      <c r="P207" s="24" t="s">
        <v>71</v>
      </c>
      <c r="Q207" s="23">
        <v>0</v>
      </c>
      <c r="R207" s="24" t="s">
        <v>71</v>
      </c>
      <c r="S207" s="26">
        <f t="shared" si="60"/>
        <v>15946667</v>
      </c>
      <c r="T207" s="17" t="s">
        <v>1600</v>
      </c>
      <c r="U207" s="17" t="s">
        <v>896</v>
      </c>
      <c r="V207" s="18" t="s">
        <v>74</v>
      </c>
      <c r="W207" s="18">
        <v>42835</v>
      </c>
      <c r="X207" s="19">
        <v>428</v>
      </c>
      <c r="Y207" s="18">
        <v>42835</v>
      </c>
      <c r="Z207" s="27">
        <v>15946667</v>
      </c>
      <c r="AA207" s="18">
        <v>42835</v>
      </c>
      <c r="AB207" s="18">
        <v>42835</v>
      </c>
      <c r="AC207" s="28"/>
      <c r="AD207" s="21" t="s">
        <v>897</v>
      </c>
      <c r="AE207" s="26">
        <v>15946667</v>
      </c>
      <c r="AF207" s="99">
        <f t="shared" si="61"/>
        <v>0</v>
      </c>
      <c r="AG207" s="30">
        <v>4600000</v>
      </c>
      <c r="AH207" s="17" t="s">
        <v>850</v>
      </c>
      <c r="AI207" s="17"/>
      <c r="AJ207" s="26" t="s">
        <v>898</v>
      </c>
      <c r="AK207" s="80">
        <v>42930</v>
      </c>
      <c r="AL207" s="17" t="s">
        <v>77</v>
      </c>
      <c r="AM207" s="31">
        <v>52778785</v>
      </c>
      <c r="AN207" s="31">
        <v>1</v>
      </c>
      <c r="AO207" s="39"/>
      <c r="AP207" s="17" t="s">
        <v>582</v>
      </c>
      <c r="AQ207" s="17" t="s">
        <v>582</v>
      </c>
      <c r="AR207" s="17" t="s">
        <v>582</v>
      </c>
      <c r="AS207" s="17" t="s">
        <v>899</v>
      </c>
      <c r="AT207" s="19">
        <v>3133411660</v>
      </c>
      <c r="AU207" s="103" t="s">
        <v>900</v>
      </c>
      <c r="AV207" s="17" t="s">
        <v>901</v>
      </c>
      <c r="AW207" s="87">
        <f t="shared" ref="AW207:AW235" si="72">DAYS360(AB207,BA207,FALSE)+1</f>
        <v>104</v>
      </c>
      <c r="AX207" s="17">
        <f t="shared" ref="AX207:AX237" si="73">AW207/30</f>
        <v>3.4666666666666668</v>
      </c>
      <c r="AY207" s="17">
        <f t="shared" ref="AY207:AY237" si="74">INT(AX207)</f>
        <v>3</v>
      </c>
      <c r="AZ207" s="17">
        <f t="shared" ref="AZ207:AZ237" si="75">(AX207-AY207)*30</f>
        <v>14.000000000000004</v>
      </c>
      <c r="BA207" s="18">
        <v>42939</v>
      </c>
      <c r="BB207" s="18"/>
      <c r="BC207" s="26"/>
      <c r="BD207" s="34"/>
      <c r="BE207" s="34"/>
      <c r="BF207" s="18"/>
      <c r="BG207" s="18"/>
      <c r="BH207" s="18"/>
      <c r="BI207" s="26"/>
      <c r="BJ207" s="34"/>
      <c r="BK207" s="34"/>
      <c r="BL207" s="18"/>
      <c r="BM207" s="18"/>
      <c r="BN207" s="18"/>
      <c r="BO207" s="17"/>
      <c r="BP207" s="19">
        <f t="shared" si="62"/>
        <v>-42323</v>
      </c>
      <c r="BQ207" s="17">
        <f t="shared" si="63"/>
        <v>-1410.7666666666667</v>
      </c>
      <c r="BR207" s="17">
        <f t="shared" si="64"/>
        <v>-1411</v>
      </c>
      <c r="BS207" s="17">
        <f t="shared" si="65"/>
        <v>7.0000000000004547</v>
      </c>
      <c r="BT207" s="18"/>
      <c r="BU207" s="18"/>
      <c r="BV207" s="17"/>
      <c r="BW207" s="19">
        <f t="shared" si="66"/>
        <v>0</v>
      </c>
      <c r="BX207" s="17">
        <f t="shared" si="67"/>
        <v>0</v>
      </c>
      <c r="BY207" s="17">
        <f t="shared" si="68"/>
        <v>0</v>
      </c>
      <c r="BZ207" s="17">
        <f t="shared" si="69"/>
        <v>0</v>
      </c>
      <c r="CA207" s="18"/>
      <c r="CB207" s="18"/>
      <c r="CC207" s="18"/>
      <c r="CD207" s="18"/>
      <c r="CE207" s="36">
        <f t="shared" si="70"/>
        <v>0</v>
      </c>
      <c r="CF207" s="39">
        <f t="shared" si="71"/>
        <v>42939</v>
      </c>
      <c r="CG207" s="39"/>
      <c r="CH207" s="18"/>
      <c r="CI207" s="18"/>
      <c r="CJ207" s="18"/>
      <c r="CK207" s="26"/>
      <c r="CL207" s="18"/>
      <c r="CM207" s="18"/>
      <c r="CN207" s="18"/>
      <c r="CO207" s="26"/>
      <c r="CP207" s="26"/>
      <c r="CQ207" s="34"/>
      <c r="CR207" s="34"/>
      <c r="CS207" s="18"/>
      <c r="CT207" s="26"/>
      <c r="CU207" s="18"/>
      <c r="CV207" s="26"/>
      <c r="CW207" s="18"/>
      <c r="CX207" s="18"/>
      <c r="CY207" s="18"/>
      <c r="CZ207" s="26"/>
      <c r="DA207" s="18"/>
      <c r="DB207" s="18"/>
    </row>
    <row r="208" spans="1:106" s="101" customFormat="1" ht="58.5" customHeight="1" x14ac:dyDescent="0.2">
      <c r="A208" s="17">
        <v>205</v>
      </c>
      <c r="B208" s="97">
        <v>42832</v>
      </c>
      <c r="C208" s="19" t="s">
        <v>66</v>
      </c>
      <c r="D208" s="20" t="s">
        <v>67</v>
      </c>
      <c r="E208" s="20" t="s">
        <v>68</v>
      </c>
      <c r="F208" s="20" t="s">
        <v>69</v>
      </c>
      <c r="G208" s="21" t="s">
        <v>1772</v>
      </c>
      <c r="H208" s="22">
        <v>267</v>
      </c>
      <c r="I208" s="78">
        <v>42832</v>
      </c>
      <c r="J208" s="23">
        <v>60000000</v>
      </c>
      <c r="K208" s="17" t="s">
        <v>70</v>
      </c>
      <c r="L208" s="24" t="s">
        <v>71</v>
      </c>
      <c r="M208" s="24"/>
      <c r="N208" s="23">
        <v>0</v>
      </c>
      <c r="O208" s="24" t="s">
        <v>71</v>
      </c>
      <c r="P208" s="24" t="s">
        <v>71</v>
      </c>
      <c r="Q208" s="23">
        <v>0</v>
      </c>
      <c r="R208" s="24" t="s">
        <v>71</v>
      </c>
      <c r="S208" s="26">
        <f t="shared" si="60"/>
        <v>60000000</v>
      </c>
      <c r="T208" s="17" t="s">
        <v>1594</v>
      </c>
      <c r="U208" s="17" t="s">
        <v>842</v>
      </c>
      <c r="V208" s="18" t="s">
        <v>74</v>
      </c>
      <c r="W208" s="18">
        <v>42835</v>
      </c>
      <c r="X208" s="19">
        <v>429</v>
      </c>
      <c r="Y208" s="18">
        <v>42835</v>
      </c>
      <c r="Z208" s="27">
        <v>60000000</v>
      </c>
      <c r="AA208" s="18">
        <v>42835</v>
      </c>
      <c r="AB208" s="18">
        <v>42835</v>
      </c>
      <c r="AC208" s="28"/>
      <c r="AD208" s="21" t="s">
        <v>844</v>
      </c>
      <c r="AE208" s="26">
        <v>60000000</v>
      </c>
      <c r="AF208" s="99">
        <f t="shared" si="61"/>
        <v>0</v>
      </c>
      <c r="AG208" s="30">
        <v>7500000</v>
      </c>
      <c r="AH208" s="17" t="s">
        <v>843</v>
      </c>
      <c r="AI208" s="17" t="s">
        <v>71</v>
      </c>
      <c r="AJ208" s="26" t="s">
        <v>845</v>
      </c>
      <c r="AK208" s="80">
        <v>42843</v>
      </c>
      <c r="AL208" s="17" t="s">
        <v>77</v>
      </c>
      <c r="AM208" s="31">
        <v>79844029</v>
      </c>
      <c r="AN208" s="31">
        <v>2</v>
      </c>
      <c r="AO208" s="39"/>
      <c r="AP208" s="17" t="s">
        <v>582</v>
      </c>
      <c r="AQ208" s="17" t="s">
        <v>582</v>
      </c>
      <c r="AR208" s="17" t="s">
        <v>582</v>
      </c>
      <c r="AS208" s="17" t="s">
        <v>846</v>
      </c>
      <c r="AT208" s="19">
        <v>3017869919</v>
      </c>
      <c r="AU208" s="103" t="s">
        <v>847</v>
      </c>
      <c r="AV208" s="17" t="s">
        <v>701</v>
      </c>
      <c r="AW208" s="87">
        <f t="shared" si="72"/>
        <v>240</v>
      </c>
      <c r="AX208" s="17">
        <f t="shared" si="73"/>
        <v>8</v>
      </c>
      <c r="AY208" s="17">
        <f t="shared" si="74"/>
        <v>8</v>
      </c>
      <c r="AZ208" s="17">
        <f t="shared" si="75"/>
        <v>0</v>
      </c>
      <c r="BA208" s="18">
        <v>43078</v>
      </c>
      <c r="BB208" s="18"/>
      <c r="BC208" s="26"/>
      <c r="BD208" s="34"/>
      <c r="BE208" s="34"/>
      <c r="BF208" s="18"/>
      <c r="BG208" s="18"/>
      <c r="BH208" s="18"/>
      <c r="BI208" s="26"/>
      <c r="BJ208" s="34"/>
      <c r="BK208" s="34"/>
      <c r="BL208" s="18"/>
      <c r="BM208" s="18"/>
      <c r="BN208" s="18"/>
      <c r="BO208" s="17"/>
      <c r="BP208" s="19">
        <f t="shared" si="62"/>
        <v>-42459</v>
      </c>
      <c r="BQ208" s="17">
        <f t="shared" si="63"/>
        <v>-1415.3</v>
      </c>
      <c r="BR208" s="17">
        <f t="shared" si="64"/>
        <v>-1416</v>
      </c>
      <c r="BS208" s="17">
        <f t="shared" si="65"/>
        <v>21.000000000001364</v>
      </c>
      <c r="BT208" s="18"/>
      <c r="BU208" s="18"/>
      <c r="BV208" s="17"/>
      <c r="BW208" s="19">
        <f t="shared" si="66"/>
        <v>0</v>
      </c>
      <c r="BX208" s="17">
        <f t="shared" si="67"/>
        <v>0</v>
      </c>
      <c r="BY208" s="17">
        <f t="shared" si="68"/>
        <v>0</v>
      </c>
      <c r="BZ208" s="17">
        <f t="shared" si="69"/>
        <v>0</v>
      </c>
      <c r="CA208" s="18"/>
      <c r="CB208" s="18"/>
      <c r="CC208" s="18"/>
      <c r="CD208" s="18"/>
      <c r="CE208" s="36">
        <f t="shared" si="70"/>
        <v>0</v>
      </c>
      <c r="CF208" s="39">
        <f t="shared" si="71"/>
        <v>43078</v>
      </c>
      <c r="CG208" s="39"/>
      <c r="CH208" s="18"/>
      <c r="CI208" s="18"/>
      <c r="CJ208" s="18"/>
      <c r="CK208" s="26"/>
      <c r="CL208" s="18"/>
      <c r="CM208" s="18"/>
      <c r="CN208" s="18"/>
      <c r="CO208" s="26"/>
      <c r="CP208" s="26"/>
      <c r="CQ208" s="34"/>
      <c r="CR208" s="34"/>
      <c r="CS208" s="18"/>
      <c r="CT208" s="26"/>
      <c r="CU208" s="18"/>
      <c r="CV208" s="26"/>
      <c r="CW208" s="18"/>
      <c r="CX208" s="18"/>
      <c r="CY208" s="18"/>
      <c r="CZ208" s="26"/>
      <c r="DA208" s="18"/>
      <c r="DB208" s="18"/>
    </row>
    <row r="209" spans="1:106" s="101" customFormat="1" ht="58.5" customHeight="1" x14ac:dyDescent="0.2">
      <c r="A209" s="17">
        <v>206</v>
      </c>
      <c r="B209" s="97">
        <v>42832</v>
      </c>
      <c r="C209" s="19" t="s">
        <v>66</v>
      </c>
      <c r="D209" s="20" t="s">
        <v>67</v>
      </c>
      <c r="E209" s="20" t="s">
        <v>68</v>
      </c>
      <c r="F209" s="20" t="s">
        <v>69</v>
      </c>
      <c r="G209" s="21" t="s">
        <v>1773</v>
      </c>
      <c r="H209" s="22">
        <v>268</v>
      </c>
      <c r="I209" s="78">
        <v>42832</v>
      </c>
      <c r="J209" s="23">
        <v>68425000</v>
      </c>
      <c r="K209" s="17" t="s">
        <v>70</v>
      </c>
      <c r="L209" s="24" t="s">
        <v>71</v>
      </c>
      <c r="M209" s="24"/>
      <c r="N209" s="23">
        <v>0</v>
      </c>
      <c r="O209" s="24" t="s">
        <v>71</v>
      </c>
      <c r="P209" s="24" t="s">
        <v>71</v>
      </c>
      <c r="Q209" s="23">
        <v>0</v>
      </c>
      <c r="R209" s="24" t="s">
        <v>71</v>
      </c>
      <c r="S209" s="26">
        <f t="shared" si="60"/>
        <v>68425000</v>
      </c>
      <c r="T209" s="17" t="s">
        <v>1599</v>
      </c>
      <c r="U209" s="17" t="s">
        <v>872</v>
      </c>
      <c r="V209" s="18" t="s">
        <v>74</v>
      </c>
      <c r="W209" s="18">
        <v>42836</v>
      </c>
      <c r="X209" s="19">
        <v>430</v>
      </c>
      <c r="Y209" s="18">
        <v>42836</v>
      </c>
      <c r="Z209" s="27">
        <v>68425000</v>
      </c>
      <c r="AA209" s="18">
        <v>42836</v>
      </c>
      <c r="AB209" s="18">
        <v>42836</v>
      </c>
      <c r="AC209" s="28"/>
      <c r="AD209" s="21" t="s">
        <v>873</v>
      </c>
      <c r="AE209" s="26">
        <v>68425000</v>
      </c>
      <c r="AF209" s="99">
        <f t="shared" si="61"/>
        <v>0</v>
      </c>
      <c r="AG209" s="30">
        <v>8050000</v>
      </c>
      <c r="AH209" s="17" t="s">
        <v>843</v>
      </c>
      <c r="AI209" s="17" t="s">
        <v>71</v>
      </c>
      <c r="AJ209" s="26" t="s">
        <v>874</v>
      </c>
      <c r="AK209" s="80">
        <v>42836</v>
      </c>
      <c r="AL209" s="17" t="s">
        <v>77</v>
      </c>
      <c r="AM209" s="31">
        <v>35503024</v>
      </c>
      <c r="AN209" s="31">
        <v>3</v>
      </c>
      <c r="AO209" s="39"/>
      <c r="AP209" s="17" t="s">
        <v>582</v>
      </c>
      <c r="AQ209" s="17" t="s">
        <v>582</v>
      </c>
      <c r="AR209" s="17" t="s">
        <v>582</v>
      </c>
      <c r="AS209" s="17" t="s">
        <v>875</v>
      </c>
      <c r="AT209" s="19">
        <v>3173423624</v>
      </c>
      <c r="AU209" s="103" t="s">
        <v>876</v>
      </c>
      <c r="AV209" s="17" t="s">
        <v>854</v>
      </c>
      <c r="AW209" s="87">
        <f t="shared" si="72"/>
        <v>255</v>
      </c>
      <c r="AX209" s="17">
        <f t="shared" si="73"/>
        <v>8.5</v>
      </c>
      <c r="AY209" s="17">
        <f t="shared" si="74"/>
        <v>8</v>
      </c>
      <c r="AZ209" s="17">
        <f t="shared" si="75"/>
        <v>15</v>
      </c>
      <c r="BA209" s="18">
        <v>43094</v>
      </c>
      <c r="BB209" s="18"/>
      <c r="BC209" s="26"/>
      <c r="BD209" s="34"/>
      <c r="BE209" s="34"/>
      <c r="BF209" s="18"/>
      <c r="BG209" s="18"/>
      <c r="BH209" s="18"/>
      <c r="BI209" s="26"/>
      <c r="BJ209" s="34"/>
      <c r="BK209" s="34"/>
      <c r="BL209" s="18"/>
      <c r="BM209" s="18"/>
      <c r="BN209" s="18"/>
      <c r="BO209" s="17"/>
      <c r="BP209" s="19">
        <f t="shared" si="62"/>
        <v>-42475</v>
      </c>
      <c r="BQ209" s="17">
        <f t="shared" si="63"/>
        <v>-1415.8333333333333</v>
      </c>
      <c r="BR209" s="17">
        <f t="shared" si="64"/>
        <v>-1416</v>
      </c>
      <c r="BS209" s="17">
        <f t="shared" si="65"/>
        <v>5.0000000000022737</v>
      </c>
      <c r="BT209" s="18"/>
      <c r="BU209" s="18"/>
      <c r="BV209" s="17"/>
      <c r="BW209" s="19">
        <f t="shared" si="66"/>
        <v>0</v>
      </c>
      <c r="BX209" s="17">
        <f t="shared" si="67"/>
        <v>0</v>
      </c>
      <c r="BY209" s="17">
        <f t="shared" si="68"/>
        <v>0</v>
      </c>
      <c r="BZ209" s="17">
        <f t="shared" si="69"/>
        <v>0</v>
      </c>
      <c r="CA209" s="18"/>
      <c r="CB209" s="18"/>
      <c r="CC209" s="18"/>
      <c r="CD209" s="18"/>
      <c r="CE209" s="36">
        <f t="shared" si="70"/>
        <v>0</v>
      </c>
      <c r="CF209" s="39">
        <f t="shared" si="71"/>
        <v>43094</v>
      </c>
      <c r="CG209" s="39"/>
      <c r="CH209" s="18"/>
      <c r="CI209" s="18"/>
      <c r="CJ209" s="18"/>
      <c r="CK209" s="26"/>
      <c r="CL209" s="18"/>
      <c r="CM209" s="18"/>
      <c r="CN209" s="18"/>
      <c r="CO209" s="26"/>
      <c r="CP209" s="26"/>
      <c r="CQ209" s="34"/>
      <c r="CR209" s="34"/>
      <c r="CS209" s="18"/>
      <c r="CT209" s="26"/>
      <c r="CU209" s="18"/>
      <c r="CV209" s="26"/>
      <c r="CW209" s="18"/>
      <c r="CX209" s="18"/>
      <c r="CY209" s="18"/>
      <c r="CZ209" s="26"/>
      <c r="DA209" s="18"/>
      <c r="DB209" s="18"/>
    </row>
    <row r="210" spans="1:106" s="101" customFormat="1" ht="58.5" customHeight="1" x14ac:dyDescent="0.2">
      <c r="A210" s="17">
        <v>207</v>
      </c>
      <c r="B210" s="97">
        <v>42794</v>
      </c>
      <c r="C210" s="19" t="s">
        <v>66</v>
      </c>
      <c r="D210" s="20" t="s">
        <v>67</v>
      </c>
      <c r="E210" s="20" t="s">
        <v>68</v>
      </c>
      <c r="F210" s="20" t="s">
        <v>299</v>
      </c>
      <c r="G210" s="21" t="s">
        <v>1774</v>
      </c>
      <c r="H210" s="22">
        <v>200</v>
      </c>
      <c r="I210" s="78">
        <v>42793</v>
      </c>
      <c r="J210" s="23">
        <v>7502619</v>
      </c>
      <c r="K210" s="17" t="s">
        <v>775</v>
      </c>
      <c r="L210" s="24" t="s">
        <v>71</v>
      </c>
      <c r="M210" s="24"/>
      <c r="N210" s="23">
        <v>0</v>
      </c>
      <c r="O210" s="24" t="s">
        <v>71</v>
      </c>
      <c r="P210" s="24" t="s">
        <v>71</v>
      </c>
      <c r="Q210" s="23">
        <v>0</v>
      </c>
      <c r="R210" s="24" t="s">
        <v>71</v>
      </c>
      <c r="S210" s="26">
        <f t="shared" si="60"/>
        <v>7502619</v>
      </c>
      <c r="T210" s="17" t="s">
        <v>1594</v>
      </c>
      <c r="U210" s="17" t="s">
        <v>938</v>
      </c>
      <c r="V210" s="18" t="s">
        <v>74</v>
      </c>
      <c r="W210" s="18">
        <v>42842</v>
      </c>
      <c r="X210" s="19">
        <v>432</v>
      </c>
      <c r="Y210" s="18">
        <v>42842</v>
      </c>
      <c r="Z210" s="27">
        <v>7520619</v>
      </c>
      <c r="AA210" s="18">
        <v>42842</v>
      </c>
      <c r="AB210" s="18">
        <v>42842</v>
      </c>
      <c r="AC210" s="28" t="s">
        <v>939</v>
      </c>
      <c r="AD210" s="21" t="s">
        <v>940</v>
      </c>
      <c r="AE210" s="26">
        <v>7520619</v>
      </c>
      <c r="AF210" s="99">
        <f t="shared" si="61"/>
        <v>18000</v>
      </c>
      <c r="AG210" s="86" t="s">
        <v>490</v>
      </c>
      <c r="AH210" s="17" t="s">
        <v>843</v>
      </c>
      <c r="AI210" s="17"/>
      <c r="AJ210" s="26" t="s">
        <v>941</v>
      </c>
      <c r="AK210" s="80">
        <v>42849</v>
      </c>
      <c r="AL210" s="17" t="s">
        <v>282</v>
      </c>
      <c r="AM210" s="31">
        <v>900332071</v>
      </c>
      <c r="AN210" s="31">
        <v>2</v>
      </c>
      <c r="AO210" s="39"/>
      <c r="AP210" s="17" t="s">
        <v>942</v>
      </c>
      <c r="AQ210" s="17" t="s">
        <v>77</v>
      </c>
      <c r="AR210" s="17">
        <v>7699892</v>
      </c>
      <c r="AS210" s="17" t="s">
        <v>943</v>
      </c>
      <c r="AT210" s="19">
        <v>3202718745</v>
      </c>
      <c r="AU210" s="103" t="s">
        <v>944</v>
      </c>
      <c r="AV210" s="17" t="s">
        <v>945</v>
      </c>
      <c r="AW210" s="87">
        <f t="shared" si="72"/>
        <v>255</v>
      </c>
      <c r="AX210" s="17">
        <f t="shared" si="73"/>
        <v>8.5</v>
      </c>
      <c r="AY210" s="17">
        <f t="shared" si="74"/>
        <v>8</v>
      </c>
      <c r="AZ210" s="17">
        <f t="shared" si="75"/>
        <v>15</v>
      </c>
      <c r="BA210" s="18">
        <v>43100</v>
      </c>
      <c r="BB210" s="18"/>
      <c r="BC210" s="26"/>
      <c r="BD210" s="34"/>
      <c r="BE210" s="34"/>
      <c r="BF210" s="18"/>
      <c r="BG210" s="18"/>
      <c r="BH210" s="18"/>
      <c r="BI210" s="26"/>
      <c r="BJ210" s="34"/>
      <c r="BK210" s="34"/>
      <c r="BL210" s="18"/>
      <c r="BM210" s="18"/>
      <c r="BN210" s="18"/>
      <c r="BO210" s="17"/>
      <c r="BP210" s="19">
        <f t="shared" si="62"/>
        <v>-42480</v>
      </c>
      <c r="BQ210" s="17">
        <f t="shared" si="63"/>
        <v>-1416</v>
      </c>
      <c r="BR210" s="17">
        <f t="shared" si="64"/>
        <v>-1416</v>
      </c>
      <c r="BS210" s="17">
        <f t="shared" si="65"/>
        <v>0</v>
      </c>
      <c r="BT210" s="18"/>
      <c r="BU210" s="18"/>
      <c r="BV210" s="17"/>
      <c r="BW210" s="19">
        <f t="shared" si="66"/>
        <v>0</v>
      </c>
      <c r="BX210" s="17">
        <f t="shared" si="67"/>
        <v>0</v>
      </c>
      <c r="BY210" s="17">
        <f t="shared" si="68"/>
        <v>0</v>
      </c>
      <c r="BZ210" s="17">
        <f t="shared" si="69"/>
        <v>0</v>
      </c>
      <c r="CA210" s="18"/>
      <c r="CB210" s="18"/>
      <c r="CC210" s="18"/>
      <c r="CD210" s="18"/>
      <c r="CE210" s="36">
        <f t="shared" si="70"/>
        <v>0</v>
      </c>
      <c r="CF210" s="39">
        <f t="shared" si="71"/>
        <v>43100</v>
      </c>
      <c r="CG210" s="39"/>
      <c r="CH210" s="18"/>
      <c r="CI210" s="18"/>
      <c r="CJ210" s="18"/>
      <c r="CK210" s="26"/>
      <c r="CL210" s="18"/>
      <c r="CM210" s="18"/>
      <c r="CN210" s="18"/>
      <c r="CO210" s="26"/>
      <c r="CP210" s="26"/>
      <c r="CQ210" s="34"/>
      <c r="CR210" s="34"/>
      <c r="CS210" s="18"/>
      <c r="CT210" s="26"/>
      <c r="CU210" s="18"/>
      <c r="CV210" s="26"/>
      <c r="CW210" s="18"/>
      <c r="CX210" s="18"/>
      <c r="CY210" s="18"/>
      <c r="CZ210" s="26"/>
      <c r="DA210" s="18"/>
      <c r="DB210" s="18"/>
    </row>
    <row r="211" spans="1:106" s="101" customFormat="1" ht="58.5" customHeight="1" x14ac:dyDescent="0.2">
      <c r="A211" s="17">
        <v>208</v>
      </c>
      <c r="B211" s="97">
        <v>42839</v>
      </c>
      <c r="C211" s="19" t="s">
        <v>121</v>
      </c>
      <c r="D211" s="20" t="s">
        <v>67</v>
      </c>
      <c r="E211" s="20" t="s">
        <v>68</v>
      </c>
      <c r="F211" s="20" t="s">
        <v>69</v>
      </c>
      <c r="G211" s="21" t="s">
        <v>1775</v>
      </c>
      <c r="H211" s="22">
        <v>258</v>
      </c>
      <c r="I211" s="78">
        <v>42828</v>
      </c>
      <c r="J211" s="23">
        <v>25050000</v>
      </c>
      <c r="K211" s="17" t="s">
        <v>122</v>
      </c>
      <c r="L211" s="24" t="s">
        <v>71</v>
      </c>
      <c r="M211" s="24"/>
      <c r="N211" s="23">
        <v>0</v>
      </c>
      <c r="O211" s="24" t="s">
        <v>71</v>
      </c>
      <c r="P211" s="24" t="s">
        <v>71</v>
      </c>
      <c r="Q211" s="23">
        <v>0</v>
      </c>
      <c r="R211" s="24" t="s">
        <v>71</v>
      </c>
      <c r="S211" s="26">
        <f t="shared" si="60"/>
        <v>25050000</v>
      </c>
      <c r="T211" s="17" t="s">
        <v>1599</v>
      </c>
      <c r="U211" s="17" t="s">
        <v>861</v>
      </c>
      <c r="V211" s="18" t="s">
        <v>74</v>
      </c>
      <c r="W211" s="18">
        <v>42842</v>
      </c>
      <c r="X211" s="19">
        <v>434</v>
      </c>
      <c r="Y211" s="18">
        <v>42843</v>
      </c>
      <c r="Z211" s="27">
        <v>25050000</v>
      </c>
      <c r="AA211" s="18">
        <v>42843</v>
      </c>
      <c r="AB211" s="18">
        <v>42843</v>
      </c>
      <c r="AC211" s="28"/>
      <c r="AD211" s="21" t="s">
        <v>862</v>
      </c>
      <c r="AE211" s="26">
        <v>25050000</v>
      </c>
      <c r="AF211" s="99">
        <f t="shared" si="61"/>
        <v>0</v>
      </c>
      <c r="AG211" s="30">
        <v>8350000</v>
      </c>
      <c r="AH211" s="17" t="s">
        <v>125</v>
      </c>
      <c r="AI211" s="17"/>
      <c r="AJ211" s="26" t="s">
        <v>863</v>
      </c>
      <c r="AK211" s="80">
        <v>42843</v>
      </c>
      <c r="AL211" s="17" t="s">
        <v>77</v>
      </c>
      <c r="AM211" s="31">
        <v>79188959</v>
      </c>
      <c r="AN211" s="31">
        <v>2</v>
      </c>
      <c r="AO211" s="39"/>
      <c r="AP211" s="17" t="s">
        <v>582</v>
      </c>
      <c r="AQ211" s="17" t="s">
        <v>582</v>
      </c>
      <c r="AR211" s="17" t="s">
        <v>582</v>
      </c>
      <c r="AS211" s="17" t="s">
        <v>864</v>
      </c>
      <c r="AT211" s="19">
        <v>3115478843</v>
      </c>
      <c r="AU211" s="103" t="s">
        <v>865</v>
      </c>
      <c r="AV211" s="17" t="s">
        <v>705</v>
      </c>
      <c r="AW211" s="87">
        <f t="shared" si="72"/>
        <v>90</v>
      </c>
      <c r="AX211" s="17">
        <f t="shared" si="73"/>
        <v>3</v>
      </c>
      <c r="AY211" s="17">
        <f t="shared" si="74"/>
        <v>3</v>
      </c>
      <c r="AZ211" s="17">
        <f t="shared" si="75"/>
        <v>0</v>
      </c>
      <c r="BA211" s="18">
        <v>42933</v>
      </c>
      <c r="BB211" s="18"/>
      <c r="BC211" s="26"/>
      <c r="BD211" s="34"/>
      <c r="BE211" s="34"/>
      <c r="BF211" s="18"/>
      <c r="BG211" s="18"/>
      <c r="BH211" s="18"/>
      <c r="BI211" s="26"/>
      <c r="BJ211" s="34"/>
      <c r="BK211" s="34"/>
      <c r="BL211" s="18"/>
      <c r="BM211" s="18"/>
      <c r="BN211" s="18"/>
      <c r="BO211" s="17"/>
      <c r="BP211" s="19">
        <f t="shared" si="62"/>
        <v>-42317</v>
      </c>
      <c r="BQ211" s="17">
        <f t="shared" si="63"/>
        <v>-1410.5666666666666</v>
      </c>
      <c r="BR211" s="17">
        <f t="shared" si="64"/>
        <v>-1411</v>
      </c>
      <c r="BS211" s="17">
        <f t="shared" si="65"/>
        <v>13.000000000001819</v>
      </c>
      <c r="BT211" s="18"/>
      <c r="BU211" s="18"/>
      <c r="BV211" s="17"/>
      <c r="BW211" s="19">
        <f t="shared" si="66"/>
        <v>0</v>
      </c>
      <c r="BX211" s="17">
        <f t="shared" si="67"/>
        <v>0</v>
      </c>
      <c r="BY211" s="17">
        <f t="shared" si="68"/>
        <v>0</v>
      </c>
      <c r="BZ211" s="17">
        <f t="shared" si="69"/>
        <v>0</v>
      </c>
      <c r="CA211" s="18"/>
      <c r="CB211" s="18"/>
      <c r="CC211" s="18"/>
      <c r="CD211" s="18"/>
      <c r="CE211" s="36">
        <f t="shared" si="70"/>
        <v>0</v>
      </c>
      <c r="CF211" s="39">
        <f t="shared" si="71"/>
        <v>42933</v>
      </c>
      <c r="CG211" s="39"/>
      <c r="CH211" s="18"/>
      <c r="CI211" s="18"/>
      <c r="CJ211" s="18"/>
      <c r="CK211" s="26"/>
      <c r="CL211" s="18"/>
      <c r="CM211" s="18"/>
      <c r="CN211" s="18"/>
      <c r="CO211" s="26"/>
      <c r="CP211" s="26"/>
      <c r="CQ211" s="34"/>
      <c r="CR211" s="34"/>
      <c r="CS211" s="18"/>
      <c r="CT211" s="26"/>
      <c r="CU211" s="18"/>
      <c r="CV211" s="26"/>
      <c r="CW211" s="18"/>
      <c r="CX211" s="18"/>
      <c r="CY211" s="18"/>
      <c r="CZ211" s="26"/>
      <c r="DA211" s="18"/>
      <c r="DB211" s="18"/>
    </row>
    <row r="212" spans="1:106" s="101" customFormat="1" ht="58.5" customHeight="1" x14ac:dyDescent="0.2">
      <c r="A212" s="17">
        <v>209</v>
      </c>
      <c r="B212" s="97">
        <v>42840</v>
      </c>
      <c r="C212" s="19" t="s">
        <v>212</v>
      </c>
      <c r="D212" s="20" t="s">
        <v>67</v>
      </c>
      <c r="E212" s="20" t="s">
        <v>68</v>
      </c>
      <c r="F212" s="20" t="s">
        <v>69</v>
      </c>
      <c r="G212" s="21" t="s">
        <v>1776</v>
      </c>
      <c r="H212" s="22">
        <v>233</v>
      </c>
      <c r="I212" s="78">
        <v>42815</v>
      </c>
      <c r="J212" s="23">
        <v>43800000</v>
      </c>
      <c r="K212" s="17" t="s">
        <v>213</v>
      </c>
      <c r="L212" s="24" t="s">
        <v>71</v>
      </c>
      <c r="M212" s="24"/>
      <c r="N212" s="23">
        <v>0</v>
      </c>
      <c r="O212" s="24" t="s">
        <v>71</v>
      </c>
      <c r="P212" s="24" t="s">
        <v>71</v>
      </c>
      <c r="Q212" s="23">
        <v>0</v>
      </c>
      <c r="R212" s="24" t="s">
        <v>71</v>
      </c>
      <c r="S212" s="26">
        <f t="shared" si="60"/>
        <v>43800000</v>
      </c>
      <c r="T212" s="17" t="s">
        <v>1595</v>
      </c>
      <c r="U212" s="17" t="s">
        <v>830</v>
      </c>
      <c r="V212" s="18" t="s">
        <v>74</v>
      </c>
      <c r="W212" s="18">
        <v>42844</v>
      </c>
      <c r="X212" s="19">
        <v>440</v>
      </c>
      <c r="Y212" s="18">
        <v>42845</v>
      </c>
      <c r="Z212" s="27">
        <v>43800000</v>
      </c>
      <c r="AA212" s="18">
        <v>42845</v>
      </c>
      <c r="AB212" s="18">
        <v>42845</v>
      </c>
      <c r="AC212" s="28"/>
      <c r="AD212" s="21" t="s">
        <v>832</v>
      </c>
      <c r="AE212" s="26">
        <v>43800000</v>
      </c>
      <c r="AF212" s="99">
        <f t="shared" si="61"/>
        <v>0</v>
      </c>
      <c r="AG212" s="30">
        <v>7300000</v>
      </c>
      <c r="AH212" s="17" t="s">
        <v>831</v>
      </c>
      <c r="AI212" s="17"/>
      <c r="AJ212" s="26" t="s">
        <v>833</v>
      </c>
      <c r="AK212" s="80">
        <v>42850</v>
      </c>
      <c r="AL212" s="17" t="s">
        <v>273</v>
      </c>
      <c r="AM212" s="31">
        <v>700010138</v>
      </c>
      <c r="AN212" s="31">
        <v>1</v>
      </c>
      <c r="AO212" s="39"/>
      <c r="AP212" s="17" t="s">
        <v>582</v>
      </c>
      <c r="AQ212" s="17" t="s">
        <v>582</v>
      </c>
      <c r="AR212" s="17" t="s">
        <v>582</v>
      </c>
      <c r="AS212" s="17" t="s">
        <v>834</v>
      </c>
      <c r="AT212" s="19">
        <v>3102196116</v>
      </c>
      <c r="AU212" s="103" t="s">
        <v>835</v>
      </c>
      <c r="AV212" s="17" t="s">
        <v>836</v>
      </c>
      <c r="AW212" s="87">
        <f t="shared" si="72"/>
        <v>180</v>
      </c>
      <c r="AX212" s="17">
        <f t="shared" si="73"/>
        <v>6</v>
      </c>
      <c r="AY212" s="17">
        <f t="shared" si="74"/>
        <v>6</v>
      </c>
      <c r="AZ212" s="17">
        <f t="shared" si="75"/>
        <v>0</v>
      </c>
      <c r="BA212" s="18">
        <v>43027</v>
      </c>
      <c r="BB212" s="18"/>
      <c r="BC212" s="26"/>
      <c r="BD212" s="34"/>
      <c r="BE212" s="34"/>
      <c r="BF212" s="18"/>
      <c r="BG212" s="18"/>
      <c r="BH212" s="18"/>
      <c r="BI212" s="26"/>
      <c r="BJ212" s="34"/>
      <c r="BK212" s="34"/>
      <c r="BL212" s="18"/>
      <c r="BM212" s="18"/>
      <c r="BN212" s="18"/>
      <c r="BO212" s="17"/>
      <c r="BP212" s="19">
        <f t="shared" si="62"/>
        <v>-42409</v>
      </c>
      <c r="BQ212" s="17">
        <f t="shared" si="63"/>
        <v>-1413.6333333333334</v>
      </c>
      <c r="BR212" s="17">
        <f t="shared" si="64"/>
        <v>-1414</v>
      </c>
      <c r="BS212" s="17">
        <f t="shared" si="65"/>
        <v>10.999999999996817</v>
      </c>
      <c r="BT212" s="18"/>
      <c r="BU212" s="18"/>
      <c r="BV212" s="17"/>
      <c r="BW212" s="19">
        <f t="shared" si="66"/>
        <v>0</v>
      </c>
      <c r="BX212" s="17">
        <f t="shared" si="67"/>
        <v>0</v>
      </c>
      <c r="BY212" s="17">
        <f t="shared" si="68"/>
        <v>0</v>
      </c>
      <c r="BZ212" s="17">
        <f t="shared" si="69"/>
        <v>0</v>
      </c>
      <c r="CA212" s="18"/>
      <c r="CB212" s="18"/>
      <c r="CC212" s="18"/>
      <c r="CD212" s="18"/>
      <c r="CE212" s="36">
        <f t="shared" si="70"/>
        <v>0</v>
      </c>
      <c r="CF212" s="39">
        <f t="shared" si="71"/>
        <v>43027</v>
      </c>
      <c r="CG212" s="39"/>
      <c r="CH212" s="18"/>
      <c r="CI212" s="18"/>
      <c r="CJ212" s="18"/>
      <c r="CK212" s="26"/>
      <c r="CL212" s="18"/>
      <c r="CM212" s="18"/>
      <c r="CN212" s="18"/>
      <c r="CO212" s="26"/>
      <c r="CP212" s="26"/>
      <c r="CQ212" s="34"/>
      <c r="CR212" s="34"/>
      <c r="CS212" s="18"/>
      <c r="CT212" s="26"/>
      <c r="CU212" s="18"/>
      <c r="CV212" s="26"/>
      <c r="CW212" s="18"/>
      <c r="CX212" s="18"/>
      <c r="CY212" s="18"/>
      <c r="CZ212" s="26"/>
      <c r="DA212" s="18"/>
      <c r="DB212" s="18"/>
    </row>
    <row r="213" spans="1:106" s="101" customFormat="1" ht="58.5" customHeight="1" x14ac:dyDescent="0.2">
      <c r="A213" s="17">
        <v>210</v>
      </c>
      <c r="B213" s="97">
        <v>42845</v>
      </c>
      <c r="C213" s="19" t="s">
        <v>121</v>
      </c>
      <c r="D213" s="20" t="s">
        <v>67</v>
      </c>
      <c r="E213" s="20" t="s">
        <v>68</v>
      </c>
      <c r="F213" s="20" t="s">
        <v>69</v>
      </c>
      <c r="G213" s="21" t="s">
        <v>1777</v>
      </c>
      <c r="H213" s="22">
        <v>257</v>
      </c>
      <c r="I213" s="78">
        <v>42825</v>
      </c>
      <c r="J213" s="23">
        <v>4000000</v>
      </c>
      <c r="K213" s="17" t="s">
        <v>70</v>
      </c>
      <c r="L213" s="24" t="s">
        <v>71</v>
      </c>
      <c r="M213" s="24"/>
      <c r="N213" s="23">
        <v>0</v>
      </c>
      <c r="O213" s="24" t="s">
        <v>71</v>
      </c>
      <c r="P213" s="24" t="s">
        <v>71</v>
      </c>
      <c r="Q213" s="23">
        <v>0</v>
      </c>
      <c r="R213" s="24" t="s">
        <v>71</v>
      </c>
      <c r="S213" s="26">
        <f t="shared" si="60"/>
        <v>4000000</v>
      </c>
      <c r="T213" s="17" t="s">
        <v>1600</v>
      </c>
      <c r="U213" s="17" t="s">
        <v>933</v>
      </c>
      <c r="V213" s="18" t="s">
        <v>143</v>
      </c>
      <c r="W213" s="18">
        <v>42849</v>
      </c>
      <c r="X213" s="19">
        <v>443</v>
      </c>
      <c r="Y213" s="18">
        <v>42849</v>
      </c>
      <c r="Z213" s="27">
        <v>4000000</v>
      </c>
      <c r="AA213" s="18">
        <v>42849</v>
      </c>
      <c r="AB213" s="18">
        <v>42849</v>
      </c>
      <c r="AC213" s="28"/>
      <c r="AD213" s="21" t="s">
        <v>934</v>
      </c>
      <c r="AE213" s="26">
        <v>4000000</v>
      </c>
      <c r="AF213" s="99">
        <f t="shared" si="61"/>
        <v>0</v>
      </c>
      <c r="AG213" s="30">
        <v>4000000</v>
      </c>
      <c r="AH213" s="17" t="s">
        <v>125</v>
      </c>
      <c r="AI213" s="17"/>
      <c r="AJ213" s="26" t="s">
        <v>935</v>
      </c>
      <c r="AK213" s="80">
        <v>42849</v>
      </c>
      <c r="AL213" s="17" t="s">
        <v>77</v>
      </c>
      <c r="AM213" s="31">
        <v>79686764</v>
      </c>
      <c r="AN213" s="31">
        <v>1</v>
      </c>
      <c r="AO213" s="39"/>
      <c r="AP213" s="17" t="s">
        <v>582</v>
      </c>
      <c r="AQ213" s="17" t="s">
        <v>582</v>
      </c>
      <c r="AR213" s="17" t="s">
        <v>582</v>
      </c>
      <c r="AS213" s="17" t="s">
        <v>936</v>
      </c>
      <c r="AT213" s="19">
        <v>3104990041</v>
      </c>
      <c r="AU213" s="103" t="s">
        <v>937</v>
      </c>
      <c r="AV213" s="17" t="s">
        <v>792</v>
      </c>
      <c r="AW213" s="87">
        <f t="shared" si="72"/>
        <v>30</v>
      </c>
      <c r="AX213" s="17">
        <f t="shared" si="73"/>
        <v>1</v>
      </c>
      <c r="AY213" s="17">
        <f t="shared" si="74"/>
        <v>1</v>
      </c>
      <c r="AZ213" s="17">
        <f t="shared" si="75"/>
        <v>0</v>
      </c>
      <c r="BA213" s="18">
        <v>42878</v>
      </c>
      <c r="BB213" s="18"/>
      <c r="BC213" s="26"/>
      <c r="BD213" s="34"/>
      <c r="BE213" s="34"/>
      <c r="BF213" s="18"/>
      <c r="BG213" s="18"/>
      <c r="BH213" s="18"/>
      <c r="BI213" s="26"/>
      <c r="BJ213" s="34"/>
      <c r="BK213" s="34"/>
      <c r="BL213" s="18"/>
      <c r="BM213" s="18"/>
      <c r="BN213" s="18"/>
      <c r="BO213" s="17"/>
      <c r="BP213" s="19">
        <f t="shared" si="62"/>
        <v>-42263</v>
      </c>
      <c r="BQ213" s="17">
        <f t="shared" si="63"/>
        <v>-1408.7666666666667</v>
      </c>
      <c r="BR213" s="17">
        <f t="shared" si="64"/>
        <v>-1409</v>
      </c>
      <c r="BS213" s="17">
        <f t="shared" si="65"/>
        <v>7.0000000000004547</v>
      </c>
      <c r="BT213" s="18"/>
      <c r="BU213" s="18"/>
      <c r="BV213" s="17"/>
      <c r="BW213" s="19">
        <f t="shared" si="66"/>
        <v>0</v>
      </c>
      <c r="BX213" s="17">
        <f t="shared" si="67"/>
        <v>0</v>
      </c>
      <c r="BY213" s="17">
        <f t="shared" si="68"/>
        <v>0</v>
      </c>
      <c r="BZ213" s="17">
        <f t="shared" si="69"/>
        <v>0</v>
      </c>
      <c r="CA213" s="18"/>
      <c r="CB213" s="18"/>
      <c r="CC213" s="18"/>
      <c r="CD213" s="18"/>
      <c r="CE213" s="36">
        <f t="shared" si="70"/>
        <v>0</v>
      </c>
      <c r="CF213" s="39">
        <f t="shared" si="71"/>
        <v>42878</v>
      </c>
      <c r="CG213" s="39"/>
      <c r="CH213" s="18"/>
      <c r="CI213" s="18"/>
      <c r="CJ213" s="18"/>
      <c r="CK213" s="26"/>
      <c r="CL213" s="18"/>
      <c r="CM213" s="18"/>
      <c r="CN213" s="18"/>
      <c r="CO213" s="26"/>
      <c r="CP213" s="26"/>
      <c r="CQ213" s="34"/>
      <c r="CR213" s="34"/>
      <c r="CS213" s="18"/>
      <c r="CT213" s="26"/>
      <c r="CU213" s="18"/>
      <c r="CV213" s="26"/>
      <c r="CW213" s="18"/>
      <c r="CX213" s="18"/>
      <c r="CY213" s="18"/>
      <c r="CZ213" s="26"/>
      <c r="DA213" s="18"/>
      <c r="DB213" s="18"/>
    </row>
    <row r="214" spans="1:106" s="101" customFormat="1" ht="58.5" customHeight="1" x14ac:dyDescent="0.2">
      <c r="A214" s="17">
        <v>211</v>
      </c>
      <c r="B214" s="97">
        <v>42850</v>
      </c>
      <c r="C214" s="19" t="s">
        <v>212</v>
      </c>
      <c r="D214" s="20" t="s">
        <v>67</v>
      </c>
      <c r="E214" s="20" t="s">
        <v>68</v>
      </c>
      <c r="F214" s="20" t="s">
        <v>69</v>
      </c>
      <c r="G214" s="21" t="s">
        <v>1778</v>
      </c>
      <c r="H214" s="22">
        <v>275</v>
      </c>
      <c r="I214" s="78">
        <v>42837</v>
      </c>
      <c r="J214" s="23">
        <v>58333333</v>
      </c>
      <c r="K214" s="17" t="s">
        <v>213</v>
      </c>
      <c r="L214" s="24" t="s">
        <v>71</v>
      </c>
      <c r="M214" s="24"/>
      <c r="N214" s="23">
        <v>0</v>
      </c>
      <c r="O214" s="24" t="s">
        <v>71</v>
      </c>
      <c r="P214" s="24" t="s">
        <v>71</v>
      </c>
      <c r="Q214" s="23">
        <v>0</v>
      </c>
      <c r="R214" s="24" t="s">
        <v>71</v>
      </c>
      <c r="S214" s="26">
        <f t="shared" si="60"/>
        <v>58333333</v>
      </c>
      <c r="T214" s="17" t="s">
        <v>1600</v>
      </c>
      <c r="U214" s="17" t="s">
        <v>963</v>
      </c>
      <c r="V214" s="18" t="s">
        <v>74</v>
      </c>
      <c r="W214" s="18">
        <v>42853</v>
      </c>
      <c r="X214" s="19">
        <v>453</v>
      </c>
      <c r="Y214" s="18">
        <v>42853</v>
      </c>
      <c r="Z214" s="27">
        <v>56000000</v>
      </c>
      <c r="AA214" s="18">
        <v>42853</v>
      </c>
      <c r="AB214" s="18">
        <v>42853</v>
      </c>
      <c r="AC214" s="28"/>
      <c r="AD214" s="21" t="s">
        <v>964</v>
      </c>
      <c r="AE214" s="26">
        <v>56000000</v>
      </c>
      <c r="AF214" s="99">
        <f t="shared" si="61"/>
        <v>-2333333</v>
      </c>
      <c r="AG214" s="30">
        <v>7000000</v>
      </c>
      <c r="AH214" s="17" t="s">
        <v>831</v>
      </c>
      <c r="AI214" s="17"/>
      <c r="AJ214" s="26" t="s">
        <v>965</v>
      </c>
      <c r="AK214" s="80">
        <v>42857</v>
      </c>
      <c r="AL214" s="17" t="s">
        <v>77</v>
      </c>
      <c r="AM214" s="31">
        <v>80038477</v>
      </c>
      <c r="AN214" s="31">
        <v>5</v>
      </c>
      <c r="AO214" s="39">
        <v>29547</v>
      </c>
      <c r="AP214" s="17" t="s">
        <v>582</v>
      </c>
      <c r="AQ214" s="17" t="s">
        <v>582</v>
      </c>
      <c r="AR214" s="17" t="s">
        <v>582</v>
      </c>
      <c r="AS214" s="17" t="s">
        <v>966</v>
      </c>
      <c r="AT214" s="19">
        <v>4804246</v>
      </c>
      <c r="AU214" s="103" t="s">
        <v>967</v>
      </c>
      <c r="AV214" s="17" t="s">
        <v>701</v>
      </c>
      <c r="AW214" s="87">
        <f t="shared" si="72"/>
        <v>240</v>
      </c>
      <c r="AX214" s="17">
        <f t="shared" si="73"/>
        <v>8</v>
      </c>
      <c r="AY214" s="17">
        <f t="shared" si="74"/>
        <v>8</v>
      </c>
      <c r="AZ214" s="17">
        <f t="shared" si="75"/>
        <v>0</v>
      </c>
      <c r="BA214" s="18">
        <v>43096</v>
      </c>
      <c r="BB214" s="18"/>
      <c r="BC214" s="26"/>
      <c r="BD214" s="34"/>
      <c r="BE214" s="34"/>
      <c r="BF214" s="18"/>
      <c r="BG214" s="18"/>
      <c r="BH214" s="18"/>
      <c r="BI214" s="26"/>
      <c r="BJ214" s="34"/>
      <c r="BK214" s="34"/>
      <c r="BL214" s="18"/>
      <c r="BM214" s="18"/>
      <c r="BN214" s="18"/>
      <c r="BO214" s="17"/>
      <c r="BP214" s="19">
        <f t="shared" si="62"/>
        <v>-42477</v>
      </c>
      <c r="BQ214" s="17">
        <f t="shared" si="63"/>
        <v>-1415.9</v>
      </c>
      <c r="BR214" s="17">
        <f t="shared" si="64"/>
        <v>-1416</v>
      </c>
      <c r="BS214" s="17">
        <f t="shared" si="65"/>
        <v>2.9999999999972715</v>
      </c>
      <c r="BT214" s="18"/>
      <c r="BU214" s="18"/>
      <c r="BV214" s="17"/>
      <c r="BW214" s="19">
        <f t="shared" si="66"/>
        <v>0</v>
      </c>
      <c r="BX214" s="17">
        <f t="shared" si="67"/>
        <v>0</v>
      </c>
      <c r="BY214" s="17">
        <f t="shared" si="68"/>
        <v>0</v>
      </c>
      <c r="BZ214" s="17">
        <f t="shared" si="69"/>
        <v>0</v>
      </c>
      <c r="CA214" s="18"/>
      <c r="CB214" s="18"/>
      <c r="CC214" s="18"/>
      <c r="CD214" s="18"/>
      <c r="CE214" s="36">
        <f t="shared" si="70"/>
        <v>0</v>
      </c>
      <c r="CF214" s="39">
        <f t="shared" si="71"/>
        <v>43096</v>
      </c>
      <c r="CG214" s="39"/>
      <c r="CH214" s="18"/>
      <c r="CI214" s="18"/>
      <c r="CJ214" s="18"/>
      <c r="CK214" s="26"/>
      <c r="CL214" s="18"/>
      <c r="CM214" s="18"/>
      <c r="CN214" s="18"/>
      <c r="CO214" s="26"/>
      <c r="CP214" s="26"/>
      <c r="CQ214" s="34"/>
      <c r="CR214" s="80"/>
      <c r="CS214" s="18"/>
      <c r="CT214" s="26"/>
      <c r="CU214" s="18"/>
      <c r="CV214" s="26"/>
      <c r="CW214" s="18"/>
      <c r="CX214" s="18"/>
      <c r="CY214" s="18"/>
      <c r="CZ214" s="26"/>
      <c r="DA214" s="18"/>
      <c r="DB214" s="18"/>
    </row>
    <row r="215" spans="1:106" s="101" customFormat="1" ht="58.5" customHeight="1" x14ac:dyDescent="0.2">
      <c r="A215" s="17">
        <v>212</v>
      </c>
      <c r="B215" s="97">
        <v>42850</v>
      </c>
      <c r="C215" s="19" t="s">
        <v>66</v>
      </c>
      <c r="D215" s="20" t="s">
        <v>67</v>
      </c>
      <c r="E215" s="20" t="s">
        <v>68</v>
      </c>
      <c r="F215" s="20" t="s">
        <v>69</v>
      </c>
      <c r="G215" s="21" t="s">
        <v>1779</v>
      </c>
      <c r="H215" s="22">
        <v>285</v>
      </c>
      <c r="I215" s="78">
        <v>42853</v>
      </c>
      <c r="J215" s="23">
        <v>24000000</v>
      </c>
      <c r="K215" s="17" t="s">
        <v>70</v>
      </c>
      <c r="L215" s="24" t="s">
        <v>71</v>
      </c>
      <c r="M215" s="24"/>
      <c r="N215" s="23">
        <v>0</v>
      </c>
      <c r="O215" s="24" t="s">
        <v>71</v>
      </c>
      <c r="P215" s="24" t="s">
        <v>71</v>
      </c>
      <c r="Q215" s="23">
        <v>0</v>
      </c>
      <c r="R215" s="24" t="s">
        <v>71</v>
      </c>
      <c r="S215" s="26">
        <f t="shared" si="60"/>
        <v>24000000</v>
      </c>
      <c r="T215" s="17" t="s">
        <v>1594</v>
      </c>
      <c r="U215" s="17" t="s">
        <v>953</v>
      </c>
      <c r="V215" s="18" t="s">
        <v>74</v>
      </c>
      <c r="W215" s="18">
        <v>42853</v>
      </c>
      <c r="X215" s="19">
        <v>454</v>
      </c>
      <c r="Y215" s="18">
        <v>42853</v>
      </c>
      <c r="Z215" s="27">
        <v>24000000</v>
      </c>
      <c r="AA215" s="18">
        <v>42853</v>
      </c>
      <c r="AB215" s="18">
        <v>42853</v>
      </c>
      <c r="AC215" s="28"/>
      <c r="AD215" s="21" t="s">
        <v>954</v>
      </c>
      <c r="AE215" s="26">
        <v>24000000</v>
      </c>
      <c r="AF215" s="99">
        <f t="shared" si="61"/>
        <v>0</v>
      </c>
      <c r="AG215" s="30">
        <v>3000000</v>
      </c>
      <c r="AH215" s="17" t="s">
        <v>75</v>
      </c>
      <c r="AI215" s="17"/>
      <c r="AJ215" s="26" t="s">
        <v>955</v>
      </c>
      <c r="AK215" s="80">
        <v>42857</v>
      </c>
      <c r="AL215" s="17" t="s">
        <v>77</v>
      </c>
      <c r="AM215" s="31">
        <v>1015436092</v>
      </c>
      <c r="AN215" s="31">
        <v>5</v>
      </c>
      <c r="AO215" s="39">
        <v>33981</v>
      </c>
      <c r="AP215" s="17" t="s">
        <v>582</v>
      </c>
      <c r="AQ215" s="17" t="s">
        <v>582</v>
      </c>
      <c r="AR215" s="17" t="s">
        <v>582</v>
      </c>
      <c r="AS215" s="17" t="s">
        <v>956</v>
      </c>
      <c r="AT215" s="19">
        <v>3177192188</v>
      </c>
      <c r="AU215" s="103" t="s">
        <v>957</v>
      </c>
      <c r="AV215" s="17" t="s">
        <v>701</v>
      </c>
      <c r="AW215" s="87">
        <f t="shared" si="72"/>
        <v>240</v>
      </c>
      <c r="AX215" s="17">
        <f t="shared" si="73"/>
        <v>8</v>
      </c>
      <c r="AY215" s="17">
        <f t="shared" si="74"/>
        <v>8</v>
      </c>
      <c r="AZ215" s="17">
        <f t="shared" si="75"/>
        <v>0</v>
      </c>
      <c r="BA215" s="18">
        <v>43096</v>
      </c>
      <c r="BB215" s="18"/>
      <c r="BC215" s="26"/>
      <c r="BD215" s="34"/>
      <c r="BE215" s="34"/>
      <c r="BF215" s="18"/>
      <c r="BG215" s="18"/>
      <c r="BH215" s="18"/>
      <c r="BI215" s="26"/>
      <c r="BJ215" s="34"/>
      <c r="BK215" s="34"/>
      <c r="BL215" s="18"/>
      <c r="BM215" s="18"/>
      <c r="BN215" s="18"/>
      <c r="BO215" s="17"/>
      <c r="BP215" s="19">
        <f t="shared" si="62"/>
        <v>-42477</v>
      </c>
      <c r="BQ215" s="17">
        <f t="shared" si="63"/>
        <v>-1415.9</v>
      </c>
      <c r="BR215" s="17">
        <f t="shared" si="64"/>
        <v>-1416</v>
      </c>
      <c r="BS215" s="17">
        <f t="shared" si="65"/>
        <v>2.9999999999972715</v>
      </c>
      <c r="BT215" s="18"/>
      <c r="BU215" s="18"/>
      <c r="BV215" s="17"/>
      <c r="BW215" s="19">
        <f t="shared" si="66"/>
        <v>0</v>
      </c>
      <c r="BX215" s="17">
        <f t="shared" si="67"/>
        <v>0</v>
      </c>
      <c r="BY215" s="17">
        <f t="shared" si="68"/>
        <v>0</v>
      </c>
      <c r="BZ215" s="17">
        <f t="shared" si="69"/>
        <v>0</v>
      </c>
      <c r="CA215" s="18"/>
      <c r="CB215" s="18"/>
      <c r="CC215" s="18"/>
      <c r="CD215" s="18"/>
      <c r="CE215" s="36">
        <f t="shared" si="70"/>
        <v>0</v>
      </c>
      <c r="CF215" s="39">
        <f t="shared" si="71"/>
        <v>43096</v>
      </c>
      <c r="CG215" s="39"/>
      <c r="CH215" s="18"/>
      <c r="CI215" s="18"/>
      <c r="CJ215" s="18"/>
      <c r="CK215" s="26"/>
      <c r="CL215" s="18"/>
      <c r="CM215" s="18"/>
      <c r="CN215" s="18"/>
      <c r="CO215" s="26"/>
      <c r="CP215" s="26"/>
      <c r="CQ215" s="34"/>
      <c r="CR215" s="80"/>
      <c r="CS215" s="18"/>
      <c r="CT215" s="26"/>
      <c r="CU215" s="18"/>
      <c r="CV215" s="26"/>
      <c r="CW215" s="18"/>
      <c r="CX215" s="18"/>
      <c r="CY215" s="18"/>
      <c r="CZ215" s="26"/>
      <c r="DA215" s="18"/>
      <c r="DB215" s="18"/>
    </row>
    <row r="216" spans="1:106" s="101" customFormat="1" ht="58.5" customHeight="1" x14ac:dyDescent="0.2">
      <c r="A216" s="17">
        <v>213</v>
      </c>
      <c r="B216" s="97">
        <v>42855</v>
      </c>
      <c r="C216" s="19" t="s">
        <v>121</v>
      </c>
      <c r="D216" s="20" t="s">
        <v>67</v>
      </c>
      <c r="E216" s="20" t="s">
        <v>68</v>
      </c>
      <c r="F216" s="20" t="s">
        <v>69</v>
      </c>
      <c r="G216" s="21" t="s">
        <v>1780</v>
      </c>
      <c r="H216" s="22">
        <v>280</v>
      </c>
      <c r="I216" s="78">
        <v>42849</v>
      </c>
      <c r="J216" s="23">
        <v>30240000</v>
      </c>
      <c r="K216" s="17" t="s">
        <v>122</v>
      </c>
      <c r="L216" s="24" t="s">
        <v>71</v>
      </c>
      <c r="M216" s="24"/>
      <c r="N216" s="23">
        <v>0</v>
      </c>
      <c r="O216" s="24" t="s">
        <v>71</v>
      </c>
      <c r="P216" s="24" t="s">
        <v>71</v>
      </c>
      <c r="Q216" s="23">
        <v>0</v>
      </c>
      <c r="R216" s="24" t="s">
        <v>71</v>
      </c>
      <c r="S216" s="26">
        <f t="shared" si="60"/>
        <v>30240000</v>
      </c>
      <c r="T216" s="17" t="s">
        <v>1599</v>
      </c>
      <c r="U216" s="17" t="s">
        <v>1004</v>
      </c>
      <c r="V216" s="18" t="s">
        <v>74</v>
      </c>
      <c r="W216" s="18">
        <v>42857</v>
      </c>
      <c r="X216" s="19">
        <v>456</v>
      </c>
      <c r="Y216" s="18">
        <v>42858</v>
      </c>
      <c r="Z216" s="27">
        <v>29610000</v>
      </c>
      <c r="AA216" s="18">
        <v>42858</v>
      </c>
      <c r="AB216" s="18">
        <v>42858</v>
      </c>
      <c r="AC216" s="28"/>
      <c r="AD216" s="21" t="s">
        <v>1005</v>
      </c>
      <c r="AE216" s="26">
        <v>29610000</v>
      </c>
      <c r="AF216" s="99">
        <f t="shared" si="61"/>
        <v>-630000</v>
      </c>
      <c r="AG216" s="30">
        <v>3780000</v>
      </c>
      <c r="AH216" s="17" t="s">
        <v>125</v>
      </c>
      <c r="AI216" s="17"/>
      <c r="AJ216" s="26" t="s">
        <v>1006</v>
      </c>
      <c r="AK216" s="80">
        <v>42858</v>
      </c>
      <c r="AL216" s="17" t="s">
        <v>77</v>
      </c>
      <c r="AM216" s="31">
        <v>1018452223</v>
      </c>
      <c r="AN216" s="31">
        <v>6</v>
      </c>
      <c r="AO216" s="39">
        <v>33762</v>
      </c>
      <c r="AP216" s="17" t="s">
        <v>582</v>
      </c>
      <c r="AQ216" s="17" t="s">
        <v>582</v>
      </c>
      <c r="AR216" s="17" t="s">
        <v>582</v>
      </c>
      <c r="AS216" s="17" t="s">
        <v>1007</v>
      </c>
      <c r="AT216" s="19">
        <v>3134988769</v>
      </c>
      <c r="AU216" s="103" t="s">
        <v>1008</v>
      </c>
      <c r="AV216" s="17" t="s">
        <v>1009</v>
      </c>
      <c r="AW216" s="87">
        <f t="shared" si="72"/>
        <v>235</v>
      </c>
      <c r="AX216" s="17">
        <f t="shared" si="73"/>
        <v>7.833333333333333</v>
      </c>
      <c r="AY216" s="17">
        <f t="shared" si="74"/>
        <v>7</v>
      </c>
      <c r="AZ216" s="17">
        <f t="shared" si="75"/>
        <v>24.999999999999993</v>
      </c>
      <c r="BA216" s="18">
        <v>43096</v>
      </c>
      <c r="BB216" s="18"/>
      <c r="BC216" s="26"/>
      <c r="BD216" s="34"/>
      <c r="BE216" s="34"/>
      <c r="BF216" s="18"/>
      <c r="BG216" s="18"/>
      <c r="BH216" s="18"/>
      <c r="BI216" s="26"/>
      <c r="BJ216" s="34"/>
      <c r="BK216" s="34"/>
      <c r="BL216" s="18"/>
      <c r="BM216" s="18"/>
      <c r="BN216" s="18"/>
      <c r="BO216" s="17"/>
      <c r="BP216" s="19">
        <f t="shared" si="62"/>
        <v>-42477</v>
      </c>
      <c r="BQ216" s="17">
        <f t="shared" si="63"/>
        <v>-1415.9</v>
      </c>
      <c r="BR216" s="17">
        <f t="shared" si="64"/>
        <v>-1416</v>
      </c>
      <c r="BS216" s="17">
        <f t="shared" si="65"/>
        <v>2.9999999999972715</v>
      </c>
      <c r="BT216" s="18"/>
      <c r="BU216" s="18"/>
      <c r="BV216" s="17"/>
      <c r="BW216" s="19">
        <f t="shared" si="66"/>
        <v>0</v>
      </c>
      <c r="BX216" s="17">
        <f t="shared" si="67"/>
        <v>0</v>
      </c>
      <c r="BY216" s="17">
        <f t="shared" si="68"/>
        <v>0</v>
      </c>
      <c r="BZ216" s="17">
        <f t="shared" si="69"/>
        <v>0</v>
      </c>
      <c r="CA216" s="18"/>
      <c r="CB216" s="18"/>
      <c r="CC216" s="18"/>
      <c r="CD216" s="18"/>
      <c r="CE216" s="36">
        <f t="shared" si="70"/>
        <v>0</v>
      </c>
      <c r="CF216" s="39">
        <f t="shared" si="71"/>
        <v>43096</v>
      </c>
      <c r="CG216" s="39"/>
      <c r="CH216" s="18"/>
      <c r="CI216" s="18"/>
      <c r="CJ216" s="18"/>
      <c r="CK216" s="26"/>
      <c r="CL216" s="18"/>
      <c r="CM216" s="18"/>
      <c r="CN216" s="18"/>
      <c r="CO216" s="26"/>
      <c r="CP216" s="26"/>
      <c r="CQ216" s="34"/>
      <c r="CR216" s="80"/>
      <c r="CS216" s="18"/>
      <c r="CT216" s="26"/>
      <c r="CU216" s="18"/>
      <c r="CV216" s="26"/>
      <c r="CW216" s="18"/>
      <c r="CX216" s="18"/>
      <c r="CY216" s="18"/>
      <c r="CZ216" s="26"/>
      <c r="DA216" s="18"/>
      <c r="DB216" s="18"/>
    </row>
    <row r="217" spans="1:106" s="101" customFormat="1" ht="58.5" customHeight="1" x14ac:dyDescent="0.2">
      <c r="A217" s="17">
        <v>214</v>
      </c>
      <c r="B217" s="97">
        <v>42835</v>
      </c>
      <c r="C217" s="19" t="s">
        <v>212</v>
      </c>
      <c r="D217" s="20" t="s">
        <v>67</v>
      </c>
      <c r="E217" s="20" t="s">
        <v>68</v>
      </c>
      <c r="F217" s="20" t="s">
        <v>69</v>
      </c>
      <c r="G217" s="21" t="s">
        <v>1029</v>
      </c>
      <c r="H217" s="22">
        <v>271</v>
      </c>
      <c r="I217" s="78">
        <v>42836</v>
      </c>
      <c r="J217" s="23">
        <v>23175000</v>
      </c>
      <c r="K217" s="17" t="s">
        <v>213</v>
      </c>
      <c r="L217" s="24" t="s">
        <v>71</v>
      </c>
      <c r="M217" s="24"/>
      <c r="N217" s="23">
        <v>0</v>
      </c>
      <c r="O217" s="24" t="s">
        <v>71</v>
      </c>
      <c r="P217" s="24" t="s">
        <v>71</v>
      </c>
      <c r="Q217" s="23">
        <v>0</v>
      </c>
      <c r="R217" s="24" t="s">
        <v>71</v>
      </c>
      <c r="S217" s="26">
        <f t="shared" si="60"/>
        <v>23175000</v>
      </c>
      <c r="T217" s="17" t="s">
        <v>1599</v>
      </c>
      <c r="U217" s="17" t="s">
        <v>1030</v>
      </c>
      <c r="V217" s="18" t="s">
        <v>74</v>
      </c>
      <c r="W217" s="18">
        <v>42858</v>
      </c>
      <c r="X217" s="19">
        <v>457</v>
      </c>
      <c r="Y217" s="18">
        <v>42859</v>
      </c>
      <c r="Z217" s="27">
        <v>23100000</v>
      </c>
      <c r="AA217" s="18">
        <v>42859</v>
      </c>
      <c r="AB217" s="18">
        <v>42859</v>
      </c>
      <c r="AC217" s="28"/>
      <c r="AD217" s="21" t="s">
        <v>1031</v>
      </c>
      <c r="AE217" s="26">
        <v>23100000</v>
      </c>
      <c r="AF217" s="99">
        <f t="shared" si="61"/>
        <v>-75000</v>
      </c>
      <c r="AG217" s="30">
        <v>5500000</v>
      </c>
      <c r="AH217" s="17" t="s">
        <v>216</v>
      </c>
      <c r="AI217" s="17"/>
      <c r="AJ217" s="26" t="s">
        <v>1032</v>
      </c>
      <c r="AK217" s="80">
        <v>42871</v>
      </c>
      <c r="AL217" s="17" t="s">
        <v>77</v>
      </c>
      <c r="AM217" s="31">
        <v>1026256902</v>
      </c>
      <c r="AN217" s="31">
        <v>3</v>
      </c>
      <c r="AO217" s="39">
        <v>31824</v>
      </c>
      <c r="AP217" s="17" t="s">
        <v>582</v>
      </c>
      <c r="AQ217" s="17" t="s">
        <v>582</v>
      </c>
      <c r="AR217" s="17" t="s">
        <v>582</v>
      </c>
      <c r="AS217" s="17" t="s">
        <v>1033</v>
      </c>
      <c r="AT217" s="19">
        <v>3192732589</v>
      </c>
      <c r="AU217" s="103" t="s">
        <v>1034</v>
      </c>
      <c r="AV217" s="17" t="s">
        <v>1035</v>
      </c>
      <c r="AW217" s="87">
        <f t="shared" si="72"/>
        <v>126</v>
      </c>
      <c r="AX217" s="17">
        <f t="shared" si="73"/>
        <v>4.2</v>
      </c>
      <c r="AY217" s="17">
        <f t="shared" si="74"/>
        <v>4</v>
      </c>
      <c r="AZ217" s="17">
        <f t="shared" si="75"/>
        <v>6.0000000000000053</v>
      </c>
      <c r="BA217" s="18">
        <v>42987</v>
      </c>
      <c r="BB217" s="18"/>
      <c r="BC217" s="26"/>
      <c r="BD217" s="34"/>
      <c r="BE217" s="34"/>
      <c r="BF217" s="18"/>
      <c r="BG217" s="18"/>
      <c r="BH217" s="18"/>
      <c r="BI217" s="26"/>
      <c r="BJ217" s="34"/>
      <c r="BK217" s="34"/>
      <c r="BL217" s="18"/>
      <c r="BM217" s="18"/>
      <c r="BN217" s="18"/>
      <c r="BO217" s="17"/>
      <c r="BP217" s="19">
        <f t="shared" si="62"/>
        <v>-42369</v>
      </c>
      <c r="BQ217" s="17">
        <f t="shared" si="63"/>
        <v>-1412.3</v>
      </c>
      <c r="BR217" s="17">
        <f t="shared" si="64"/>
        <v>-1413</v>
      </c>
      <c r="BS217" s="17">
        <f t="shared" si="65"/>
        <v>21.000000000001364</v>
      </c>
      <c r="BT217" s="18"/>
      <c r="BU217" s="18"/>
      <c r="BV217" s="17"/>
      <c r="BW217" s="19">
        <f t="shared" si="66"/>
        <v>0</v>
      </c>
      <c r="BX217" s="17">
        <f t="shared" si="67"/>
        <v>0</v>
      </c>
      <c r="BY217" s="17">
        <f t="shared" si="68"/>
        <v>0</v>
      </c>
      <c r="BZ217" s="17">
        <f t="shared" si="69"/>
        <v>0</v>
      </c>
      <c r="CA217" s="18"/>
      <c r="CB217" s="18"/>
      <c r="CC217" s="18"/>
      <c r="CD217" s="18"/>
      <c r="CE217" s="36">
        <f t="shared" si="70"/>
        <v>0</v>
      </c>
      <c r="CF217" s="39">
        <f t="shared" si="71"/>
        <v>42987</v>
      </c>
      <c r="CG217" s="39"/>
      <c r="CH217" s="18"/>
      <c r="CI217" s="18"/>
      <c r="CJ217" s="18"/>
      <c r="CK217" s="26"/>
      <c r="CL217" s="18"/>
      <c r="CM217" s="18"/>
      <c r="CN217" s="18"/>
      <c r="CO217" s="26"/>
      <c r="CP217" s="26"/>
      <c r="CQ217" s="34"/>
      <c r="CR217" s="80"/>
      <c r="CS217" s="18"/>
      <c r="CT217" s="26"/>
      <c r="CU217" s="18"/>
      <c r="CV217" s="26"/>
      <c r="CW217" s="18"/>
      <c r="CX217" s="18"/>
      <c r="CY217" s="18"/>
      <c r="CZ217" s="26"/>
      <c r="DA217" s="18"/>
      <c r="DB217" s="18"/>
    </row>
    <row r="218" spans="1:106" s="101" customFormat="1" ht="58.5" customHeight="1" x14ac:dyDescent="0.2">
      <c r="A218" s="17">
        <v>215</v>
      </c>
      <c r="B218" s="97">
        <v>42856</v>
      </c>
      <c r="C218" s="19" t="s">
        <v>958</v>
      </c>
      <c r="D218" s="20" t="s">
        <v>67</v>
      </c>
      <c r="E218" s="20" t="s">
        <v>68</v>
      </c>
      <c r="F218" s="20" t="s">
        <v>69</v>
      </c>
      <c r="G218" s="21" t="s">
        <v>1655</v>
      </c>
      <c r="H218" s="22">
        <v>284</v>
      </c>
      <c r="I218" s="78">
        <v>42853</v>
      </c>
      <c r="J218" s="23">
        <v>21000000</v>
      </c>
      <c r="K218" s="17" t="s">
        <v>70</v>
      </c>
      <c r="L218" s="24" t="s">
        <v>71</v>
      </c>
      <c r="M218" s="24"/>
      <c r="N218" s="23">
        <v>0</v>
      </c>
      <c r="O218" s="24" t="s">
        <v>71</v>
      </c>
      <c r="P218" s="24" t="s">
        <v>71</v>
      </c>
      <c r="Q218" s="23">
        <v>0</v>
      </c>
      <c r="R218" s="24" t="s">
        <v>71</v>
      </c>
      <c r="S218" s="26">
        <f t="shared" si="60"/>
        <v>21000000</v>
      </c>
      <c r="T218" s="17" t="s">
        <v>1594</v>
      </c>
      <c r="U218" s="17" t="s">
        <v>959</v>
      </c>
      <c r="V218" s="18" t="s">
        <v>74</v>
      </c>
      <c r="W218" s="18">
        <v>42859</v>
      </c>
      <c r="X218" s="19">
        <v>462</v>
      </c>
      <c r="Y218" s="18">
        <v>42859</v>
      </c>
      <c r="Z218" s="27">
        <v>21000000</v>
      </c>
      <c r="AA218" s="18">
        <v>42859</v>
      </c>
      <c r="AB218" s="18">
        <v>42859</v>
      </c>
      <c r="AC218" s="28"/>
      <c r="AD218" s="21" t="s">
        <v>365</v>
      </c>
      <c r="AE218" s="26">
        <v>21000000</v>
      </c>
      <c r="AF218" s="99">
        <f t="shared" si="61"/>
        <v>0</v>
      </c>
      <c r="AG218" s="30">
        <v>3000000</v>
      </c>
      <c r="AH218" s="17" t="s">
        <v>75</v>
      </c>
      <c r="AI218" s="17"/>
      <c r="AJ218" s="26" t="s">
        <v>960</v>
      </c>
      <c r="AK218" s="80">
        <v>42864</v>
      </c>
      <c r="AL218" s="17" t="s">
        <v>77</v>
      </c>
      <c r="AM218" s="31">
        <v>1074131460</v>
      </c>
      <c r="AN218" s="31">
        <v>7</v>
      </c>
      <c r="AO218" s="39">
        <v>32888</v>
      </c>
      <c r="AP218" s="17" t="s">
        <v>582</v>
      </c>
      <c r="AQ218" s="17" t="s">
        <v>582</v>
      </c>
      <c r="AR218" s="17" t="s">
        <v>582</v>
      </c>
      <c r="AS218" s="17" t="s">
        <v>961</v>
      </c>
      <c r="AT218" s="19">
        <v>3125175574</v>
      </c>
      <c r="AU218" s="103" t="s">
        <v>962</v>
      </c>
      <c r="AV218" s="17" t="s">
        <v>889</v>
      </c>
      <c r="AW218" s="87">
        <f t="shared" si="72"/>
        <v>210</v>
      </c>
      <c r="AX218" s="17">
        <f t="shared" si="73"/>
        <v>7</v>
      </c>
      <c r="AY218" s="17">
        <f t="shared" si="74"/>
        <v>7</v>
      </c>
      <c r="AZ218" s="17">
        <f t="shared" si="75"/>
        <v>0</v>
      </c>
      <c r="BA218" s="18">
        <v>43072</v>
      </c>
      <c r="BB218" s="18"/>
      <c r="BC218" s="26"/>
      <c r="BD218" s="34"/>
      <c r="BE218" s="34"/>
      <c r="BF218" s="18"/>
      <c r="BG218" s="18"/>
      <c r="BH218" s="18"/>
      <c r="BI218" s="26"/>
      <c r="BJ218" s="34"/>
      <c r="BK218" s="34"/>
      <c r="BL218" s="18"/>
      <c r="BM218" s="18"/>
      <c r="BN218" s="18"/>
      <c r="BO218" s="17"/>
      <c r="BP218" s="19">
        <f t="shared" si="62"/>
        <v>-42453</v>
      </c>
      <c r="BQ218" s="17">
        <f t="shared" si="63"/>
        <v>-1415.1</v>
      </c>
      <c r="BR218" s="17">
        <f t="shared" si="64"/>
        <v>-1416</v>
      </c>
      <c r="BS218" s="17">
        <f t="shared" si="65"/>
        <v>27.000000000002728</v>
      </c>
      <c r="BT218" s="18"/>
      <c r="BU218" s="18"/>
      <c r="BV218" s="17"/>
      <c r="BW218" s="19">
        <f t="shared" si="66"/>
        <v>0</v>
      </c>
      <c r="BX218" s="17">
        <f t="shared" si="67"/>
        <v>0</v>
      </c>
      <c r="BY218" s="17">
        <f t="shared" si="68"/>
        <v>0</v>
      </c>
      <c r="BZ218" s="17">
        <f t="shared" si="69"/>
        <v>0</v>
      </c>
      <c r="CA218" s="18"/>
      <c r="CB218" s="18"/>
      <c r="CC218" s="18"/>
      <c r="CD218" s="18"/>
      <c r="CE218" s="36">
        <f t="shared" si="70"/>
        <v>0</v>
      </c>
      <c r="CF218" s="39">
        <f t="shared" si="71"/>
        <v>43072</v>
      </c>
      <c r="CG218" s="39"/>
      <c r="CH218" s="18"/>
      <c r="CI218" s="18"/>
      <c r="CJ218" s="18"/>
      <c r="CK218" s="26"/>
      <c r="CL218" s="18"/>
      <c r="CM218" s="18"/>
      <c r="CN218" s="18"/>
      <c r="CO218" s="26"/>
      <c r="CP218" s="26"/>
      <c r="CQ218" s="34"/>
      <c r="CR218" s="80"/>
      <c r="CS218" s="18"/>
      <c r="CT218" s="26"/>
      <c r="CU218" s="18"/>
      <c r="CV218" s="26"/>
      <c r="CW218" s="18"/>
      <c r="CX218" s="18"/>
      <c r="CY218" s="18"/>
      <c r="CZ218" s="26"/>
      <c r="DA218" s="18"/>
      <c r="DB218" s="18"/>
    </row>
    <row r="219" spans="1:106" s="101" customFormat="1" ht="58.5" customHeight="1" x14ac:dyDescent="0.2">
      <c r="A219" s="17">
        <v>216</v>
      </c>
      <c r="B219" s="97">
        <v>42859</v>
      </c>
      <c r="C219" s="19" t="s">
        <v>66</v>
      </c>
      <c r="D219" s="20" t="s">
        <v>313</v>
      </c>
      <c r="E219" s="20" t="s">
        <v>272</v>
      </c>
      <c r="F219" s="20" t="s">
        <v>71</v>
      </c>
      <c r="G219" s="21" t="s">
        <v>1010</v>
      </c>
      <c r="H219" s="22">
        <v>287</v>
      </c>
      <c r="I219" s="78">
        <v>42859</v>
      </c>
      <c r="J219" s="23">
        <v>20656076</v>
      </c>
      <c r="K219" s="17" t="s">
        <v>306</v>
      </c>
      <c r="L219" s="24" t="s">
        <v>71</v>
      </c>
      <c r="M219" s="24"/>
      <c r="N219" s="23">
        <v>0</v>
      </c>
      <c r="O219" s="24" t="s">
        <v>71</v>
      </c>
      <c r="P219" s="24" t="s">
        <v>71</v>
      </c>
      <c r="Q219" s="23">
        <v>0</v>
      </c>
      <c r="R219" s="24" t="s">
        <v>71</v>
      </c>
      <c r="S219" s="26">
        <f t="shared" si="60"/>
        <v>20656076</v>
      </c>
      <c r="T219" s="17" t="s">
        <v>1595</v>
      </c>
      <c r="U219" s="17" t="s">
        <v>582</v>
      </c>
      <c r="V219" s="18" t="s">
        <v>143</v>
      </c>
      <c r="W219" s="18">
        <v>42860</v>
      </c>
      <c r="X219" s="19">
        <v>473</v>
      </c>
      <c r="Y219" s="18">
        <v>42860</v>
      </c>
      <c r="Z219" s="27">
        <v>20479900</v>
      </c>
      <c r="AA219" s="18">
        <v>42860</v>
      </c>
      <c r="AB219" s="18">
        <v>42860</v>
      </c>
      <c r="AC219" s="28"/>
      <c r="AD219" s="21" t="s">
        <v>1011</v>
      </c>
      <c r="AE219" s="26">
        <v>20479900</v>
      </c>
      <c r="AF219" s="99">
        <f t="shared" si="61"/>
        <v>-176176</v>
      </c>
      <c r="AG219" s="86" t="s">
        <v>490</v>
      </c>
      <c r="AH219" s="17" t="s">
        <v>1012</v>
      </c>
      <c r="AI219" s="17"/>
      <c r="AJ219" s="26" t="s">
        <v>582</v>
      </c>
      <c r="AK219" s="80" t="s">
        <v>582</v>
      </c>
      <c r="AL219" s="17" t="s">
        <v>282</v>
      </c>
      <c r="AM219" s="31">
        <v>830037946</v>
      </c>
      <c r="AN219" s="31">
        <v>3</v>
      </c>
      <c r="AO219" s="88" t="s">
        <v>490</v>
      </c>
      <c r="AP219" s="17" t="s">
        <v>1013</v>
      </c>
      <c r="AQ219" s="17"/>
      <c r="AR219" s="17"/>
      <c r="AS219" s="17" t="s">
        <v>1014</v>
      </c>
      <c r="AT219" s="19" t="s">
        <v>1015</v>
      </c>
      <c r="AU219" s="103" t="s">
        <v>1016</v>
      </c>
      <c r="AV219" s="17" t="s">
        <v>1237</v>
      </c>
      <c r="AW219" s="87">
        <f t="shared" si="72"/>
        <v>27</v>
      </c>
      <c r="AX219" s="17">
        <f t="shared" si="73"/>
        <v>0.9</v>
      </c>
      <c r="AY219" s="17">
        <f t="shared" si="74"/>
        <v>0</v>
      </c>
      <c r="AZ219" s="17">
        <f t="shared" si="75"/>
        <v>27</v>
      </c>
      <c r="BA219" s="18">
        <v>42886</v>
      </c>
      <c r="BB219" s="18"/>
      <c r="BC219" s="26"/>
      <c r="BD219" s="34"/>
      <c r="BE219" s="34"/>
      <c r="BF219" s="18"/>
      <c r="BG219" s="18"/>
      <c r="BH219" s="18"/>
      <c r="BI219" s="26"/>
      <c r="BJ219" s="34"/>
      <c r="BK219" s="34"/>
      <c r="BL219" s="18"/>
      <c r="BM219" s="18"/>
      <c r="BN219" s="18"/>
      <c r="BO219" s="17"/>
      <c r="BP219" s="19">
        <f t="shared" si="62"/>
        <v>-42270</v>
      </c>
      <c r="BQ219" s="17">
        <f t="shared" si="63"/>
        <v>-1409</v>
      </c>
      <c r="BR219" s="17">
        <f t="shared" si="64"/>
        <v>-1409</v>
      </c>
      <c r="BS219" s="17">
        <f t="shared" si="65"/>
        <v>0</v>
      </c>
      <c r="BT219" s="18"/>
      <c r="BU219" s="18"/>
      <c r="BV219" s="17"/>
      <c r="BW219" s="19">
        <f t="shared" si="66"/>
        <v>0</v>
      </c>
      <c r="BX219" s="17">
        <f t="shared" si="67"/>
        <v>0</v>
      </c>
      <c r="BY219" s="17">
        <f t="shared" si="68"/>
        <v>0</v>
      </c>
      <c r="BZ219" s="17">
        <f t="shared" si="69"/>
        <v>0</v>
      </c>
      <c r="CA219" s="18"/>
      <c r="CB219" s="18"/>
      <c r="CC219" s="18"/>
      <c r="CD219" s="18"/>
      <c r="CE219" s="36">
        <f t="shared" si="70"/>
        <v>0</v>
      </c>
      <c r="CF219" s="39">
        <f t="shared" si="71"/>
        <v>42886</v>
      </c>
      <c r="CG219" s="39"/>
      <c r="CH219" s="18"/>
      <c r="CI219" s="18"/>
      <c r="CJ219" s="18"/>
      <c r="CK219" s="26"/>
      <c r="CL219" s="18"/>
      <c r="CM219" s="18"/>
      <c r="CN219" s="18"/>
      <c r="CO219" s="26"/>
      <c r="CP219" s="26"/>
      <c r="CQ219" s="34"/>
      <c r="CR219" s="80"/>
      <c r="CS219" s="18"/>
      <c r="CT219" s="26"/>
      <c r="CU219" s="18"/>
      <c r="CV219" s="26"/>
      <c r="CW219" s="18"/>
      <c r="CX219" s="18"/>
      <c r="CY219" s="18"/>
      <c r="CZ219" s="26"/>
      <c r="DA219" s="18"/>
      <c r="DB219" s="18"/>
    </row>
    <row r="220" spans="1:106" s="101" customFormat="1" ht="58.5" customHeight="1" x14ac:dyDescent="0.2">
      <c r="A220" s="17">
        <v>217</v>
      </c>
      <c r="B220" s="97">
        <v>42835</v>
      </c>
      <c r="C220" s="19" t="s">
        <v>212</v>
      </c>
      <c r="D220" s="20" t="s">
        <v>67</v>
      </c>
      <c r="E220" s="20" t="s">
        <v>68</v>
      </c>
      <c r="F220" s="20" t="s">
        <v>69</v>
      </c>
      <c r="G220" s="21" t="s">
        <v>1023</v>
      </c>
      <c r="H220" s="22">
        <v>272</v>
      </c>
      <c r="I220" s="78">
        <v>42836</v>
      </c>
      <c r="J220" s="23">
        <v>39000000</v>
      </c>
      <c r="K220" s="17" t="s">
        <v>213</v>
      </c>
      <c r="L220" s="24" t="s">
        <v>71</v>
      </c>
      <c r="M220" s="24"/>
      <c r="N220" s="23">
        <v>0</v>
      </c>
      <c r="O220" s="24" t="s">
        <v>71</v>
      </c>
      <c r="P220" s="24" t="s">
        <v>71</v>
      </c>
      <c r="Q220" s="23">
        <v>0</v>
      </c>
      <c r="R220" s="24" t="s">
        <v>71</v>
      </c>
      <c r="S220" s="26">
        <f t="shared" si="60"/>
        <v>39000000</v>
      </c>
      <c r="T220" s="17" t="s">
        <v>1600</v>
      </c>
      <c r="U220" s="17" t="s">
        <v>1024</v>
      </c>
      <c r="V220" s="18" t="s">
        <v>74</v>
      </c>
      <c r="W220" s="18">
        <v>42863</v>
      </c>
      <c r="X220" s="19">
        <v>476</v>
      </c>
      <c r="Y220" s="18">
        <v>42863</v>
      </c>
      <c r="Z220" s="27">
        <v>39000000</v>
      </c>
      <c r="AA220" s="18">
        <v>42865</v>
      </c>
      <c r="AB220" s="18">
        <v>42865</v>
      </c>
      <c r="AC220" s="28"/>
      <c r="AD220" s="21" t="s">
        <v>1025</v>
      </c>
      <c r="AE220" s="26">
        <v>39000000</v>
      </c>
      <c r="AF220" s="99">
        <f t="shared" si="61"/>
        <v>0</v>
      </c>
      <c r="AG220" s="30">
        <v>6500000</v>
      </c>
      <c r="AH220" s="17" t="s">
        <v>216</v>
      </c>
      <c r="AI220" s="17"/>
      <c r="AJ220" s="26" t="s">
        <v>1026</v>
      </c>
      <c r="AK220" s="80">
        <v>42863</v>
      </c>
      <c r="AL220" s="17" t="s">
        <v>77</v>
      </c>
      <c r="AM220" s="31">
        <v>52517597</v>
      </c>
      <c r="AN220" s="31">
        <v>4</v>
      </c>
      <c r="AO220" s="39">
        <v>29661</v>
      </c>
      <c r="AP220" s="17" t="s">
        <v>582</v>
      </c>
      <c r="AQ220" s="17" t="s">
        <v>582</v>
      </c>
      <c r="AR220" s="17" t="s">
        <v>582</v>
      </c>
      <c r="AS220" s="17" t="s">
        <v>1027</v>
      </c>
      <c r="AT220" s="19">
        <v>3102640144</v>
      </c>
      <c r="AU220" s="103" t="s">
        <v>1028</v>
      </c>
      <c r="AV220" s="17" t="s">
        <v>836</v>
      </c>
      <c r="AW220" s="87">
        <f t="shared" si="72"/>
        <v>180</v>
      </c>
      <c r="AX220" s="17">
        <f t="shared" si="73"/>
        <v>6</v>
      </c>
      <c r="AY220" s="17">
        <f t="shared" si="74"/>
        <v>6</v>
      </c>
      <c r="AZ220" s="17">
        <f t="shared" si="75"/>
        <v>0</v>
      </c>
      <c r="BA220" s="18">
        <v>43048</v>
      </c>
      <c r="BB220" s="18"/>
      <c r="BC220" s="26"/>
      <c r="BD220" s="34"/>
      <c r="BE220" s="34"/>
      <c r="BF220" s="18"/>
      <c r="BG220" s="18"/>
      <c r="BH220" s="18"/>
      <c r="BI220" s="26"/>
      <c r="BJ220" s="34"/>
      <c r="BK220" s="34"/>
      <c r="BL220" s="18"/>
      <c r="BM220" s="18"/>
      <c r="BN220" s="18"/>
      <c r="BO220" s="17"/>
      <c r="BP220" s="19">
        <f t="shared" si="62"/>
        <v>-42429</v>
      </c>
      <c r="BQ220" s="17">
        <f t="shared" si="63"/>
        <v>-1414.3</v>
      </c>
      <c r="BR220" s="17">
        <f t="shared" si="64"/>
        <v>-1415</v>
      </c>
      <c r="BS220" s="17">
        <f t="shared" si="65"/>
        <v>21.000000000001364</v>
      </c>
      <c r="BT220" s="18"/>
      <c r="BU220" s="18"/>
      <c r="BV220" s="17"/>
      <c r="BW220" s="19">
        <f t="shared" si="66"/>
        <v>0</v>
      </c>
      <c r="BX220" s="17">
        <f t="shared" si="67"/>
        <v>0</v>
      </c>
      <c r="BY220" s="17">
        <f t="shared" si="68"/>
        <v>0</v>
      </c>
      <c r="BZ220" s="17">
        <f t="shared" si="69"/>
        <v>0</v>
      </c>
      <c r="CA220" s="18"/>
      <c r="CB220" s="18"/>
      <c r="CC220" s="18"/>
      <c r="CD220" s="18"/>
      <c r="CE220" s="36">
        <f t="shared" si="70"/>
        <v>0</v>
      </c>
      <c r="CF220" s="39">
        <f t="shared" si="71"/>
        <v>43048</v>
      </c>
      <c r="CG220" s="39"/>
      <c r="CH220" s="18"/>
      <c r="CI220" s="18"/>
      <c r="CJ220" s="18"/>
      <c r="CK220" s="26"/>
      <c r="CL220" s="18"/>
      <c r="CM220" s="18"/>
      <c r="CN220" s="18"/>
      <c r="CO220" s="26"/>
      <c r="CP220" s="26"/>
      <c r="CQ220" s="34"/>
      <c r="CR220" s="80"/>
      <c r="CS220" s="18"/>
      <c r="CT220" s="26"/>
      <c r="CU220" s="18"/>
      <c r="CV220" s="26"/>
      <c r="CW220" s="18"/>
      <c r="CX220" s="18"/>
      <c r="CY220" s="18"/>
      <c r="CZ220" s="26"/>
      <c r="DA220" s="18"/>
      <c r="DB220" s="18"/>
    </row>
    <row r="221" spans="1:106" s="101" customFormat="1" ht="58.5" customHeight="1" x14ac:dyDescent="0.2">
      <c r="A221" s="17">
        <v>218</v>
      </c>
      <c r="B221" s="97">
        <v>42857</v>
      </c>
      <c r="C221" s="19" t="s">
        <v>66</v>
      </c>
      <c r="D221" s="20" t="s">
        <v>67</v>
      </c>
      <c r="E221" s="20" t="s">
        <v>68</v>
      </c>
      <c r="F221" s="20" t="s">
        <v>69</v>
      </c>
      <c r="G221" s="21" t="s">
        <v>1781</v>
      </c>
      <c r="H221" s="22">
        <v>294</v>
      </c>
      <c r="I221" s="78">
        <v>42859</v>
      </c>
      <c r="J221" s="23">
        <v>12000000</v>
      </c>
      <c r="K221" s="17" t="s">
        <v>70</v>
      </c>
      <c r="L221" s="24" t="s">
        <v>71</v>
      </c>
      <c r="M221" s="24"/>
      <c r="N221" s="23">
        <v>0</v>
      </c>
      <c r="O221" s="24" t="s">
        <v>71</v>
      </c>
      <c r="P221" s="24" t="s">
        <v>71</v>
      </c>
      <c r="Q221" s="23">
        <v>0</v>
      </c>
      <c r="R221" s="24" t="s">
        <v>71</v>
      </c>
      <c r="S221" s="26">
        <f t="shared" si="60"/>
        <v>12000000</v>
      </c>
      <c r="T221" s="17" t="s">
        <v>1595</v>
      </c>
      <c r="U221" s="17" t="s">
        <v>968</v>
      </c>
      <c r="V221" s="18" t="s">
        <v>74</v>
      </c>
      <c r="W221" s="18">
        <v>42863</v>
      </c>
      <c r="X221" s="19">
        <v>478</v>
      </c>
      <c r="Y221" s="18">
        <v>42864</v>
      </c>
      <c r="Z221" s="27">
        <v>12000000</v>
      </c>
      <c r="AA221" s="18">
        <v>42865</v>
      </c>
      <c r="AB221" s="18">
        <v>42865</v>
      </c>
      <c r="AC221" s="28"/>
      <c r="AD221" s="21" t="s">
        <v>969</v>
      </c>
      <c r="AE221" s="26">
        <v>12000000</v>
      </c>
      <c r="AF221" s="99">
        <f t="shared" si="61"/>
        <v>0</v>
      </c>
      <c r="AG221" s="30">
        <v>4000000</v>
      </c>
      <c r="AH221" s="17" t="s">
        <v>93</v>
      </c>
      <c r="AI221" s="17"/>
      <c r="AJ221" s="26" t="s">
        <v>970</v>
      </c>
      <c r="AK221" s="80">
        <v>42866</v>
      </c>
      <c r="AL221" s="17" t="s">
        <v>77</v>
      </c>
      <c r="AM221" s="31">
        <v>79369271</v>
      </c>
      <c r="AN221" s="31">
        <v>1</v>
      </c>
      <c r="AO221" s="39">
        <v>24102</v>
      </c>
      <c r="AP221" s="17" t="s">
        <v>582</v>
      </c>
      <c r="AQ221" s="17" t="s">
        <v>582</v>
      </c>
      <c r="AR221" s="17" t="s">
        <v>582</v>
      </c>
      <c r="AS221" s="17" t="s">
        <v>971</v>
      </c>
      <c r="AT221" s="19">
        <v>3106961462</v>
      </c>
      <c r="AU221" s="103" t="s">
        <v>972</v>
      </c>
      <c r="AV221" s="17" t="s">
        <v>705</v>
      </c>
      <c r="AW221" s="87">
        <f t="shared" si="72"/>
        <v>90</v>
      </c>
      <c r="AX221" s="17">
        <f t="shared" si="73"/>
        <v>3</v>
      </c>
      <c r="AY221" s="17">
        <f t="shared" si="74"/>
        <v>3</v>
      </c>
      <c r="AZ221" s="17">
        <f t="shared" si="75"/>
        <v>0</v>
      </c>
      <c r="BA221" s="18">
        <v>42956</v>
      </c>
      <c r="BB221" s="18"/>
      <c r="BC221" s="26"/>
      <c r="BD221" s="34"/>
      <c r="BE221" s="34"/>
      <c r="BF221" s="18"/>
      <c r="BG221" s="18"/>
      <c r="BH221" s="18"/>
      <c r="BI221" s="26"/>
      <c r="BJ221" s="34"/>
      <c r="BK221" s="34"/>
      <c r="BL221" s="18"/>
      <c r="BM221" s="18"/>
      <c r="BN221" s="18"/>
      <c r="BO221" s="17"/>
      <c r="BP221" s="19">
        <f t="shared" si="62"/>
        <v>-42339</v>
      </c>
      <c r="BQ221" s="17">
        <f t="shared" si="63"/>
        <v>-1411.3</v>
      </c>
      <c r="BR221" s="17">
        <f t="shared" si="64"/>
        <v>-1412</v>
      </c>
      <c r="BS221" s="17">
        <f t="shared" si="65"/>
        <v>21.000000000001364</v>
      </c>
      <c r="BT221" s="18"/>
      <c r="BU221" s="18"/>
      <c r="BV221" s="17"/>
      <c r="BW221" s="19">
        <f t="shared" si="66"/>
        <v>0</v>
      </c>
      <c r="BX221" s="17">
        <f t="shared" si="67"/>
        <v>0</v>
      </c>
      <c r="BY221" s="17">
        <f t="shared" si="68"/>
        <v>0</v>
      </c>
      <c r="BZ221" s="17">
        <f t="shared" si="69"/>
        <v>0</v>
      </c>
      <c r="CA221" s="18"/>
      <c r="CB221" s="18"/>
      <c r="CC221" s="18"/>
      <c r="CD221" s="18"/>
      <c r="CE221" s="36">
        <f t="shared" si="70"/>
        <v>0</v>
      </c>
      <c r="CF221" s="39">
        <f t="shared" si="71"/>
        <v>42956</v>
      </c>
      <c r="CG221" s="39"/>
      <c r="CH221" s="18"/>
      <c r="CI221" s="18"/>
      <c r="CJ221" s="18"/>
      <c r="CK221" s="26"/>
      <c r="CL221" s="18"/>
      <c r="CM221" s="18"/>
      <c r="CN221" s="18"/>
      <c r="CO221" s="26"/>
      <c r="CP221" s="26"/>
      <c r="CQ221" s="34"/>
      <c r="CR221" s="80"/>
      <c r="CS221" s="18"/>
      <c r="CT221" s="26"/>
      <c r="CU221" s="18"/>
      <c r="CV221" s="26"/>
      <c r="CW221" s="18"/>
      <c r="CX221" s="18"/>
      <c r="CY221" s="18"/>
      <c r="CZ221" s="26"/>
      <c r="DA221" s="18"/>
      <c r="DB221" s="18"/>
    </row>
    <row r="222" spans="1:106" s="101" customFormat="1" ht="80.25" customHeight="1" x14ac:dyDescent="0.2">
      <c r="A222" s="17">
        <v>219</v>
      </c>
      <c r="B222" s="97">
        <v>42860</v>
      </c>
      <c r="C222" s="19" t="s">
        <v>95</v>
      </c>
      <c r="D222" s="20" t="s">
        <v>67</v>
      </c>
      <c r="E222" s="20" t="s">
        <v>68</v>
      </c>
      <c r="F222" s="20" t="s">
        <v>69</v>
      </c>
      <c r="G222" s="21" t="s">
        <v>1782</v>
      </c>
      <c r="H222" s="22">
        <v>282</v>
      </c>
      <c r="I222" s="78">
        <v>42851</v>
      </c>
      <c r="J222" s="23">
        <v>43506667</v>
      </c>
      <c r="K222" s="17" t="s">
        <v>96</v>
      </c>
      <c r="L222" s="24"/>
      <c r="M222" s="24"/>
      <c r="N222" s="23"/>
      <c r="O222" s="24"/>
      <c r="P222" s="24"/>
      <c r="Q222" s="23"/>
      <c r="R222" s="24"/>
      <c r="S222" s="26">
        <f t="shared" si="60"/>
        <v>43506667</v>
      </c>
      <c r="T222" s="17" t="s">
        <v>1595</v>
      </c>
      <c r="U222" s="17" t="s">
        <v>1049</v>
      </c>
      <c r="V222" s="18" t="s">
        <v>74</v>
      </c>
      <c r="W222" s="18">
        <v>42863</v>
      </c>
      <c r="X222" s="19">
        <v>479</v>
      </c>
      <c r="Y222" s="18">
        <v>42864</v>
      </c>
      <c r="Z222" s="27">
        <v>40200000</v>
      </c>
      <c r="AA222" s="18">
        <v>42864</v>
      </c>
      <c r="AB222" s="18">
        <v>42864</v>
      </c>
      <c r="AC222" s="28"/>
      <c r="AD222" s="21" t="s">
        <v>1048</v>
      </c>
      <c r="AE222" s="26">
        <v>40200000</v>
      </c>
      <c r="AF222" s="99">
        <f t="shared" si="61"/>
        <v>-3306667</v>
      </c>
      <c r="AG222" s="30">
        <v>6000000</v>
      </c>
      <c r="AH222" s="17" t="s">
        <v>850</v>
      </c>
      <c r="AI222" s="17"/>
      <c r="AJ222" s="26" t="s">
        <v>1050</v>
      </c>
      <c r="AK222" s="80">
        <v>42866</v>
      </c>
      <c r="AL222" s="17" t="s">
        <v>77</v>
      </c>
      <c r="AM222" s="31">
        <v>21070742</v>
      </c>
      <c r="AN222" s="31">
        <v>2</v>
      </c>
      <c r="AO222" s="39">
        <v>20551</v>
      </c>
      <c r="AP222" s="17"/>
      <c r="AQ222" s="17"/>
      <c r="AR222" s="17"/>
      <c r="AS222" s="17" t="s">
        <v>1051</v>
      </c>
      <c r="AT222" s="19">
        <v>3112162925</v>
      </c>
      <c r="AU222" s="103" t="s">
        <v>1052</v>
      </c>
      <c r="AV222" s="17" t="s">
        <v>1053</v>
      </c>
      <c r="AW222" s="87">
        <f t="shared" si="72"/>
        <v>201</v>
      </c>
      <c r="AX222" s="17">
        <f t="shared" si="73"/>
        <v>6.7</v>
      </c>
      <c r="AY222" s="17">
        <f t="shared" si="74"/>
        <v>6</v>
      </c>
      <c r="AZ222" s="17">
        <f t="shared" si="75"/>
        <v>21.000000000000007</v>
      </c>
      <c r="BA222" s="18">
        <v>43068</v>
      </c>
      <c r="BB222" s="18"/>
      <c r="BC222" s="26"/>
      <c r="BD222" s="34"/>
      <c r="BE222" s="34"/>
      <c r="BF222" s="18"/>
      <c r="BG222" s="18"/>
      <c r="BH222" s="18"/>
      <c r="BI222" s="26"/>
      <c r="BJ222" s="34"/>
      <c r="BK222" s="34"/>
      <c r="BL222" s="18"/>
      <c r="BM222" s="18"/>
      <c r="BN222" s="18"/>
      <c r="BO222" s="17"/>
      <c r="BP222" s="19">
        <f t="shared" si="62"/>
        <v>-42449</v>
      </c>
      <c r="BQ222" s="17">
        <f t="shared" si="63"/>
        <v>-1414.9666666666667</v>
      </c>
      <c r="BR222" s="17">
        <f t="shared" si="64"/>
        <v>-1415</v>
      </c>
      <c r="BS222" s="17">
        <f t="shared" si="65"/>
        <v>0.99999999999909051</v>
      </c>
      <c r="BT222" s="18"/>
      <c r="BU222" s="18"/>
      <c r="BV222" s="17"/>
      <c r="BW222" s="19">
        <f t="shared" si="66"/>
        <v>0</v>
      </c>
      <c r="BX222" s="17">
        <f t="shared" si="67"/>
        <v>0</v>
      </c>
      <c r="BY222" s="17">
        <f t="shared" si="68"/>
        <v>0</v>
      </c>
      <c r="BZ222" s="17">
        <f t="shared" si="69"/>
        <v>0</v>
      </c>
      <c r="CA222" s="18"/>
      <c r="CB222" s="18"/>
      <c r="CC222" s="18"/>
      <c r="CD222" s="18"/>
      <c r="CE222" s="36">
        <f t="shared" si="70"/>
        <v>0</v>
      </c>
      <c r="CF222" s="39">
        <f t="shared" si="71"/>
        <v>43068</v>
      </c>
      <c r="CG222" s="39"/>
      <c r="CH222" s="18"/>
      <c r="CI222" s="18"/>
      <c r="CJ222" s="18"/>
      <c r="CK222" s="26"/>
      <c r="CL222" s="18"/>
      <c r="CM222" s="18"/>
      <c r="CN222" s="18"/>
      <c r="CO222" s="26"/>
      <c r="CP222" s="26"/>
      <c r="CQ222" s="34"/>
      <c r="CR222" s="80"/>
      <c r="CS222" s="18"/>
      <c r="CT222" s="26"/>
      <c r="CU222" s="18"/>
      <c r="CV222" s="26"/>
      <c r="CW222" s="18"/>
      <c r="CX222" s="18"/>
      <c r="CY222" s="18"/>
      <c r="CZ222" s="26"/>
      <c r="DA222" s="18"/>
      <c r="DB222" s="18"/>
    </row>
    <row r="223" spans="1:106" s="101" customFormat="1" ht="81" customHeight="1" x14ac:dyDescent="0.2">
      <c r="A223" s="17">
        <v>220</v>
      </c>
      <c r="B223" s="97">
        <v>42859</v>
      </c>
      <c r="C223" s="19" t="s">
        <v>66</v>
      </c>
      <c r="D223" s="20" t="s">
        <v>310</v>
      </c>
      <c r="E223" s="20" t="s">
        <v>68</v>
      </c>
      <c r="F223" s="20" t="s">
        <v>71</v>
      </c>
      <c r="G223" s="21" t="s">
        <v>1017</v>
      </c>
      <c r="H223" s="22">
        <v>289</v>
      </c>
      <c r="I223" s="78">
        <v>42859</v>
      </c>
      <c r="J223" s="23">
        <v>96828665</v>
      </c>
      <c r="K223" s="17" t="s">
        <v>306</v>
      </c>
      <c r="L223" s="24" t="s">
        <v>71</v>
      </c>
      <c r="M223" s="24"/>
      <c r="N223" s="23">
        <v>0</v>
      </c>
      <c r="O223" s="24" t="s">
        <v>71</v>
      </c>
      <c r="P223" s="24" t="s">
        <v>71</v>
      </c>
      <c r="Q223" s="23">
        <v>0</v>
      </c>
      <c r="R223" s="24" t="s">
        <v>71</v>
      </c>
      <c r="S223" s="26">
        <f t="shared" si="60"/>
        <v>96828665</v>
      </c>
      <c r="T223" s="17" t="s">
        <v>1595</v>
      </c>
      <c r="U223" s="17" t="s">
        <v>582</v>
      </c>
      <c r="V223" s="18" t="s">
        <v>74</v>
      </c>
      <c r="W223" s="18">
        <v>42864</v>
      </c>
      <c r="X223" s="19">
        <v>483</v>
      </c>
      <c r="Y223" s="18">
        <v>42865</v>
      </c>
      <c r="Z223" s="27">
        <v>75831500</v>
      </c>
      <c r="AA223" s="18">
        <v>42887</v>
      </c>
      <c r="AB223" s="18">
        <v>42887</v>
      </c>
      <c r="AC223" s="28"/>
      <c r="AD223" s="21" t="s">
        <v>1018</v>
      </c>
      <c r="AE223" s="26">
        <v>75831500</v>
      </c>
      <c r="AF223" s="99">
        <f t="shared" si="61"/>
        <v>-20997165</v>
      </c>
      <c r="AG223" s="86" t="s">
        <v>490</v>
      </c>
      <c r="AH223" s="17" t="s">
        <v>1012</v>
      </c>
      <c r="AI223" s="17"/>
      <c r="AJ223" s="26" t="s">
        <v>582</v>
      </c>
      <c r="AK223" s="80" t="s">
        <v>582</v>
      </c>
      <c r="AL223" s="17" t="s">
        <v>282</v>
      </c>
      <c r="AM223" s="31">
        <v>830077380</v>
      </c>
      <c r="AN223" s="31">
        <v>6</v>
      </c>
      <c r="AO223" s="88" t="s">
        <v>490</v>
      </c>
      <c r="AP223" s="17" t="s">
        <v>1019</v>
      </c>
      <c r="AQ223" s="17"/>
      <c r="AR223" s="17"/>
      <c r="AS223" s="17" t="s">
        <v>1020</v>
      </c>
      <c r="AT223" s="19">
        <v>6228330</v>
      </c>
      <c r="AU223" s="103" t="s">
        <v>1021</v>
      </c>
      <c r="AV223" s="17" t="s">
        <v>1022</v>
      </c>
      <c r="AW223" s="87">
        <f t="shared" si="72"/>
        <v>361</v>
      </c>
      <c r="AX223" s="17">
        <f t="shared" si="73"/>
        <v>12.033333333333333</v>
      </c>
      <c r="AY223" s="17">
        <f t="shared" si="74"/>
        <v>12</v>
      </c>
      <c r="AZ223" s="17">
        <f t="shared" si="75"/>
        <v>0.99999999999999645</v>
      </c>
      <c r="BA223" s="18">
        <v>43251</v>
      </c>
      <c r="BB223" s="18"/>
      <c r="BC223" s="26"/>
      <c r="BD223" s="34"/>
      <c r="BE223" s="34"/>
      <c r="BF223" s="18"/>
      <c r="BG223" s="18"/>
      <c r="BH223" s="18"/>
      <c r="BI223" s="26"/>
      <c r="BJ223" s="34"/>
      <c r="BK223" s="34"/>
      <c r="BL223" s="18"/>
      <c r="BM223" s="18"/>
      <c r="BN223" s="18"/>
      <c r="BO223" s="17"/>
      <c r="BP223" s="19">
        <f t="shared" si="62"/>
        <v>-42630</v>
      </c>
      <c r="BQ223" s="17">
        <f t="shared" si="63"/>
        <v>-1421</v>
      </c>
      <c r="BR223" s="17">
        <f t="shared" si="64"/>
        <v>-1421</v>
      </c>
      <c r="BS223" s="17">
        <f t="shared" si="65"/>
        <v>0</v>
      </c>
      <c r="BT223" s="18"/>
      <c r="BU223" s="18"/>
      <c r="BV223" s="17"/>
      <c r="BW223" s="19">
        <f t="shared" si="66"/>
        <v>0</v>
      </c>
      <c r="BX223" s="17">
        <f t="shared" si="67"/>
        <v>0</v>
      </c>
      <c r="BY223" s="17">
        <f t="shared" si="68"/>
        <v>0</v>
      </c>
      <c r="BZ223" s="17">
        <f t="shared" si="69"/>
        <v>0</v>
      </c>
      <c r="CA223" s="18"/>
      <c r="CB223" s="18"/>
      <c r="CC223" s="18"/>
      <c r="CD223" s="18"/>
      <c r="CE223" s="36">
        <f t="shared" si="70"/>
        <v>0</v>
      </c>
      <c r="CF223" s="39">
        <f t="shared" si="71"/>
        <v>43251</v>
      </c>
      <c r="CG223" s="39"/>
      <c r="CH223" s="18"/>
      <c r="CI223" s="18"/>
      <c r="CJ223" s="18"/>
      <c r="CK223" s="26"/>
      <c r="CL223" s="18"/>
      <c r="CM223" s="18"/>
      <c r="CN223" s="18"/>
      <c r="CO223" s="26"/>
      <c r="CP223" s="26"/>
      <c r="CQ223" s="34"/>
      <c r="CR223" s="80"/>
      <c r="CS223" s="18"/>
      <c r="CT223" s="26"/>
      <c r="CU223" s="18"/>
      <c r="CV223" s="26"/>
      <c r="CW223" s="18"/>
      <c r="CX223" s="18"/>
      <c r="CY223" s="18"/>
      <c r="CZ223" s="26"/>
      <c r="DA223" s="18"/>
      <c r="DB223" s="18"/>
    </row>
    <row r="224" spans="1:106" s="101" customFormat="1" ht="58.5" customHeight="1" x14ac:dyDescent="0.2">
      <c r="A224" s="17">
        <v>221</v>
      </c>
      <c r="B224" s="97">
        <v>42860</v>
      </c>
      <c r="C224" s="19" t="s">
        <v>95</v>
      </c>
      <c r="D224" s="20" t="s">
        <v>67</v>
      </c>
      <c r="E224" s="20" t="s">
        <v>68</v>
      </c>
      <c r="F224" s="20" t="s">
        <v>69</v>
      </c>
      <c r="G224" s="21" t="s">
        <v>1783</v>
      </c>
      <c r="H224" s="22">
        <v>273</v>
      </c>
      <c r="I224" s="78">
        <v>42836</v>
      </c>
      <c r="J224" s="23">
        <v>66250000</v>
      </c>
      <c r="K224" s="17" t="s">
        <v>96</v>
      </c>
      <c r="L224" s="24"/>
      <c r="M224" s="24"/>
      <c r="N224" s="23"/>
      <c r="O224" s="24"/>
      <c r="P224" s="24"/>
      <c r="Q224" s="23"/>
      <c r="R224" s="24"/>
      <c r="S224" s="26">
        <f t="shared" si="60"/>
        <v>66250000</v>
      </c>
      <c r="T224" s="17" t="s">
        <v>1594</v>
      </c>
      <c r="U224" s="17" t="s">
        <v>1054</v>
      </c>
      <c r="V224" s="18" t="s">
        <v>74</v>
      </c>
      <c r="W224" s="18">
        <v>42866</v>
      </c>
      <c r="X224" s="19">
        <v>485</v>
      </c>
      <c r="Y224" s="18">
        <v>42867</v>
      </c>
      <c r="Z224" s="27">
        <v>66250000</v>
      </c>
      <c r="AA224" s="18">
        <v>42867</v>
      </c>
      <c r="AB224" s="18">
        <v>42867</v>
      </c>
      <c r="AC224" s="28"/>
      <c r="AD224" s="21" t="s">
        <v>1055</v>
      </c>
      <c r="AE224" s="26">
        <v>66250000</v>
      </c>
      <c r="AF224" s="99">
        <f t="shared" si="61"/>
        <v>0</v>
      </c>
      <c r="AG224" s="30">
        <v>2800000</v>
      </c>
      <c r="AH224" s="17" t="s">
        <v>850</v>
      </c>
      <c r="AI224" s="17"/>
      <c r="AJ224" s="26" t="s">
        <v>1056</v>
      </c>
      <c r="AK224" s="80">
        <v>42871</v>
      </c>
      <c r="AL224" s="17" t="s">
        <v>77</v>
      </c>
      <c r="AM224" s="31">
        <v>7162423</v>
      </c>
      <c r="AN224" s="31">
        <v>2</v>
      </c>
      <c r="AO224" s="39">
        <v>25770</v>
      </c>
      <c r="AP224" s="17"/>
      <c r="AQ224" s="17"/>
      <c r="AR224" s="17"/>
      <c r="AS224" s="17" t="s">
        <v>1057</v>
      </c>
      <c r="AT224" s="19">
        <v>3116026712</v>
      </c>
      <c r="AU224" s="103" t="s">
        <v>1058</v>
      </c>
      <c r="AV224" s="17" t="s">
        <v>1003</v>
      </c>
      <c r="AW224" s="87">
        <f t="shared" si="72"/>
        <v>229</v>
      </c>
      <c r="AX224" s="17">
        <f t="shared" si="73"/>
        <v>7.6333333333333337</v>
      </c>
      <c r="AY224" s="17">
        <f t="shared" si="74"/>
        <v>7</v>
      </c>
      <c r="AZ224" s="17">
        <f t="shared" si="75"/>
        <v>19.000000000000014</v>
      </c>
      <c r="BA224" s="18">
        <v>43099</v>
      </c>
      <c r="BB224" s="18"/>
      <c r="BC224" s="26"/>
      <c r="BD224" s="34"/>
      <c r="BE224" s="34"/>
      <c r="BF224" s="18"/>
      <c r="BG224" s="18"/>
      <c r="BH224" s="18"/>
      <c r="BI224" s="26"/>
      <c r="BJ224" s="34"/>
      <c r="BK224" s="34"/>
      <c r="BL224" s="18"/>
      <c r="BM224" s="18"/>
      <c r="BN224" s="18"/>
      <c r="BO224" s="17"/>
      <c r="BP224" s="19">
        <f t="shared" si="62"/>
        <v>-42480</v>
      </c>
      <c r="BQ224" s="17">
        <f t="shared" si="63"/>
        <v>-1416</v>
      </c>
      <c r="BR224" s="17">
        <f t="shared" si="64"/>
        <v>-1416</v>
      </c>
      <c r="BS224" s="17">
        <f t="shared" si="65"/>
        <v>0</v>
      </c>
      <c r="BT224" s="18"/>
      <c r="BU224" s="18"/>
      <c r="BV224" s="17"/>
      <c r="BW224" s="19">
        <f t="shared" si="66"/>
        <v>0</v>
      </c>
      <c r="BX224" s="17">
        <f t="shared" si="67"/>
        <v>0</v>
      </c>
      <c r="BY224" s="17">
        <f t="shared" si="68"/>
        <v>0</v>
      </c>
      <c r="BZ224" s="17">
        <f t="shared" si="69"/>
        <v>0</v>
      </c>
      <c r="CA224" s="18"/>
      <c r="CB224" s="18"/>
      <c r="CC224" s="18"/>
      <c r="CD224" s="18"/>
      <c r="CE224" s="36">
        <f t="shared" si="70"/>
        <v>0</v>
      </c>
      <c r="CF224" s="39">
        <f t="shared" si="71"/>
        <v>43099</v>
      </c>
      <c r="CG224" s="39"/>
      <c r="CH224" s="18"/>
      <c r="CI224" s="18"/>
      <c r="CJ224" s="18"/>
      <c r="CK224" s="26"/>
      <c r="CL224" s="18"/>
      <c r="CM224" s="18"/>
      <c r="CN224" s="18"/>
      <c r="CO224" s="26"/>
      <c r="CP224" s="26"/>
      <c r="CQ224" s="34"/>
      <c r="CR224" s="80"/>
      <c r="CS224" s="18"/>
      <c r="CT224" s="26"/>
      <c r="CU224" s="18"/>
      <c r="CV224" s="26"/>
      <c r="CW224" s="18"/>
      <c r="CX224" s="18"/>
      <c r="CY224" s="18"/>
      <c r="CZ224" s="26"/>
      <c r="DA224" s="18"/>
      <c r="DB224" s="18"/>
    </row>
    <row r="225" spans="1:106" s="101" customFormat="1" ht="58.5" customHeight="1" x14ac:dyDescent="0.2">
      <c r="A225" s="17">
        <v>222</v>
      </c>
      <c r="B225" s="97">
        <v>42862</v>
      </c>
      <c r="C225" s="19" t="s">
        <v>66</v>
      </c>
      <c r="D225" s="20" t="s">
        <v>67</v>
      </c>
      <c r="E225" s="20" t="s">
        <v>68</v>
      </c>
      <c r="F225" s="20" t="s">
        <v>69</v>
      </c>
      <c r="G225" s="21" t="s">
        <v>1784</v>
      </c>
      <c r="H225" s="22">
        <v>295</v>
      </c>
      <c r="I225" s="78">
        <v>42859</v>
      </c>
      <c r="J225" s="23">
        <v>23500000</v>
      </c>
      <c r="K225" s="17" t="s">
        <v>70</v>
      </c>
      <c r="L225" s="24" t="s">
        <v>71</v>
      </c>
      <c r="M225" s="24"/>
      <c r="N225" s="23">
        <v>0</v>
      </c>
      <c r="O225" s="24" t="s">
        <v>71</v>
      </c>
      <c r="P225" s="24" t="s">
        <v>71</v>
      </c>
      <c r="Q225" s="23">
        <v>0</v>
      </c>
      <c r="R225" s="24" t="s">
        <v>71</v>
      </c>
      <c r="S225" s="26">
        <f t="shared" si="60"/>
        <v>23500000</v>
      </c>
      <c r="T225" s="17" t="s">
        <v>1594</v>
      </c>
      <c r="U225" s="17" t="s">
        <v>997</v>
      </c>
      <c r="V225" s="18" t="s">
        <v>74</v>
      </c>
      <c r="W225" s="18">
        <v>42866</v>
      </c>
      <c r="X225" s="19">
        <v>484</v>
      </c>
      <c r="Y225" s="18">
        <v>42867</v>
      </c>
      <c r="Z225" s="27">
        <v>23000000</v>
      </c>
      <c r="AA225" s="18">
        <v>42867</v>
      </c>
      <c r="AB225" s="18">
        <v>42867</v>
      </c>
      <c r="AC225" s="28"/>
      <c r="AD225" s="21" t="s">
        <v>998</v>
      </c>
      <c r="AE225" s="26">
        <v>23000000</v>
      </c>
      <c r="AF225" s="99">
        <f t="shared" si="61"/>
        <v>-500000</v>
      </c>
      <c r="AG225" s="30">
        <v>3000000</v>
      </c>
      <c r="AH225" s="17" t="s">
        <v>93</v>
      </c>
      <c r="AI225" s="17"/>
      <c r="AJ225" s="26" t="s">
        <v>999</v>
      </c>
      <c r="AK225" s="80">
        <v>42870</v>
      </c>
      <c r="AL225" s="17" t="s">
        <v>77</v>
      </c>
      <c r="AM225" s="31">
        <v>53140836</v>
      </c>
      <c r="AN225" s="31">
        <v>3</v>
      </c>
      <c r="AO225" s="39">
        <v>31290</v>
      </c>
      <c r="AP225" s="17" t="s">
        <v>582</v>
      </c>
      <c r="AQ225" s="17" t="s">
        <v>582</v>
      </c>
      <c r="AR225" s="17" t="s">
        <v>582</v>
      </c>
      <c r="AS225" s="17" t="s">
        <v>1001</v>
      </c>
      <c r="AT225" s="19">
        <v>3008274996</v>
      </c>
      <c r="AU225" s="103" t="s">
        <v>1002</v>
      </c>
      <c r="AV225" s="17" t="s">
        <v>1003</v>
      </c>
      <c r="AW225" s="87">
        <f t="shared" si="72"/>
        <v>229</v>
      </c>
      <c r="AX225" s="17">
        <f t="shared" si="73"/>
        <v>7.6333333333333337</v>
      </c>
      <c r="AY225" s="17">
        <f t="shared" si="74"/>
        <v>7</v>
      </c>
      <c r="AZ225" s="17">
        <f t="shared" si="75"/>
        <v>19.000000000000014</v>
      </c>
      <c r="BA225" s="18">
        <v>43099</v>
      </c>
      <c r="BB225" s="18"/>
      <c r="BC225" s="26"/>
      <c r="BD225" s="34"/>
      <c r="BE225" s="34"/>
      <c r="BF225" s="18"/>
      <c r="BG225" s="18"/>
      <c r="BH225" s="18"/>
      <c r="BI225" s="26"/>
      <c r="BJ225" s="34"/>
      <c r="BK225" s="34"/>
      <c r="BL225" s="18"/>
      <c r="BM225" s="18"/>
      <c r="BN225" s="18"/>
      <c r="BO225" s="17"/>
      <c r="BP225" s="19">
        <f t="shared" si="62"/>
        <v>-42480</v>
      </c>
      <c r="BQ225" s="17">
        <f t="shared" si="63"/>
        <v>-1416</v>
      </c>
      <c r="BR225" s="17">
        <f t="shared" si="64"/>
        <v>-1416</v>
      </c>
      <c r="BS225" s="17">
        <f t="shared" si="65"/>
        <v>0</v>
      </c>
      <c r="BT225" s="18"/>
      <c r="BU225" s="18"/>
      <c r="BV225" s="17"/>
      <c r="BW225" s="19">
        <f t="shared" si="66"/>
        <v>0</v>
      </c>
      <c r="BX225" s="17">
        <f t="shared" si="67"/>
        <v>0</v>
      </c>
      <c r="BY225" s="17">
        <f t="shared" si="68"/>
        <v>0</v>
      </c>
      <c r="BZ225" s="17">
        <f t="shared" si="69"/>
        <v>0</v>
      </c>
      <c r="CA225" s="18"/>
      <c r="CB225" s="18"/>
      <c r="CC225" s="18"/>
      <c r="CD225" s="18"/>
      <c r="CE225" s="36">
        <f t="shared" si="70"/>
        <v>0</v>
      </c>
      <c r="CF225" s="39">
        <f t="shared" si="71"/>
        <v>43099</v>
      </c>
      <c r="CG225" s="39"/>
      <c r="CH225" s="18"/>
      <c r="CI225" s="18"/>
      <c r="CJ225" s="18"/>
      <c r="CK225" s="26"/>
      <c r="CL225" s="18"/>
      <c r="CM225" s="18"/>
      <c r="CN225" s="18"/>
      <c r="CO225" s="26"/>
      <c r="CP225" s="26"/>
      <c r="CQ225" s="34"/>
      <c r="CR225" s="80"/>
      <c r="CS225" s="18"/>
      <c r="CT225" s="26"/>
      <c r="CU225" s="18"/>
      <c r="CV225" s="26"/>
      <c r="CW225" s="18"/>
      <c r="CX225" s="18"/>
      <c r="CY225" s="18"/>
      <c r="CZ225" s="26"/>
      <c r="DA225" s="18"/>
      <c r="DB225" s="18"/>
    </row>
    <row r="226" spans="1:106" s="101" customFormat="1" ht="93.75" customHeight="1" x14ac:dyDescent="0.2">
      <c r="A226" s="17">
        <v>223</v>
      </c>
      <c r="B226" s="97">
        <v>42867</v>
      </c>
      <c r="C226" s="19" t="s">
        <v>121</v>
      </c>
      <c r="D226" s="20" t="s">
        <v>67</v>
      </c>
      <c r="E226" s="20" t="s">
        <v>1106</v>
      </c>
      <c r="F226" s="20" t="s">
        <v>316</v>
      </c>
      <c r="G226" s="21" t="s">
        <v>1785</v>
      </c>
      <c r="H226" s="22">
        <v>310</v>
      </c>
      <c r="I226" s="78">
        <v>42866</v>
      </c>
      <c r="J226" s="23">
        <v>105000000</v>
      </c>
      <c r="K226" s="17" t="s">
        <v>122</v>
      </c>
      <c r="L226" s="24"/>
      <c r="M226" s="24"/>
      <c r="N226" s="23"/>
      <c r="O226" s="24"/>
      <c r="P226" s="24"/>
      <c r="Q226" s="23"/>
      <c r="R226" s="24"/>
      <c r="S226" s="26">
        <f t="shared" si="60"/>
        <v>105000000</v>
      </c>
      <c r="T226" s="17" t="s">
        <v>1601</v>
      </c>
      <c r="U226" s="17" t="s">
        <v>1108</v>
      </c>
      <c r="V226" s="18" t="s">
        <v>74</v>
      </c>
      <c r="W226" s="18">
        <v>42867</v>
      </c>
      <c r="X226" s="19" t="s">
        <v>1081</v>
      </c>
      <c r="Y226" s="19" t="s">
        <v>1081</v>
      </c>
      <c r="Z226" s="135">
        <v>105000000</v>
      </c>
      <c r="AA226" s="18">
        <v>42871</v>
      </c>
      <c r="AB226" s="18">
        <v>42871</v>
      </c>
      <c r="AC226" s="28"/>
      <c r="AD226" s="21" t="s">
        <v>1109</v>
      </c>
      <c r="AE226" s="26">
        <v>105000000</v>
      </c>
      <c r="AF226" s="99">
        <f t="shared" si="61"/>
        <v>0</v>
      </c>
      <c r="AG226" s="86" t="s">
        <v>490</v>
      </c>
      <c r="AH226" s="17" t="s">
        <v>976</v>
      </c>
      <c r="AI226" s="17"/>
      <c r="AJ226" s="26" t="s">
        <v>1110</v>
      </c>
      <c r="AK226" s="80">
        <v>42873</v>
      </c>
      <c r="AL226" s="17" t="s">
        <v>282</v>
      </c>
      <c r="AM226" s="31">
        <v>830057297</v>
      </c>
      <c r="AN226" s="31">
        <v>7</v>
      </c>
      <c r="AO226" s="88" t="s">
        <v>490</v>
      </c>
      <c r="AP226" s="17" t="s">
        <v>1111</v>
      </c>
      <c r="AQ226" s="17" t="s">
        <v>77</v>
      </c>
      <c r="AR226" s="17">
        <v>41362422</v>
      </c>
      <c r="AS226" s="17" t="s">
        <v>1112</v>
      </c>
      <c r="AT226" s="19">
        <v>2827615</v>
      </c>
      <c r="AU226" s="103" t="s">
        <v>1113</v>
      </c>
      <c r="AV226" s="17" t="s">
        <v>1114</v>
      </c>
      <c r="AW226" s="87">
        <f t="shared" si="72"/>
        <v>195</v>
      </c>
      <c r="AX226" s="17">
        <f t="shared" si="73"/>
        <v>6.5</v>
      </c>
      <c r="AY226" s="17">
        <f t="shared" si="74"/>
        <v>6</v>
      </c>
      <c r="AZ226" s="17">
        <f t="shared" si="75"/>
        <v>15</v>
      </c>
      <c r="BA226" s="18">
        <v>43069</v>
      </c>
      <c r="BB226" s="18"/>
      <c r="BC226" s="26"/>
      <c r="BD226" s="34"/>
      <c r="BE226" s="34"/>
      <c r="BF226" s="18"/>
      <c r="BG226" s="18"/>
      <c r="BH226" s="18"/>
      <c r="BI226" s="26"/>
      <c r="BJ226" s="34"/>
      <c r="BK226" s="34"/>
      <c r="BL226" s="18"/>
      <c r="BM226" s="18"/>
      <c r="BN226" s="18"/>
      <c r="BO226" s="17"/>
      <c r="BP226" s="19">
        <f t="shared" si="62"/>
        <v>-42450</v>
      </c>
      <c r="BQ226" s="17">
        <f t="shared" si="63"/>
        <v>-1415</v>
      </c>
      <c r="BR226" s="17">
        <f t="shared" si="64"/>
        <v>-1415</v>
      </c>
      <c r="BS226" s="17">
        <f t="shared" si="65"/>
        <v>0</v>
      </c>
      <c r="BT226" s="18"/>
      <c r="BU226" s="18"/>
      <c r="BV226" s="17"/>
      <c r="BW226" s="19">
        <f t="shared" si="66"/>
        <v>0</v>
      </c>
      <c r="BX226" s="17">
        <f t="shared" si="67"/>
        <v>0</v>
      </c>
      <c r="BY226" s="17">
        <f t="shared" si="68"/>
        <v>0</v>
      </c>
      <c r="BZ226" s="17">
        <f t="shared" si="69"/>
        <v>0</v>
      </c>
      <c r="CA226" s="18"/>
      <c r="CB226" s="18"/>
      <c r="CC226" s="18"/>
      <c r="CD226" s="18"/>
      <c r="CE226" s="36">
        <f t="shared" si="70"/>
        <v>0</v>
      </c>
      <c r="CF226" s="39">
        <f t="shared" si="71"/>
        <v>43069</v>
      </c>
      <c r="CG226" s="39"/>
      <c r="CH226" s="18"/>
      <c r="CI226" s="18"/>
      <c r="CJ226" s="18"/>
      <c r="CK226" s="26"/>
      <c r="CL226" s="18"/>
      <c r="CM226" s="18"/>
      <c r="CN226" s="18"/>
      <c r="CO226" s="26"/>
      <c r="CP226" s="26"/>
      <c r="CQ226" s="34"/>
      <c r="CR226" s="80"/>
      <c r="CS226" s="18"/>
      <c r="CT226" s="26"/>
      <c r="CU226" s="18"/>
      <c r="CV226" s="26"/>
      <c r="CW226" s="18"/>
      <c r="CX226" s="18"/>
      <c r="CY226" s="18"/>
      <c r="CZ226" s="26"/>
      <c r="DA226" s="18"/>
      <c r="DB226" s="18"/>
    </row>
    <row r="227" spans="1:106" s="101" customFormat="1" ht="58.5" customHeight="1" x14ac:dyDescent="0.2">
      <c r="A227" s="17">
        <v>224</v>
      </c>
      <c r="B227" s="97">
        <v>42830</v>
      </c>
      <c r="C227" s="19" t="s">
        <v>66</v>
      </c>
      <c r="D227" s="20" t="s">
        <v>292</v>
      </c>
      <c r="E227" s="20" t="s">
        <v>68</v>
      </c>
      <c r="F227" s="20" t="s">
        <v>71</v>
      </c>
      <c r="G227" s="21" t="s">
        <v>985</v>
      </c>
      <c r="H227" s="22">
        <v>264</v>
      </c>
      <c r="I227" s="78">
        <v>42829</v>
      </c>
      <c r="J227" s="23">
        <v>20000000</v>
      </c>
      <c r="K227" s="17" t="s">
        <v>923</v>
      </c>
      <c r="L227" s="24" t="s">
        <v>71</v>
      </c>
      <c r="M227" s="24"/>
      <c r="N227" s="23">
        <v>0</v>
      </c>
      <c r="O227" s="24" t="s">
        <v>71</v>
      </c>
      <c r="P227" s="24" t="s">
        <v>71</v>
      </c>
      <c r="Q227" s="23">
        <v>0</v>
      </c>
      <c r="R227" s="24" t="s">
        <v>71</v>
      </c>
      <c r="S227" s="26">
        <f t="shared" si="60"/>
        <v>20000000</v>
      </c>
      <c r="T227" s="17" t="s">
        <v>1594</v>
      </c>
      <c r="U227" s="17" t="s">
        <v>986</v>
      </c>
      <c r="V227" s="18" t="s">
        <v>74</v>
      </c>
      <c r="W227" s="18">
        <v>42870</v>
      </c>
      <c r="X227" s="19">
        <v>493</v>
      </c>
      <c r="Y227" s="18">
        <v>42870</v>
      </c>
      <c r="Z227" s="27">
        <v>10691608</v>
      </c>
      <c r="AA227" s="18">
        <v>42871</v>
      </c>
      <c r="AB227" s="18">
        <v>42871</v>
      </c>
      <c r="AC227" s="28"/>
      <c r="AD227" s="21" t="s">
        <v>987</v>
      </c>
      <c r="AE227" s="26">
        <v>10691608</v>
      </c>
      <c r="AF227" s="99">
        <f t="shared" si="61"/>
        <v>-9308392</v>
      </c>
      <c r="AG227" s="86" t="s">
        <v>490</v>
      </c>
      <c r="AH227" s="17" t="s">
        <v>93</v>
      </c>
      <c r="AI227" s="17"/>
      <c r="AJ227" s="26" t="s">
        <v>988</v>
      </c>
      <c r="AK227" s="80">
        <v>42870</v>
      </c>
      <c r="AL227" s="17" t="s">
        <v>282</v>
      </c>
      <c r="AM227" s="31">
        <v>900470772</v>
      </c>
      <c r="AN227" s="31">
        <v>8</v>
      </c>
      <c r="AO227" s="88" t="s">
        <v>490</v>
      </c>
      <c r="AP227" s="17" t="s">
        <v>989</v>
      </c>
      <c r="AQ227" s="17" t="s">
        <v>77</v>
      </c>
      <c r="AR227" s="17">
        <v>79047744</v>
      </c>
      <c r="AS227" s="17" t="s">
        <v>990</v>
      </c>
      <c r="AT227" s="19">
        <v>7968374</v>
      </c>
      <c r="AU227" s="103" t="s">
        <v>991</v>
      </c>
      <c r="AV227" s="39" t="s">
        <v>1288</v>
      </c>
      <c r="AW227" s="87">
        <f t="shared" si="72"/>
        <v>225</v>
      </c>
      <c r="AX227" s="17">
        <f t="shared" si="73"/>
        <v>7.5</v>
      </c>
      <c r="AY227" s="17">
        <f t="shared" si="74"/>
        <v>7</v>
      </c>
      <c r="AZ227" s="17">
        <f t="shared" si="75"/>
        <v>15</v>
      </c>
      <c r="BA227" s="18">
        <v>43099</v>
      </c>
      <c r="BB227" s="18"/>
      <c r="BC227" s="26"/>
      <c r="BD227" s="34"/>
      <c r="BE227" s="34"/>
      <c r="BF227" s="18"/>
      <c r="BG227" s="18"/>
      <c r="BH227" s="18"/>
      <c r="BI227" s="26"/>
      <c r="BJ227" s="34"/>
      <c r="BK227" s="34"/>
      <c r="BL227" s="18"/>
      <c r="BM227" s="18"/>
      <c r="BN227" s="18"/>
      <c r="BO227" s="17"/>
      <c r="BP227" s="19">
        <f t="shared" si="62"/>
        <v>-42480</v>
      </c>
      <c r="BQ227" s="17">
        <f t="shared" si="63"/>
        <v>-1416</v>
      </c>
      <c r="BR227" s="17">
        <f t="shared" si="64"/>
        <v>-1416</v>
      </c>
      <c r="BS227" s="17">
        <f t="shared" si="65"/>
        <v>0</v>
      </c>
      <c r="BT227" s="18"/>
      <c r="BU227" s="18"/>
      <c r="BV227" s="17"/>
      <c r="BW227" s="19">
        <f t="shared" si="66"/>
        <v>0</v>
      </c>
      <c r="BX227" s="17">
        <f t="shared" si="67"/>
        <v>0</v>
      </c>
      <c r="BY227" s="17">
        <f t="shared" si="68"/>
        <v>0</v>
      </c>
      <c r="BZ227" s="17">
        <f t="shared" si="69"/>
        <v>0</v>
      </c>
      <c r="CA227" s="18"/>
      <c r="CB227" s="18"/>
      <c r="CC227" s="18"/>
      <c r="CD227" s="18"/>
      <c r="CE227" s="36">
        <f t="shared" si="70"/>
        <v>0</v>
      </c>
      <c r="CF227" s="39">
        <f t="shared" si="71"/>
        <v>43099</v>
      </c>
      <c r="CG227" s="39"/>
      <c r="CH227" s="18"/>
      <c r="CI227" s="18"/>
      <c r="CJ227" s="18"/>
      <c r="CK227" s="26"/>
      <c r="CL227" s="18"/>
      <c r="CM227" s="18"/>
      <c r="CN227" s="18"/>
      <c r="CO227" s="26"/>
      <c r="CP227" s="26"/>
      <c r="CQ227" s="34"/>
      <c r="CR227" s="80"/>
      <c r="CS227" s="18"/>
      <c r="CT227" s="26"/>
      <c r="CU227" s="18"/>
      <c r="CV227" s="26"/>
      <c r="CW227" s="18"/>
      <c r="CX227" s="18"/>
      <c r="CY227" s="18"/>
      <c r="CZ227" s="26"/>
      <c r="DA227" s="18"/>
      <c r="DB227" s="18"/>
    </row>
    <row r="228" spans="1:106" s="101" customFormat="1" ht="58.5" customHeight="1" x14ac:dyDescent="0.2">
      <c r="A228" s="17">
        <v>225</v>
      </c>
      <c r="B228" s="97">
        <v>42865</v>
      </c>
      <c r="C228" s="19" t="s">
        <v>121</v>
      </c>
      <c r="D228" s="20" t="s">
        <v>67</v>
      </c>
      <c r="E228" s="20" t="s">
        <v>68</v>
      </c>
      <c r="F228" s="20" t="s">
        <v>69</v>
      </c>
      <c r="G228" s="21" t="s">
        <v>1786</v>
      </c>
      <c r="H228" s="22">
        <v>313</v>
      </c>
      <c r="I228" s="78">
        <v>42867</v>
      </c>
      <c r="J228" s="23">
        <v>74900000</v>
      </c>
      <c r="K228" s="17" t="s">
        <v>122</v>
      </c>
      <c r="L228" s="24" t="s">
        <v>71</v>
      </c>
      <c r="M228" s="24"/>
      <c r="N228" s="23">
        <v>0</v>
      </c>
      <c r="O228" s="24" t="s">
        <v>71</v>
      </c>
      <c r="P228" s="24" t="s">
        <v>71</v>
      </c>
      <c r="Q228" s="23">
        <v>0</v>
      </c>
      <c r="R228" s="24" t="s">
        <v>71</v>
      </c>
      <c r="S228" s="26">
        <f t="shared" si="60"/>
        <v>74900000</v>
      </c>
      <c r="T228" s="17" t="s">
        <v>1594</v>
      </c>
      <c r="U228" s="17" t="s">
        <v>992</v>
      </c>
      <c r="V228" s="18" t="s">
        <v>74</v>
      </c>
      <c r="W228" s="18">
        <v>42870</v>
      </c>
      <c r="X228" s="19">
        <v>488</v>
      </c>
      <c r="Y228" s="18">
        <v>42870</v>
      </c>
      <c r="Z228" s="27">
        <v>74900000</v>
      </c>
      <c r="AA228" s="18">
        <v>42870</v>
      </c>
      <c r="AB228" s="18">
        <v>42870</v>
      </c>
      <c r="AC228" s="28"/>
      <c r="AD228" s="21" t="s">
        <v>993</v>
      </c>
      <c r="AE228" s="26">
        <v>74900000</v>
      </c>
      <c r="AF228" s="99">
        <f t="shared" si="61"/>
        <v>0</v>
      </c>
      <c r="AG228" s="30">
        <v>10700000</v>
      </c>
      <c r="AH228" s="17" t="s">
        <v>976</v>
      </c>
      <c r="AI228" s="17"/>
      <c r="AJ228" s="26" t="s">
        <v>994</v>
      </c>
      <c r="AK228" s="80">
        <v>42871</v>
      </c>
      <c r="AL228" s="17" t="s">
        <v>77</v>
      </c>
      <c r="AM228" s="31">
        <v>35461155</v>
      </c>
      <c r="AN228" s="31">
        <v>8</v>
      </c>
      <c r="AO228" s="39">
        <v>21736</v>
      </c>
      <c r="AP228" s="17" t="s">
        <v>582</v>
      </c>
      <c r="AQ228" s="17" t="s">
        <v>582</v>
      </c>
      <c r="AR228" s="17" t="s">
        <v>582</v>
      </c>
      <c r="AS228" s="17" t="s">
        <v>995</v>
      </c>
      <c r="AT228" s="19">
        <v>2163478</v>
      </c>
      <c r="AU228" s="103" t="s">
        <v>996</v>
      </c>
      <c r="AV228" s="17" t="s">
        <v>889</v>
      </c>
      <c r="AW228" s="87">
        <f t="shared" si="72"/>
        <v>210</v>
      </c>
      <c r="AX228" s="17">
        <f t="shared" si="73"/>
        <v>7</v>
      </c>
      <c r="AY228" s="17">
        <f t="shared" si="74"/>
        <v>7</v>
      </c>
      <c r="AZ228" s="17">
        <f t="shared" si="75"/>
        <v>0</v>
      </c>
      <c r="BA228" s="18">
        <v>43083</v>
      </c>
      <c r="BB228" s="18"/>
      <c r="BC228" s="26"/>
      <c r="BD228" s="34"/>
      <c r="BE228" s="34"/>
      <c r="BF228" s="18"/>
      <c r="BG228" s="18"/>
      <c r="BH228" s="18"/>
      <c r="BI228" s="26"/>
      <c r="BJ228" s="34"/>
      <c r="BK228" s="34"/>
      <c r="BL228" s="18"/>
      <c r="BM228" s="18"/>
      <c r="BN228" s="18"/>
      <c r="BO228" s="17"/>
      <c r="BP228" s="19">
        <f t="shared" si="62"/>
        <v>-42464</v>
      </c>
      <c r="BQ228" s="17">
        <f t="shared" si="63"/>
        <v>-1415.4666666666667</v>
      </c>
      <c r="BR228" s="17">
        <f t="shared" si="64"/>
        <v>-1416</v>
      </c>
      <c r="BS228" s="17">
        <f t="shared" si="65"/>
        <v>15.999999999999091</v>
      </c>
      <c r="BT228" s="18"/>
      <c r="BU228" s="18"/>
      <c r="BV228" s="17"/>
      <c r="BW228" s="19">
        <f t="shared" si="66"/>
        <v>0</v>
      </c>
      <c r="BX228" s="17">
        <f t="shared" si="67"/>
        <v>0</v>
      </c>
      <c r="BY228" s="17">
        <f t="shared" si="68"/>
        <v>0</v>
      </c>
      <c r="BZ228" s="17">
        <f t="shared" si="69"/>
        <v>0</v>
      </c>
      <c r="CA228" s="18"/>
      <c r="CB228" s="18"/>
      <c r="CC228" s="18"/>
      <c r="CD228" s="18"/>
      <c r="CE228" s="36">
        <f t="shared" si="70"/>
        <v>0</v>
      </c>
      <c r="CF228" s="39">
        <f t="shared" si="71"/>
        <v>43083</v>
      </c>
      <c r="CG228" s="39"/>
      <c r="CH228" s="18"/>
      <c r="CI228" s="18"/>
      <c r="CJ228" s="18"/>
      <c r="CK228" s="26"/>
      <c r="CL228" s="18"/>
      <c r="CM228" s="18"/>
      <c r="CN228" s="18"/>
      <c r="CO228" s="26"/>
      <c r="CP228" s="26"/>
      <c r="CQ228" s="34"/>
      <c r="CR228" s="80"/>
      <c r="CS228" s="18"/>
      <c r="CT228" s="26"/>
      <c r="CU228" s="18"/>
      <c r="CV228" s="26"/>
      <c r="CW228" s="18"/>
      <c r="CX228" s="18"/>
      <c r="CY228" s="18"/>
      <c r="CZ228" s="26"/>
      <c r="DA228" s="18"/>
      <c r="DB228" s="18"/>
    </row>
    <row r="229" spans="1:106" s="101" customFormat="1" ht="58.5" customHeight="1" x14ac:dyDescent="0.2">
      <c r="A229" s="17">
        <v>226</v>
      </c>
      <c r="B229" s="97">
        <v>42867</v>
      </c>
      <c r="C229" s="19" t="s">
        <v>212</v>
      </c>
      <c r="D229" s="20" t="s">
        <v>67</v>
      </c>
      <c r="E229" s="20" t="s">
        <v>68</v>
      </c>
      <c r="F229" s="20" t="s">
        <v>69</v>
      </c>
      <c r="G229" s="21" t="s">
        <v>1087</v>
      </c>
      <c r="H229" s="22">
        <v>305</v>
      </c>
      <c r="I229" s="78">
        <v>42865</v>
      </c>
      <c r="J229" s="23">
        <v>37500000</v>
      </c>
      <c r="K229" s="17" t="s">
        <v>213</v>
      </c>
      <c r="L229" s="24"/>
      <c r="M229" s="24"/>
      <c r="N229" s="23"/>
      <c r="O229" s="24"/>
      <c r="P229" s="24"/>
      <c r="Q229" s="23"/>
      <c r="R229" s="24"/>
      <c r="S229" s="26">
        <f t="shared" si="60"/>
        <v>37500000</v>
      </c>
      <c r="T229" s="17" t="s">
        <v>1599</v>
      </c>
      <c r="U229" s="17" t="s">
        <v>1088</v>
      </c>
      <c r="V229" s="18" t="s">
        <v>74</v>
      </c>
      <c r="W229" s="18">
        <v>42871</v>
      </c>
      <c r="X229" s="19">
        <v>494</v>
      </c>
      <c r="Y229" s="18">
        <v>42872</v>
      </c>
      <c r="Z229" s="27">
        <v>37500000</v>
      </c>
      <c r="AA229" s="18">
        <v>42871</v>
      </c>
      <c r="AB229" s="18">
        <v>42872</v>
      </c>
      <c r="AC229" s="28"/>
      <c r="AD229" s="21" t="s">
        <v>1089</v>
      </c>
      <c r="AE229" s="26">
        <v>37500000</v>
      </c>
      <c r="AF229" s="99">
        <f t="shared" si="61"/>
        <v>0</v>
      </c>
      <c r="AG229" s="30">
        <v>5000000</v>
      </c>
      <c r="AH229" s="17" t="s">
        <v>216</v>
      </c>
      <c r="AI229" s="17"/>
      <c r="AJ229" s="26" t="s">
        <v>1090</v>
      </c>
      <c r="AK229" s="80">
        <v>42872</v>
      </c>
      <c r="AL229" s="17" t="s">
        <v>77</v>
      </c>
      <c r="AM229" s="31">
        <v>53121609</v>
      </c>
      <c r="AN229" s="31">
        <v>7</v>
      </c>
      <c r="AO229" s="39">
        <v>30915</v>
      </c>
      <c r="AP229" s="17"/>
      <c r="AQ229" s="17"/>
      <c r="AR229" s="17"/>
      <c r="AS229" s="17" t="s">
        <v>1091</v>
      </c>
      <c r="AT229" s="19">
        <v>3115399744</v>
      </c>
      <c r="AU229" s="103" t="s">
        <v>1092</v>
      </c>
      <c r="AV229" s="17" t="s">
        <v>1093</v>
      </c>
      <c r="AW229" s="87">
        <f t="shared" si="72"/>
        <v>224</v>
      </c>
      <c r="AX229" s="17">
        <f t="shared" si="73"/>
        <v>7.4666666666666668</v>
      </c>
      <c r="AY229" s="17">
        <f t="shared" si="74"/>
        <v>7</v>
      </c>
      <c r="AZ229" s="17">
        <f t="shared" si="75"/>
        <v>14.000000000000004</v>
      </c>
      <c r="BA229" s="18">
        <v>43099</v>
      </c>
      <c r="BB229" s="18"/>
      <c r="BC229" s="26"/>
      <c r="BD229" s="34"/>
      <c r="BE229" s="34"/>
      <c r="BF229" s="18"/>
      <c r="BG229" s="18"/>
      <c r="BH229" s="18"/>
      <c r="BI229" s="26"/>
      <c r="BJ229" s="34"/>
      <c r="BK229" s="34"/>
      <c r="BL229" s="18"/>
      <c r="BM229" s="18"/>
      <c r="BN229" s="18"/>
      <c r="BO229" s="17"/>
      <c r="BP229" s="19">
        <f t="shared" si="62"/>
        <v>-42480</v>
      </c>
      <c r="BQ229" s="17">
        <f t="shared" si="63"/>
        <v>-1416</v>
      </c>
      <c r="BR229" s="17">
        <f t="shared" si="64"/>
        <v>-1416</v>
      </c>
      <c r="BS229" s="17">
        <f t="shared" si="65"/>
        <v>0</v>
      </c>
      <c r="BT229" s="18"/>
      <c r="BU229" s="18"/>
      <c r="BV229" s="17"/>
      <c r="BW229" s="19">
        <f t="shared" si="66"/>
        <v>0</v>
      </c>
      <c r="BX229" s="17">
        <f t="shared" si="67"/>
        <v>0</v>
      </c>
      <c r="BY229" s="17">
        <f t="shared" si="68"/>
        <v>0</v>
      </c>
      <c r="BZ229" s="17">
        <f t="shared" si="69"/>
        <v>0</v>
      </c>
      <c r="CA229" s="18"/>
      <c r="CB229" s="18"/>
      <c r="CC229" s="18"/>
      <c r="CD229" s="18"/>
      <c r="CE229" s="36">
        <f t="shared" si="70"/>
        <v>0</v>
      </c>
      <c r="CF229" s="39">
        <f t="shared" si="71"/>
        <v>43099</v>
      </c>
      <c r="CG229" s="39"/>
      <c r="CH229" s="18"/>
      <c r="CI229" s="18"/>
      <c r="CJ229" s="18"/>
      <c r="CK229" s="26"/>
      <c r="CL229" s="18"/>
      <c r="CM229" s="18"/>
      <c r="CN229" s="18"/>
      <c r="CO229" s="26"/>
      <c r="CP229" s="26"/>
      <c r="CQ229" s="34"/>
      <c r="CR229" s="80"/>
      <c r="CS229" s="18"/>
      <c r="CT229" s="26"/>
      <c r="CU229" s="18"/>
      <c r="CV229" s="26"/>
      <c r="CW229" s="18"/>
      <c r="CX229" s="18"/>
      <c r="CY229" s="18"/>
      <c r="CZ229" s="26"/>
      <c r="DA229" s="18"/>
      <c r="DB229" s="18"/>
    </row>
    <row r="230" spans="1:106" s="101" customFormat="1" ht="58.5" customHeight="1" x14ac:dyDescent="0.2">
      <c r="A230" s="17">
        <v>227</v>
      </c>
      <c r="B230" s="97">
        <v>42870</v>
      </c>
      <c r="C230" s="19" t="s">
        <v>66</v>
      </c>
      <c r="D230" s="20" t="s">
        <v>67</v>
      </c>
      <c r="E230" s="20" t="s">
        <v>68</v>
      </c>
      <c r="F230" s="20" t="s">
        <v>69</v>
      </c>
      <c r="G230" s="21" t="s">
        <v>980</v>
      </c>
      <c r="H230" s="22">
        <v>314</v>
      </c>
      <c r="I230" s="78">
        <v>42867</v>
      </c>
      <c r="J230" s="23">
        <v>7445138</v>
      </c>
      <c r="K230" s="17" t="s">
        <v>70</v>
      </c>
      <c r="L230" s="24" t="s">
        <v>71</v>
      </c>
      <c r="M230" s="24"/>
      <c r="N230" s="23">
        <v>0</v>
      </c>
      <c r="O230" s="24" t="s">
        <v>71</v>
      </c>
      <c r="P230" s="24" t="s">
        <v>71</v>
      </c>
      <c r="Q230" s="23">
        <v>0</v>
      </c>
      <c r="R230" s="24" t="s">
        <v>71</v>
      </c>
      <c r="S230" s="26">
        <f t="shared" si="60"/>
        <v>7445138</v>
      </c>
      <c r="T230" s="17" t="s">
        <v>1599</v>
      </c>
      <c r="U230" s="17" t="s">
        <v>981</v>
      </c>
      <c r="V230" s="18" t="s">
        <v>74</v>
      </c>
      <c r="W230" s="18">
        <v>42873</v>
      </c>
      <c r="X230" s="19">
        <v>498</v>
      </c>
      <c r="Y230" s="18">
        <v>42873</v>
      </c>
      <c r="Z230" s="27">
        <v>6505461</v>
      </c>
      <c r="AA230" s="18">
        <v>42873</v>
      </c>
      <c r="AB230" s="18">
        <v>42873</v>
      </c>
      <c r="AC230" s="28"/>
      <c r="AD230" s="21" t="s">
        <v>982</v>
      </c>
      <c r="AE230" s="26">
        <v>6505461</v>
      </c>
      <c r="AF230" s="99">
        <f t="shared" si="61"/>
        <v>-939677</v>
      </c>
      <c r="AG230" s="30">
        <v>2168487</v>
      </c>
      <c r="AH230" s="17" t="s">
        <v>423</v>
      </c>
      <c r="AI230" s="17"/>
      <c r="AJ230" s="26" t="s">
        <v>983</v>
      </c>
      <c r="AK230" s="80">
        <v>42874</v>
      </c>
      <c r="AL230" s="17" t="s">
        <v>77</v>
      </c>
      <c r="AM230" s="31">
        <v>5712908</v>
      </c>
      <c r="AN230" s="31">
        <v>6</v>
      </c>
      <c r="AO230" s="39">
        <v>24318</v>
      </c>
      <c r="AP230" s="17" t="s">
        <v>582</v>
      </c>
      <c r="AQ230" s="17" t="s">
        <v>582</v>
      </c>
      <c r="AR230" s="17" t="s">
        <v>582</v>
      </c>
      <c r="AS230" s="17" t="s">
        <v>984</v>
      </c>
      <c r="AT230" s="19">
        <v>3125388224</v>
      </c>
      <c r="AU230" s="110" t="s">
        <v>490</v>
      </c>
      <c r="AV230" s="17" t="s">
        <v>705</v>
      </c>
      <c r="AW230" s="87">
        <f t="shared" si="72"/>
        <v>90</v>
      </c>
      <c r="AX230" s="17">
        <f t="shared" si="73"/>
        <v>3</v>
      </c>
      <c r="AY230" s="17">
        <f t="shared" si="74"/>
        <v>3</v>
      </c>
      <c r="AZ230" s="17">
        <f t="shared" si="75"/>
        <v>0</v>
      </c>
      <c r="BA230" s="18">
        <v>42964</v>
      </c>
      <c r="BB230" s="18"/>
      <c r="BC230" s="26"/>
      <c r="BD230" s="34"/>
      <c r="BE230" s="34"/>
      <c r="BF230" s="18"/>
      <c r="BG230" s="18"/>
      <c r="BH230" s="18"/>
      <c r="BI230" s="26"/>
      <c r="BJ230" s="34"/>
      <c r="BK230" s="34"/>
      <c r="BL230" s="18"/>
      <c r="BM230" s="18"/>
      <c r="BN230" s="18"/>
      <c r="BO230" s="17"/>
      <c r="BP230" s="19">
        <f t="shared" si="62"/>
        <v>-42347</v>
      </c>
      <c r="BQ230" s="17">
        <f t="shared" si="63"/>
        <v>-1411.5666666666666</v>
      </c>
      <c r="BR230" s="17">
        <f t="shared" si="64"/>
        <v>-1412</v>
      </c>
      <c r="BS230" s="17">
        <f t="shared" si="65"/>
        <v>13.000000000001819</v>
      </c>
      <c r="BT230" s="18"/>
      <c r="BU230" s="18"/>
      <c r="BV230" s="17"/>
      <c r="BW230" s="19">
        <f t="shared" si="66"/>
        <v>0</v>
      </c>
      <c r="BX230" s="17">
        <f t="shared" si="67"/>
        <v>0</v>
      </c>
      <c r="BY230" s="17">
        <f t="shared" si="68"/>
        <v>0</v>
      </c>
      <c r="BZ230" s="17">
        <f t="shared" si="69"/>
        <v>0</v>
      </c>
      <c r="CA230" s="18"/>
      <c r="CB230" s="18"/>
      <c r="CC230" s="18"/>
      <c r="CD230" s="18"/>
      <c r="CE230" s="36">
        <f t="shared" si="70"/>
        <v>0</v>
      </c>
      <c r="CF230" s="39">
        <f t="shared" si="71"/>
        <v>42964</v>
      </c>
      <c r="CG230" s="39"/>
      <c r="CH230" s="18"/>
      <c r="CI230" s="18"/>
      <c r="CJ230" s="18"/>
      <c r="CK230" s="26"/>
      <c r="CL230" s="18"/>
      <c r="CM230" s="18"/>
      <c r="CN230" s="18"/>
      <c r="CO230" s="26"/>
      <c r="CP230" s="26"/>
      <c r="CQ230" s="34"/>
      <c r="CR230" s="80"/>
      <c r="CS230" s="18"/>
      <c r="CT230" s="26"/>
      <c r="CU230" s="18"/>
      <c r="CV230" s="26"/>
      <c r="CW230" s="18"/>
      <c r="CX230" s="18"/>
      <c r="CY230" s="18"/>
      <c r="CZ230" s="26"/>
      <c r="DA230" s="18"/>
      <c r="DB230" s="18"/>
    </row>
    <row r="231" spans="1:106" s="101" customFormat="1" ht="58.5" customHeight="1" x14ac:dyDescent="0.2">
      <c r="A231" s="17">
        <v>228</v>
      </c>
      <c r="B231" s="97">
        <v>42870</v>
      </c>
      <c r="C231" s="19" t="s">
        <v>95</v>
      </c>
      <c r="D231" s="20" t="s">
        <v>67</v>
      </c>
      <c r="E231" s="20" t="s">
        <v>68</v>
      </c>
      <c r="F231" s="20" t="s">
        <v>69</v>
      </c>
      <c r="G231" s="21" t="s">
        <v>1787</v>
      </c>
      <c r="H231" s="22">
        <v>318</v>
      </c>
      <c r="I231" s="78">
        <v>42867</v>
      </c>
      <c r="J231" s="23">
        <v>22682946</v>
      </c>
      <c r="K231" s="17" t="s">
        <v>96</v>
      </c>
      <c r="L231" s="24"/>
      <c r="M231" s="24"/>
      <c r="N231" s="23"/>
      <c r="O231" s="24"/>
      <c r="P231" s="24"/>
      <c r="Q231" s="23"/>
      <c r="R231" s="24"/>
      <c r="S231" s="26">
        <f t="shared" si="60"/>
        <v>22682946</v>
      </c>
      <c r="T231" s="17" t="s">
        <v>1594</v>
      </c>
      <c r="U231" s="17" t="s">
        <v>1036</v>
      </c>
      <c r="V231" s="18" t="s">
        <v>74</v>
      </c>
      <c r="W231" s="18">
        <v>42873</v>
      </c>
      <c r="X231" s="19">
        <v>499</v>
      </c>
      <c r="Y231" s="18">
        <v>42873</v>
      </c>
      <c r="Z231" s="27">
        <v>22682946</v>
      </c>
      <c r="AA231" s="18">
        <v>42873</v>
      </c>
      <c r="AB231" s="18">
        <v>42873</v>
      </c>
      <c r="AC231" s="28"/>
      <c r="AD231" s="21" t="s">
        <v>1037</v>
      </c>
      <c r="AE231" s="26">
        <v>22682946</v>
      </c>
      <c r="AF231" s="99">
        <f t="shared" si="61"/>
        <v>0</v>
      </c>
      <c r="AG231" s="30">
        <v>3780491</v>
      </c>
      <c r="AH231" s="17" t="s">
        <v>850</v>
      </c>
      <c r="AI231" s="17"/>
      <c r="AJ231" s="26" t="s">
        <v>1038</v>
      </c>
      <c r="AK231" s="80">
        <v>42619</v>
      </c>
      <c r="AL231" s="17" t="s">
        <v>77</v>
      </c>
      <c r="AM231" s="31">
        <v>1032451655</v>
      </c>
      <c r="AN231" s="31">
        <v>6</v>
      </c>
      <c r="AO231" s="39">
        <v>33795</v>
      </c>
      <c r="AP231" s="17"/>
      <c r="AQ231" s="17"/>
      <c r="AR231" s="17"/>
      <c r="AS231" s="17" t="s">
        <v>1039</v>
      </c>
      <c r="AT231" s="19">
        <v>3144739528</v>
      </c>
      <c r="AU231" s="103" t="s">
        <v>1040</v>
      </c>
      <c r="AV231" s="17" t="s">
        <v>836</v>
      </c>
      <c r="AW231" s="87">
        <f t="shared" si="72"/>
        <v>180</v>
      </c>
      <c r="AX231" s="17">
        <f t="shared" si="73"/>
        <v>6</v>
      </c>
      <c r="AY231" s="17">
        <f t="shared" si="74"/>
        <v>6</v>
      </c>
      <c r="AZ231" s="17">
        <f t="shared" si="75"/>
        <v>0</v>
      </c>
      <c r="BA231" s="18">
        <v>43056</v>
      </c>
      <c r="BB231" s="18"/>
      <c r="BC231" s="26"/>
      <c r="BD231" s="34"/>
      <c r="BE231" s="34"/>
      <c r="BF231" s="18"/>
      <c r="BG231" s="18"/>
      <c r="BH231" s="18"/>
      <c r="BI231" s="26"/>
      <c r="BJ231" s="34"/>
      <c r="BK231" s="34"/>
      <c r="BL231" s="18"/>
      <c r="BM231" s="18"/>
      <c r="BN231" s="18"/>
      <c r="BO231" s="17"/>
      <c r="BP231" s="19">
        <f t="shared" si="62"/>
        <v>-42437</v>
      </c>
      <c r="BQ231" s="17">
        <f t="shared" si="63"/>
        <v>-1414.5666666666666</v>
      </c>
      <c r="BR231" s="17">
        <f t="shared" si="64"/>
        <v>-1415</v>
      </c>
      <c r="BS231" s="17">
        <f t="shared" si="65"/>
        <v>13.000000000001819</v>
      </c>
      <c r="BT231" s="18"/>
      <c r="BU231" s="18"/>
      <c r="BV231" s="17"/>
      <c r="BW231" s="19">
        <f t="shared" si="66"/>
        <v>0</v>
      </c>
      <c r="BX231" s="17">
        <f t="shared" si="67"/>
        <v>0</v>
      </c>
      <c r="BY231" s="17">
        <f t="shared" si="68"/>
        <v>0</v>
      </c>
      <c r="BZ231" s="17">
        <f t="shared" si="69"/>
        <v>0</v>
      </c>
      <c r="CA231" s="18"/>
      <c r="CB231" s="18"/>
      <c r="CC231" s="18"/>
      <c r="CD231" s="18"/>
      <c r="CE231" s="36">
        <f t="shared" si="70"/>
        <v>0</v>
      </c>
      <c r="CF231" s="39">
        <f t="shared" si="71"/>
        <v>43056</v>
      </c>
      <c r="CG231" s="39"/>
      <c r="CH231" s="18"/>
      <c r="CI231" s="18"/>
      <c r="CJ231" s="18"/>
      <c r="CK231" s="26"/>
      <c r="CL231" s="18"/>
      <c r="CM231" s="18"/>
      <c r="CN231" s="18"/>
      <c r="CO231" s="26"/>
      <c r="CP231" s="26"/>
      <c r="CQ231" s="34"/>
      <c r="CR231" s="80"/>
      <c r="CS231" s="18"/>
      <c r="CT231" s="26"/>
      <c r="CU231" s="18"/>
      <c r="CV231" s="26"/>
      <c r="CW231" s="18"/>
      <c r="CX231" s="18"/>
      <c r="CY231" s="18"/>
      <c r="CZ231" s="26"/>
      <c r="DA231" s="18"/>
      <c r="DB231" s="18"/>
    </row>
    <row r="232" spans="1:106" s="101" customFormat="1" ht="58.5" customHeight="1" x14ac:dyDescent="0.2">
      <c r="A232" s="17">
        <v>229</v>
      </c>
      <c r="B232" s="97">
        <v>42505</v>
      </c>
      <c r="C232" s="19" t="s">
        <v>121</v>
      </c>
      <c r="D232" s="20" t="s">
        <v>67</v>
      </c>
      <c r="E232" s="20" t="s">
        <v>68</v>
      </c>
      <c r="F232" s="20" t="s">
        <v>69</v>
      </c>
      <c r="G232" s="21" t="s">
        <v>973</v>
      </c>
      <c r="H232" s="22">
        <v>304</v>
      </c>
      <c r="I232" s="78">
        <v>42865</v>
      </c>
      <c r="J232" s="23">
        <v>31829000</v>
      </c>
      <c r="K232" s="17" t="s">
        <v>161</v>
      </c>
      <c r="L232" s="24" t="s">
        <v>71</v>
      </c>
      <c r="M232" s="24"/>
      <c r="N232" s="23">
        <v>0</v>
      </c>
      <c r="O232" s="24" t="s">
        <v>71</v>
      </c>
      <c r="P232" s="24" t="s">
        <v>71</v>
      </c>
      <c r="Q232" s="23">
        <v>0</v>
      </c>
      <c r="R232" s="24" t="s">
        <v>71</v>
      </c>
      <c r="S232" s="26">
        <f t="shared" si="60"/>
        <v>31829000</v>
      </c>
      <c r="T232" s="17" t="s">
        <v>1599</v>
      </c>
      <c r="U232" s="17" t="s">
        <v>974</v>
      </c>
      <c r="V232" s="18" t="s">
        <v>74</v>
      </c>
      <c r="W232" s="18">
        <v>42874</v>
      </c>
      <c r="X232" s="19">
        <v>500</v>
      </c>
      <c r="Y232" s="18">
        <v>42865</v>
      </c>
      <c r="Z232" s="27">
        <v>31829000</v>
      </c>
      <c r="AA232" s="18">
        <v>42874</v>
      </c>
      <c r="AB232" s="18">
        <v>42874</v>
      </c>
      <c r="AC232" s="28"/>
      <c r="AD232" s="21" t="s">
        <v>975</v>
      </c>
      <c r="AE232" s="26">
        <v>31829000</v>
      </c>
      <c r="AF232" s="99">
        <f t="shared" si="61"/>
        <v>0</v>
      </c>
      <c r="AG232" s="30">
        <v>4547000</v>
      </c>
      <c r="AH232" s="17" t="s">
        <v>976</v>
      </c>
      <c r="AI232" s="17"/>
      <c r="AJ232" s="26" t="s">
        <v>977</v>
      </c>
      <c r="AK232" s="80">
        <v>42877</v>
      </c>
      <c r="AL232" s="17" t="s">
        <v>77</v>
      </c>
      <c r="AM232" s="31">
        <v>52776723</v>
      </c>
      <c r="AN232" s="31">
        <v>6</v>
      </c>
      <c r="AO232" s="39">
        <v>29740</v>
      </c>
      <c r="AP232" s="17" t="s">
        <v>582</v>
      </c>
      <c r="AQ232" s="17" t="s">
        <v>582</v>
      </c>
      <c r="AR232" s="17" t="s">
        <v>582</v>
      </c>
      <c r="AS232" s="17" t="s">
        <v>978</v>
      </c>
      <c r="AT232" s="19">
        <v>3163737638</v>
      </c>
      <c r="AU232" s="103" t="s">
        <v>979</v>
      </c>
      <c r="AV232" s="17" t="s">
        <v>889</v>
      </c>
      <c r="AW232" s="87">
        <f t="shared" si="72"/>
        <v>210</v>
      </c>
      <c r="AX232" s="17">
        <f t="shared" si="73"/>
        <v>7</v>
      </c>
      <c r="AY232" s="17">
        <f t="shared" si="74"/>
        <v>7</v>
      </c>
      <c r="AZ232" s="17">
        <f t="shared" si="75"/>
        <v>0</v>
      </c>
      <c r="BA232" s="18">
        <v>43087</v>
      </c>
      <c r="BB232" s="18"/>
      <c r="BC232" s="26"/>
      <c r="BD232" s="34"/>
      <c r="BE232" s="34"/>
      <c r="BF232" s="18"/>
      <c r="BG232" s="18"/>
      <c r="BH232" s="18"/>
      <c r="BI232" s="26"/>
      <c r="BJ232" s="34"/>
      <c r="BK232" s="34"/>
      <c r="BL232" s="18"/>
      <c r="BM232" s="18"/>
      <c r="BN232" s="18"/>
      <c r="BO232" s="17"/>
      <c r="BP232" s="19">
        <f t="shared" si="62"/>
        <v>-42468</v>
      </c>
      <c r="BQ232" s="17">
        <f t="shared" si="63"/>
        <v>-1415.6</v>
      </c>
      <c r="BR232" s="17">
        <f t="shared" si="64"/>
        <v>-1416</v>
      </c>
      <c r="BS232" s="17">
        <f t="shared" si="65"/>
        <v>12.000000000002728</v>
      </c>
      <c r="BT232" s="18"/>
      <c r="BU232" s="18"/>
      <c r="BV232" s="17"/>
      <c r="BW232" s="19">
        <f t="shared" si="66"/>
        <v>0</v>
      </c>
      <c r="BX232" s="17">
        <f t="shared" si="67"/>
        <v>0</v>
      </c>
      <c r="BY232" s="17">
        <f t="shared" si="68"/>
        <v>0</v>
      </c>
      <c r="BZ232" s="17">
        <f t="shared" si="69"/>
        <v>0</v>
      </c>
      <c r="CA232" s="18"/>
      <c r="CB232" s="18"/>
      <c r="CC232" s="18"/>
      <c r="CD232" s="18"/>
      <c r="CE232" s="36">
        <f t="shared" si="70"/>
        <v>0</v>
      </c>
      <c r="CF232" s="39">
        <f t="shared" si="71"/>
        <v>43087</v>
      </c>
      <c r="CG232" s="39"/>
      <c r="CH232" s="18"/>
      <c r="CI232" s="18"/>
      <c r="CJ232" s="18"/>
      <c r="CK232" s="26"/>
      <c r="CL232" s="18"/>
      <c r="CM232" s="18"/>
      <c r="CN232" s="18"/>
      <c r="CO232" s="26"/>
      <c r="CP232" s="26"/>
      <c r="CQ232" s="34"/>
      <c r="CR232" s="80"/>
      <c r="CS232" s="18"/>
      <c r="CT232" s="26"/>
      <c r="CU232" s="18"/>
      <c r="CV232" s="26"/>
      <c r="CW232" s="18"/>
      <c r="CX232" s="18"/>
      <c r="CY232" s="18"/>
      <c r="CZ232" s="26"/>
      <c r="DA232" s="18"/>
      <c r="DB232" s="18"/>
    </row>
    <row r="233" spans="1:106" s="101" customFormat="1" ht="58.5" customHeight="1" x14ac:dyDescent="0.2">
      <c r="A233" s="17">
        <v>230</v>
      </c>
      <c r="B233" s="97">
        <v>42867</v>
      </c>
      <c r="C233" s="19" t="s">
        <v>212</v>
      </c>
      <c r="D233" s="20" t="s">
        <v>67</v>
      </c>
      <c r="E233" s="20" t="s">
        <v>68</v>
      </c>
      <c r="F233" s="20" t="s">
        <v>69</v>
      </c>
      <c r="G233" s="21" t="s">
        <v>1071</v>
      </c>
      <c r="H233" s="22">
        <v>306</v>
      </c>
      <c r="I233" s="78">
        <v>42865</v>
      </c>
      <c r="J233" s="23">
        <v>26250000</v>
      </c>
      <c r="K233" s="17" t="s">
        <v>213</v>
      </c>
      <c r="L233" s="24"/>
      <c r="M233" s="24"/>
      <c r="N233" s="23"/>
      <c r="O233" s="24"/>
      <c r="P233" s="24"/>
      <c r="Q233" s="23"/>
      <c r="R233" s="24"/>
      <c r="S233" s="26">
        <f t="shared" si="60"/>
        <v>26250000</v>
      </c>
      <c r="T233" s="17" t="s">
        <v>1600</v>
      </c>
      <c r="U233" s="17" t="s">
        <v>1072</v>
      </c>
      <c r="V233" s="18" t="s">
        <v>74</v>
      </c>
      <c r="W233" s="18">
        <v>42874</v>
      </c>
      <c r="X233" s="19">
        <v>502</v>
      </c>
      <c r="Y233" s="18">
        <v>42874</v>
      </c>
      <c r="Z233" s="27">
        <v>25666667</v>
      </c>
      <c r="AA233" s="18">
        <v>42874</v>
      </c>
      <c r="AB233" s="18">
        <v>42874</v>
      </c>
      <c r="AC233" s="28"/>
      <c r="AD233" s="21" t="s">
        <v>1073</v>
      </c>
      <c r="AE233" s="26">
        <v>25666667</v>
      </c>
      <c r="AF233" s="99">
        <f t="shared" si="61"/>
        <v>-583333</v>
      </c>
      <c r="AG233" s="30">
        <v>3500000</v>
      </c>
      <c r="AH233" s="17" t="s">
        <v>216</v>
      </c>
      <c r="AI233" s="17"/>
      <c r="AJ233" s="26" t="s">
        <v>1074</v>
      </c>
      <c r="AK233" s="80">
        <v>42877</v>
      </c>
      <c r="AL233" s="17" t="s">
        <v>77</v>
      </c>
      <c r="AM233" s="31">
        <v>1019018895</v>
      </c>
      <c r="AN233" s="31">
        <v>4</v>
      </c>
      <c r="AO233" s="39">
        <v>32002</v>
      </c>
      <c r="AP233" s="17"/>
      <c r="AQ233" s="17"/>
      <c r="AR233" s="17"/>
      <c r="AS233" s="17" t="s">
        <v>1075</v>
      </c>
      <c r="AT233" s="19">
        <v>3196359466</v>
      </c>
      <c r="AU233" s="103" t="s">
        <v>1076</v>
      </c>
      <c r="AV233" s="17" t="s">
        <v>1077</v>
      </c>
      <c r="AW233" s="87">
        <f t="shared" si="72"/>
        <v>220</v>
      </c>
      <c r="AX233" s="17">
        <f t="shared" si="73"/>
        <v>7.333333333333333</v>
      </c>
      <c r="AY233" s="17">
        <f t="shared" si="74"/>
        <v>7</v>
      </c>
      <c r="AZ233" s="17">
        <f t="shared" si="75"/>
        <v>9.9999999999999911</v>
      </c>
      <c r="BA233" s="18">
        <v>43097</v>
      </c>
      <c r="BB233" s="18"/>
      <c r="BC233" s="26"/>
      <c r="BD233" s="34"/>
      <c r="BE233" s="34"/>
      <c r="BF233" s="18"/>
      <c r="BG233" s="18"/>
      <c r="BH233" s="18"/>
      <c r="BI233" s="26"/>
      <c r="BJ233" s="34"/>
      <c r="BK233" s="34"/>
      <c r="BL233" s="18"/>
      <c r="BM233" s="18"/>
      <c r="BN233" s="18"/>
      <c r="BO233" s="17"/>
      <c r="BP233" s="19">
        <f t="shared" si="62"/>
        <v>-42478</v>
      </c>
      <c r="BQ233" s="17">
        <f t="shared" si="63"/>
        <v>-1415.9333333333334</v>
      </c>
      <c r="BR233" s="17">
        <f t="shared" si="64"/>
        <v>-1416</v>
      </c>
      <c r="BS233" s="17">
        <f t="shared" si="65"/>
        <v>1.999999999998181</v>
      </c>
      <c r="BT233" s="18"/>
      <c r="BU233" s="18"/>
      <c r="BV233" s="17"/>
      <c r="BW233" s="19">
        <f t="shared" si="66"/>
        <v>0</v>
      </c>
      <c r="BX233" s="17">
        <f t="shared" si="67"/>
        <v>0</v>
      </c>
      <c r="BY233" s="17">
        <f t="shared" si="68"/>
        <v>0</v>
      </c>
      <c r="BZ233" s="17">
        <f t="shared" si="69"/>
        <v>0</v>
      </c>
      <c r="CA233" s="18"/>
      <c r="CB233" s="18"/>
      <c r="CC233" s="18"/>
      <c r="CD233" s="18"/>
      <c r="CE233" s="36">
        <f t="shared" si="70"/>
        <v>0</v>
      </c>
      <c r="CF233" s="39">
        <f t="shared" si="71"/>
        <v>43097</v>
      </c>
      <c r="CG233" s="39"/>
      <c r="CH233" s="18"/>
      <c r="CI233" s="18"/>
      <c r="CJ233" s="18"/>
      <c r="CK233" s="26"/>
      <c r="CL233" s="18"/>
      <c r="CM233" s="18"/>
      <c r="CN233" s="18"/>
      <c r="CO233" s="26"/>
      <c r="CP233" s="26"/>
      <c r="CQ233" s="34"/>
      <c r="CR233" s="80"/>
      <c r="CS233" s="18"/>
      <c r="CT233" s="26"/>
      <c r="CU233" s="18"/>
      <c r="CV233" s="26"/>
      <c r="CW233" s="18"/>
      <c r="CX233" s="18"/>
      <c r="CY233" s="18"/>
      <c r="CZ233" s="26"/>
      <c r="DA233" s="18"/>
      <c r="DB233" s="18"/>
    </row>
    <row r="234" spans="1:106" s="101" customFormat="1" ht="58.5" customHeight="1" x14ac:dyDescent="0.2">
      <c r="A234" s="17">
        <v>231</v>
      </c>
      <c r="B234" s="97">
        <v>42872</v>
      </c>
      <c r="C234" s="19" t="s">
        <v>212</v>
      </c>
      <c r="D234" s="20" t="s">
        <v>67</v>
      </c>
      <c r="E234" s="20" t="s">
        <v>68</v>
      </c>
      <c r="F234" s="20" t="s">
        <v>69</v>
      </c>
      <c r="G234" s="21" t="s">
        <v>1059</v>
      </c>
      <c r="H234" s="22">
        <v>308</v>
      </c>
      <c r="I234" s="78">
        <v>42865</v>
      </c>
      <c r="J234" s="23">
        <v>19776000</v>
      </c>
      <c r="K234" s="17" t="s">
        <v>213</v>
      </c>
      <c r="L234" s="24"/>
      <c r="M234" s="24"/>
      <c r="N234" s="23"/>
      <c r="O234" s="24"/>
      <c r="P234" s="24"/>
      <c r="Q234" s="23"/>
      <c r="R234" s="24"/>
      <c r="S234" s="26">
        <f t="shared" si="60"/>
        <v>19776000</v>
      </c>
      <c r="T234" s="17" t="s">
        <v>1595</v>
      </c>
      <c r="U234" s="17" t="s">
        <v>1060</v>
      </c>
      <c r="V234" s="18" t="s">
        <v>74</v>
      </c>
      <c r="W234" s="18">
        <v>42874</v>
      </c>
      <c r="X234" s="19">
        <v>507</v>
      </c>
      <c r="Y234" s="18">
        <v>42877</v>
      </c>
      <c r="Z234" s="27">
        <v>19776000</v>
      </c>
      <c r="AA234" s="18">
        <v>42877</v>
      </c>
      <c r="AB234" s="18">
        <v>42877</v>
      </c>
      <c r="AC234" s="28"/>
      <c r="AD234" s="21" t="s">
        <v>1061</v>
      </c>
      <c r="AE234" s="26">
        <v>19776000</v>
      </c>
      <c r="AF234" s="99">
        <f t="shared" si="61"/>
        <v>0</v>
      </c>
      <c r="AG234" s="30">
        <v>3296000</v>
      </c>
      <c r="AH234" s="17" t="s">
        <v>216</v>
      </c>
      <c r="AI234" s="17"/>
      <c r="AJ234" s="26" t="s">
        <v>1062</v>
      </c>
      <c r="AK234" s="80">
        <v>42877</v>
      </c>
      <c r="AL234" s="17" t="s">
        <v>77</v>
      </c>
      <c r="AM234" s="31">
        <v>1015395116</v>
      </c>
      <c r="AN234" s="31">
        <v>6</v>
      </c>
      <c r="AO234" s="39">
        <v>31477</v>
      </c>
      <c r="AP234" s="17"/>
      <c r="AQ234" s="17"/>
      <c r="AR234" s="17"/>
      <c r="AS234" s="17" t="s">
        <v>1063</v>
      </c>
      <c r="AT234" s="19">
        <v>5265528</v>
      </c>
      <c r="AU234" s="103" t="s">
        <v>1064</v>
      </c>
      <c r="AV234" s="17" t="s">
        <v>836</v>
      </c>
      <c r="AW234" s="87">
        <f t="shared" si="72"/>
        <v>180</v>
      </c>
      <c r="AX234" s="17">
        <f t="shared" si="73"/>
        <v>6</v>
      </c>
      <c r="AY234" s="17">
        <f t="shared" si="74"/>
        <v>6</v>
      </c>
      <c r="AZ234" s="17">
        <f t="shared" si="75"/>
        <v>0</v>
      </c>
      <c r="BA234" s="18">
        <v>43060</v>
      </c>
      <c r="BB234" s="18"/>
      <c r="BC234" s="26"/>
      <c r="BD234" s="34"/>
      <c r="BE234" s="34"/>
      <c r="BF234" s="18"/>
      <c r="BG234" s="18"/>
      <c r="BH234" s="18"/>
      <c r="BI234" s="26"/>
      <c r="BJ234" s="34"/>
      <c r="BK234" s="34"/>
      <c r="BL234" s="18"/>
      <c r="BM234" s="18"/>
      <c r="BN234" s="18"/>
      <c r="BO234" s="17"/>
      <c r="BP234" s="19">
        <f t="shared" si="62"/>
        <v>-42441</v>
      </c>
      <c r="BQ234" s="17">
        <f t="shared" si="63"/>
        <v>-1414.7</v>
      </c>
      <c r="BR234" s="17">
        <f t="shared" si="64"/>
        <v>-1415</v>
      </c>
      <c r="BS234" s="17">
        <f t="shared" si="65"/>
        <v>8.9999999999986358</v>
      </c>
      <c r="BT234" s="18"/>
      <c r="BU234" s="18"/>
      <c r="BV234" s="17"/>
      <c r="BW234" s="19">
        <f t="shared" si="66"/>
        <v>0</v>
      </c>
      <c r="BX234" s="17">
        <f t="shared" si="67"/>
        <v>0</v>
      </c>
      <c r="BY234" s="17">
        <f t="shared" si="68"/>
        <v>0</v>
      </c>
      <c r="BZ234" s="17">
        <f t="shared" si="69"/>
        <v>0</v>
      </c>
      <c r="CA234" s="18"/>
      <c r="CB234" s="18"/>
      <c r="CC234" s="18"/>
      <c r="CD234" s="18"/>
      <c r="CE234" s="36">
        <f t="shared" si="70"/>
        <v>0</v>
      </c>
      <c r="CF234" s="39">
        <f t="shared" si="71"/>
        <v>43060</v>
      </c>
      <c r="CG234" s="39"/>
      <c r="CH234" s="18"/>
      <c r="CI234" s="18"/>
      <c r="CJ234" s="18"/>
      <c r="CK234" s="26"/>
      <c r="CL234" s="18"/>
      <c r="CM234" s="18"/>
      <c r="CN234" s="18"/>
      <c r="CO234" s="26"/>
      <c r="CP234" s="26"/>
      <c r="CQ234" s="34"/>
      <c r="CR234" s="80"/>
      <c r="CS234" s="18"/>
      <c r="CT234" s="26"/>
      <c r="CU234" s="18"/>
      <c r="CV234" s="26"/>
      <c r="CW234" s="18"/>
      <c r="CX234" s="18"/>
      <c r="CY234" s="18"/>
      <c r="CZ234" s="26"/>
      <c r="DA234" s="18"/>
      <c r="DB234" s="18"/>
    </row>
    <row r="235" spans="1:106" s="101" customFormat="1" ht="58.5" customHeight="1" x14ac:dyDescent="0.2">
      <c r="A235" s="17">
        <v>232</v>
      </c>
      <c r="B235" s="97">
        <v>42872</v>
      </c>
      <c r="C235" s="19" t="s">
        <v>212</v>
      </c>
      <c r="D235" s="20" t="s">
        <v>67</v>
      </c>
      <c r="E235" s="20" t="s">
        <v>68</v>
      </c>
      <c r="F235" s="20" t="s">
        <v>69</v>
      </c>
      <c r="G235" s="21" t="s">
        <v>1065</v>
      </c>
      <c r="H235" s="22">
        <v>307</v>
      </c>
      <c r="I235" s="78">
        <v>42865</v>
      </c>
      <c r="J235" s="23">
        <v>19776000</v>
      </c>
      <c r="K235" s="17" t="s">
        <v>213</v>
      </c>
      <c r="L235" s="24"/>
      <c r="M235" s="24"/>
      <c r="N235" s="23"/>
      <c r="O235" s="24"/>
      <c r="P235" s="24"/>
      <c r="Q235" s="23"/>
      <c r="R235" s="24"/>
      <c r="S235" s="26">
        <f t="shared" si="60"/>
        <v>19776000</v>
      </c>
      <c r="T235" s="17" t="s">
        <v>1595</v>
      </c>
      <c r="U235" s="17" t="s">
        <v>1066</v>
      </c>
      <c r="V235" s="18" t="s">
        <v>74</v>
      </c>
      <c r="W235" s="18">
        <v>42874</v>
      </c>
      <c r="X235" s="19">
        <v>506</v>
      </c>
      <c r="Y235" s="18">
        <v>42877</v>
      </c>
      <c r="Z235" s="27">
        <v>19776000</v>
      </c>
      <c r="AA235" s="18">
        <v>42877</v>
      </c>
      <c r="AB235" s="18">
        <v>42877</v>
      </c>
      <c r="AC235" s="28"/>
      <c r="AD235" s="21" t="s">
        <v>1067</v>
      </c>
      <c r="AE235" s="26">
        <v>19776000</v>
      </c>
      <c r="AF235" s="99">
        <f t="shared" si="61"/>
        <v>0</v>
      </c>
      <c r="AG235" s="30">
        <v>3296000</v>
      </c>
      <c r="AH235" s="17" t="s">
        <v>216</v>
      </c>
      <c r="AI235" s="17"/>
      <c r="AJ235" s="26" t="s">
        <v>1068</v>
      </c>
      <c r="AK235" s="80">
        <v>42877</v>
      </c>
      <c r="AL235" s="17" t="s">
        <v>77</v>
      </c>
      <c r="AM235" s="31">
        <v>1022358648</v>
      </c>
      <c r="AN235" s="31">
        <v>0</v>
      </c>
      <c r="AO235" s="39">
        <v>32719</v>
      </c>
      <c r="AP235" s="17"/>
      <c r="AQ235" s="17"/>
      <c r="AR235" s="17"/>
      <c r="AS235" s="17" t="s">
        <v>1069</v>
      </c>
      <c r="AT235" s="19">
        <v>3057106092</v>
      </c>
      <c r="AU235" s="103" t="s">
        <v>1070</v>
      </c>
      <c r="AV235" s="17" t="s">
        <v>836</v>
      </c>
      <c r="AW235" s="87">
        <f t="shared" si="72"/>
        <v>180</v>
      </c>
      <c r="AX235" s="17">
        <f t="shared" si="73"/>
        <v>6</v>
      </c>
      <c r="AY235" s="17">
        <f t="shared" si="74"/>
        <v>6</v>
      </c>
      <c r="AZ235" s="17">
        <f t="shared" si="75"/>
        <v>0</v>
      </c>
      <c r="BA235" s="18">
        <v>43060</v>
      </c>
      <c r="BB235" s="18"/>
      <c r="BC235" s="26"/>
      <c r="BD235" s="34"/>
      <c r="BE235" s="34"/>
      <c r="BF235" s="18"/>
      <c r="BG235" s="18"/>
      <c r="BH235" s="18"/>
      <c r="BI235" s="26"/>
      <c r="BJ235" s="34"/>
      <c r="BK235" s="34"/>
      <c r="BL235" s="18"/>
      <c r="BM235" s="18"/>
      <c r="BN235" s="18"/>
      <c r="BO235" s="17"/>
      <c r="BP235" s="19">
        <f t="shared" si="62"/>
        <v>-42441</v>
      </c>
      <c r="BQ235" s="17">
        <f t="shared" si="63"/>
        <v>-1414.7</v>
      </c>
      <c r="BR235" s="17">
        <f t="shared" si="64"/>
        <v>-1415</v>
      </c>
      <c r="BS235" s="17">
        <f t="shared" si="65"/>
        <v>8.9999999999986358</v>
      </c>
      <c r="BT235" s="18"/>
      <c r="BU235" s="18"/>
      <c r="BV235" s="17"/>
      <c r="BW235" s="19">
        <f t="shared" si="66"/>
        <v>0</v>
      </c>
      <c r="BX235" s="17">
        <f t="shared" si="67"/>
        <v>0</v>
      </c>
      <c r="BY235" s="17">
        <f t="shared" si="68"/>
        <v>0</v>
      </c>
      <c r="BZ235" s="17">
        <f t="shared" si="69"/>
        <v>0</v>
      </c>
      <c r="CA235" s="18"/>
      <c r="CB235" s="18"/>
      <c r="CC235" s="18"/>
      <c r="CD235" s="18"/>
      <c r="CE235" s="36">
        <f t="shared" si="70"/>
        <v>0</v>
      </c>
      <c r="CF235" s="39">
        <f t="shared" si="71"/>
        <v>43060</v>
      </c>
      <c r="CG235" s="39"/>
      <c r="CH235" s="18"/>
      <c r="CI235" s="18"/>
      <c r="CJ235" s="18"/>
      <c r="CK235" s="26"/>
      <c r="CL235" s="18"/>
      <c r="CM235" s="18"/>
      <c r="CN235" s="18"/>
      <c r="CO235" s="26"/>
      <c r="CP235" s="26"/>
      <c r="CQ235" s="34"/>
      <c r="CR235" s="80"/>
      <c r="CS235" s="18"/>
      <c r="CT235" s="26"/>
      <c r="CU235" s="18"/>
      <c r="CV235" s="26"/>
      <c r="CW235" s="18"/>
      <c r="CX235" s="18"/>
      <c r="CY235" s="18"/>
      <c r="CZ235" s="26"/>
      <c r="DA235" s="18"/>
      <c r="DB235" s="18"/>
    </row>
    <row r="236" spans="1:106" s="101" customFormat="1" ht="58.5" customHeight="1" x14ac:dyDescent="0.2">
      <c r="A236" s="17">
        <v>233</v>
      </c>
      <c r="B236" s="97" t="s">
        <v>206</v>
      </c>
      <c r="C236" s="18" t="s">
        <v>206</v>
      </c>
      <c r="D236" s="18" t="s">
        <v>206</v>
      </c>
      <c r="E236" s="18" t="s">
        <v>206</v>
      </c>
      <c r="F236" s="18" t="s">
        <v>206</v>
      </c>
      <c r="G236" s="18" t="s">
        <v>206</v>
      </c>
      <c r="H236" s="18" t="s">
        <v>206</v>
      </c>
      <c r="I236" s="18" t="s">
        <v>206</v>
      </c>
      <c r="J236" s="18" t="s">
        <v>206</v>
      </c>
      <c r="K236" s="18" t="s">
        <v>206</v>
      </c>
      <c r="L236" s="18" t="s">
        <v>206</v>
      </c>
      <c r="M236" s="18" t="s">
        <v>206</v>
      </c>
      <c r="N236" s="18" t="s">
        <v>206</v>
      </c>
      <c r="O236" s="18" t="s">
        <v>206</v>
      </c>
      <c r="P236" s="18" t="s">
        <v>206</v>
      </c>
      <c r="Q236" s="18" t="s">
        <v>206</v>
      </c>
      <c r="R236" s="18" t="s">
        <v>206</v>
      </c>
      <c r="S236" s="18" t="s">
        <v>206</v>
      </c>
      <c r="T236" s="18" t="s">
        <v>206</v>
      </c>
      <c r="U236" s="18" t="s">
        <v>206</v>
      </c>
      <c r="V236" s="18" t="s">
        <v>206</v>
      </c>
      <c r="W236" s="18" t="s">
        <v>206</v>
      </c>
      <c r="X236" s="18" t="s">
        <v>206</v>
      </c>
      <c r="Y236" s="18" t="s">
        <v>206</v>
      </c>
      <c r="Z236" s="27">
        <v>0</v>
      </c>
      <c r="AA236" s="18" t="s">
        <v>206</v>
      </c>
      <c r="AB236" s="18" t="s">
        <v>206</v>
      </c>
      <c r="AC236" s="18" t="s">
        <v>206</v>
      </c>
      <c r="AD236" s="18" t="s">
        <v>206</v>
      </c>
      <c r="AE236" s="26">
        <v>0</v>
      </c>
      <c r="AF236" s="18" t="s">
        <v>206</v>
      </c>
      <c r="AG236" s="18" t="s">
        <v>206</v>
      </c>
      <c r="AH236" s="18" t="s">
        <v>206</v>
      </c>
      <c r="AI236" s="18" t="s">
        <v>206</v>
      </c>
      <c r="AJ236" s="18" t="s">
        <v>206</v>
      </c>
      <c r="AK236" s="18" t="s">
        <v>206</v>
      </c>
      <c r="AL236" s="18" t="s">
        <v>206</v>
      </c>
      <c r="AM236" s="18" t="s">
        <v>206</v>
      </c>
      <c r="AN236" s="18" t="s">
        <v>206</v>
      </c>
      <c r="AO236" s="18" t="s">
        <v>206</v>
      </c>
      <c r="AP236" s="18" t="s">
        <v>206</v>
      </c>
      <c r="AQ236" s="18" t="s">
        <v>206</v>
      </c>
      <c r="AR236" s="18" t="s">
        <v>206</v>
      </c>
      <c r="AS236" s="18" t="s">
        <v>206</v>
      </c>
      <c r="AT236" s="18" t="s">
        <v>206</v>
      </c>
      <c r="AU236" s="18" t="s">
        <v>206</v>
      </c>
      <c r="AV236" s="18" t="s">
        <v>206</v>
      </c>
      <c r="AW236" s="18" t="s">
        <v>206</v>
      </c>
      <c r="AX236" s="18" t="s">
        <v>206</v>
      </c>
      <c r="AY236" s="18" t="s">
        <v>206</v>
      </c>
      <c r="AZ236" s="18" t="s">
        <v>206</v>
      </c>
      <c r="BA236" s="18" t="s">
        <v>206</v>
      </c>
      <c r="BB236" s="18" t="s">
        <v>206</v>
      </c>
      <c r="BC236" s="18" t="s">
        <v>206</v>
      </c>
      <c r="BD236" s="18" t="s">
        <v>206</v>
      </c>
      <c r="BE236" s="18" t="s">
        <v>206</v>
      </c>
      <c r="BF236" s="18" t="s">
        <v>206</v>
      </c>
      <c r="BG236" s="18" t="s">
        <v>206</v>
      </c>
      <c r="BH236" s="18" t="s">
        <v>206</v>
      </c>
      <c r="BI236" s="18" t="s">
        <v>206</v>
      </c>
      <c r="BJ236" s="18" t="s">
        <v>206</v>
      </c>
      <c r="BK236" s="18" t="s">
        <v>206</v>
      </c>
      <c r="BL236" s="18" t="s">
        <v>206</v>
      </c>
      <c r="BM236" s="18" t="s">
        <v>206</v>
      </c>
      <c r="BN236" s="18" t="s">
        <v>206</v>
      </c>
      <c r="BO236" s="18" t="s">
        <v>206</v>
      </c>
      <c r="BP236" s="18" t="s">
        <v>206</v>
      </c>
      <c r="BQ236" s="18" t="s">
        <v>206</v>
      </c>
      <c r="BR236" s="18" t="s">
        <v>206</v>
      </c>
      <c r="BS236" s="18" t="s">
        <v>206</v>
      </c>
      <c r="BT236" s="18" t="s">
        <v>206</v>
      </c>
      <c r="BU236" s="18" t="s">
        <v>206</v>
      </c>
      <c r="BV236" s="18" t="s">
        <v>206</v>
      </c>
      <c r="BW236" s="18" t="s">
        <v>206</v>
      </c>
      <c r="BX236" s="18" t="s">
        <v>206</v>
      </c>
      <c r="BY236" s="18" t="s">
        <v>206</v>
      </c>
      <c r="BZ236" s="18" t="s">
        <v>206</v>
      </c>
      <c r="CA236" s="18" t="s">
        <v>206</v>
      </c>
      <c r="CB236" s="18" t="s">
        <v>206</v>
      </c>
      <c r="CC236" s="18" t="s">
        <v>206</v>
      </c>
      <c r="CD236" s="18" t="s">
        <v>206</v>
      </c>
      <c r="CE236" s="18" t="s">
        <v>206</v>
      </c>
      <c r="CF236" s="18" t="s">
        <v>206</v>
      </c>
      <c r="CG236" s="18" t="s">
        <v>206</v>
      </c>
      <c r="CH236" s="18" t="s">
        <v>206</v>
      </c>
      <c r="CI236" s="18" t="s">
        <v>206</v>
      </c>
      <c r="CJ236" s="18" t="s">
        <v>206</v>
      </c>
      <c r="CK236" s="18" t="s">
        <v>206</v>
      </c>
      <c r="CL236" s="18" t="s">
        <v>206</v>
      </c>
      <c r="CM236" s="18" t="s">
        <v>206</v>
      </c>
      <c r="CN236" s="18" t="s">
        <v>206</v>
      </c>
      <c r="CO236" s="18" t="s">
        <v>206</v>
      </c>
      <c r="CP236" s="18" t="s">
        <v>206</v>
      </c>
      <c r="CQ236" s="18" t="s">
        <v>206</v>
      </c>
      <c r="CR236" s="18" t="s">
        <v>206</v>
      </c>
      <c r="CS236" s="18" t="s">
        <v>206</v>
      </c>
      <c r="CT236" s="18" t="s">
        <v>206</v>
      </c>
      <c r="CU236" s="18" t="s">
        <v>206</v>
      </c>
      <c r="CV236" s="18" t="s">
        <v>206</v>
      </c>
      <c r="CW236" s="18" t="s">
        <v>206</v>
      </c>
      <c r="CX236" s="18" t="s">
        <v>206</v>
      </c>
      <c r="CY236" s="18" t="s">
        <v>206</v>
      </c>
      <c r="CZ236" s="18" t="s">
        <v>206</v>
      </c>
      <c r="DA236" s="18" t="s">
        <v>206</v>
      </c>
      <c r="DB236" s="18" t="s">
        <v>206</v>
      </c>
    </row>
    <row r="237" spans="1:106" s="101" customFormat="1" ht="58.5" customHeight="1" x14ac:dyDescent="0.2">
      <c r="A237" s="17">
        <v>234</v>
      </c>
      <c r="B237" s="97">
        <v>42875</v>
      </c>
      <c r="C237" s="19" t="s">
        <v>95</v>
      </c>
      <c r="D237" s="20" t="s">
        <v>67</v>
      </c>
      <c r="E237" s="20" t="s">
        <v>68</v>
      </c>
      <c r="F237" s="20" t="s">
        <v>69</v>
      </c>
      <c r="G237" s="21" t="s">
        <v>1094</v>
      </c>
      <c r="H237" s="22">
        <v>293</v>
      </c>
      <c r="I237" s="78">
        <v>42859</v>
      </c>
      <c r="J237" s="23">
        <v>41250000</v>
      </c>
      <c r="K237" s="17" t="s">
        <v>96</v>
      </c>
      <c r="L237" s="24"/>
      <c r="M237" s="24"/>
      <c r="N237" s="23"/>
      <c r="O237" s="24"/>
      <c r="P237" s="24"/>
      <c r="Q237" s="23"/>
      <c r="R237" s="24"/>
      <c r="S237" s="26">
        <f t="shared" si="60"/>
        <v>41250000</v>
      </c>
      <c r="T237" s="17" t="s">
        <v>1599</v>
      </c>
      <c r="U237" s="17" t="s">
        <v>1095</v>
      </c>
      <c r="V237" s="18" t="s">
        <v>74</v>
      </c>
      <c r="W237" s="18">
        <v>42878</v>
      </c>
      <c r="X237" s="19">
        <v>510</v>
      </c>
      <c r="Y237" s="18">
        <v>42879</v>
      </c>
      <c r="Z237" s="27">
        <v>38500000</v>
      </c>
      <c r="AA237" s="18">
        <v>42879</v>
      </c>
      <c r="AB237" s="18">
        <v>42879</v>
      </c>
      <c r="AC237" s="28"/>
      <c r="AD237" s="21" t="s">
        <v>1096</v>
      </c>
      <c r="AE237" s="26">
        <v>38500000</v>
      </c>
      <c r="AF237" s="99">
        <f t="shared" ref="AF237:AF259" si="76">-(S237-AE237)</f>
        <v>-2750000</v>
      </c>
      <c r="AG237" s="30">
        <v>5500000</v>
      </c>
      <c r="AH237" s="17" t="s">
        <v>216</v>
      </c>
      <c r="AI237" s="17"/>
      <c r="AJ237" s="26" t="s">
        <v>1097</v>
      </c>
      <c r="AK237" s="80">
        <v>42878</v>
      </c>
      <c r="AL237" s="17" t="s">
        <v>77</v>
      </c>
      <c r="AM237" s="31">
        <v>74185884</v>
      </c>
      <c r="AN237" s="31">
        <v>7</v>
      </c>
      <c r="AO237" s="39">
        <v>29135</v>
      </c>
      <c r="AP237" s="17"/>
      <c r="AQ237" s="17"/>
      <c r="AR237" s="17"/>
      <c r="AS237" s="17" t="s">
        <v>1098</v>
      </c>
      <c r="AT237" s="19">
        <v>3015207936</v>
      </c>
      <c r="AU237" s="103" t="s">
        <v>1099</v>
      </c>
      <c r="AV237" s="17" t="s">
        <v>889</v>
      </c>
      <c r="AW237" s="87">
        <f t="shared" ref="AW237:AW259" si="77">DAYS360(AB237,BA237,FALSE)+1</f>
        <v>210</v>
      </c>
      <c r="AX237" s="17">
        <f t="shared" si="73"/>
        <v>7</v>
      </c>
      <c r="AY237" s="17">
        <f t="shared" si="74"/>
        <v>7</v>
      </c>
      <c r="AZ237" s="17">
        <f t="shared" si="75"/>
        <v>0</v>
      </c>
      <c r="BA237" s="18">
        <v>43092</v>
      </c>
      <c r="BB237" s="18"/>
      <c r="BC237" s="26"/>
      <c r="BD237" s="34"/>
      <c r="BE237" s="34"/>
      <c r="BF237" s="18"/>
      <c r="BG237" s="18"/>
      <c r="BH237" s="18"/>
      <c r="BI237" s="26"/>
      <c r="BJ237" s="34"/>
      <c r="BK237" s="34"/>
      <c r="BL237" s="18"/>
      <c r="BM237" s="18"/>
      <c r="BN237" s="18"/>
      <c r="BO237" s="17"/>
      <c r="BP237" s="19">
        <f t="shared" si="62"/>
        <v>-42473</v>
      </c>
      <c r="BQ237" s="17">
        <f t="shared" si="63"/>
        <v>-1415.7666666666667</v>
      </c>
      <c r="BR237" s="17">
        <f t="shared" si="64"/>
        <v>-1416</v>
      </c>
      <c r="BS237" s="17">
        <f t="shared" si="65"/>
        <v>7.0000000000004547</v>
      </c>
      <c r="BT237" s="18"/>
      <c r="BU237" s="18"/>
      <c r="BV237" s="17"/>
      <c r="BW237" s="19">
        <f t="shared" si="66"/>
        <v>0</v>
      </c>
      <c r="BX237" s="17">
        <f t="shared" si="67"/>
        <v>0</v>
      </c>
      <c r="BY237" s="17">
        <f t="shared" si="68"/>
        <v>0</v>
      </c>
      <c r="BZ237" s="17">
        <f t="shared" si="69"/>
        <v>0</v>
      </c>
      <c r="CA237" s="18"/>
      <c r="CB237" s="18"/>
      <c r="CC237" s="18"/>
      <c r="CD237" s="18"/>
      <c r="CE237" s="36">
        <f t="shared" si="70"/>
        <v>0</v>
      </c>
      <c r="CF237" s="39">
        <f t="shared" si="71"/>
        <v>43092</v>
      </c>
      <c r="CG237" s="39"/>
      <c r="CH237" s="18"/>
      <c r="CI237" s="18"/>
      <c r="CJ237" s="18"/>
      <c r="CK237" s="26"/>
      <c r="CL237" s="18"/>
      <c r="CM237" s="18"/>
      <c r="CN237" s="18"/>
      <c r="CO237" s="26"/>
      <c r="CP237" s="26"/>
      <c r="CQ237" s="34"/>
      <c r="CR237" s="80"/>
      <c r="CS237" s="18"/>
      <c r="CT237" s="26"/>
      <c r="CU237" s="18"/>
      <c r="CV237" s="26"/>
      <c r="CW237" s="18"/>
      <c r="CX237" s="18"/>
      <c r="CY237" s="18"/>
      <c r="CZ237" s="26"/>
      <c r="DA237" s="18"/>
      <c r="DB237" s="18"/>
    </row>
    <row r="238" spans="1:106" s="101" customFormat="1" ht="58.5" customHeight="1" x14ac:dyDescent="0.2">
      <c r="A238" s="17">
        <v>235</v>
      </c>
      <c r="B238" s="97">
        <v>42872</v>
      </c>
      <c r="C238" s="19" t="s">
        <v>66</v>
      </c>
      <c r="D238" s="20" t="s">
        <v>310</v>
      </c>
      <c r="E238" s="20" t="s">
        <v>68</v>
      </c>
      <c r="F238" s="20" t="s">
        <v>71</v>
      </c>
      <c r="G238" s="21" t="s">
        <v>1041</v>
      </c>
      <c r="H238" s="22">
        <v>323</v>
      </c>
      <c r="I238" s="78">
        <v>42872</v>
      </c>
      <c r="J238" s="23">
        <v>55000000</v>
      </c>
      <c r="K238" s="17" t="s">
        <v>306</v>
      </c>
      <c r="L238" s="24"/>
      <c r="M238" s="24"/>
      <c r="N238" s="23"/>
      <c r="O238" s="24"/>
      <c r="P238" s="24"/>
      <c r="Q238" s="23"/>
      <c r="R238" s="24"/>
      <c r="S238" s="26">
        <f t="shared" ref="S238:S259" si="78">J238+N238+Q238</f>
        <v>55000000</v>
      </c>
      <c r="T238" s="17" t="s">
        <v>1595</v>
      </c>
      <c r="U238" s="17" t="s">
        <v>582</v>
      </c>
      <c r="V238" s="18" t="s">
        <v>74</v>
      </c>
      <c r="W238" s="18">
        <v>42879</v>
      </c>
      <c r="X238" s="19">
        <v>514</v>
      </c>
      <c r="Y238" s="18">
        <v>42879</v>
      </c>
      <c r="Z238" s="27">
        <v>30777784</v>
      </c>
      <c r="AA238" s="18" t="s">
        <v>582</v>
      </c>
      <c r="AB238" s="18">
        <v>42887</v>
      </c>
      <c r="AC238" s="28"/>
      <c r="AD238" s="21" t="s">
        <v>1042</v>
      </c>
      <c r="AE238" s="26">
        <v>30777784</v>
      </c>
      <c r="AF238" s="99">
        <f t="shared" si="76"/>
        <v>-24222216</v>
      </c>
      <c r="AG238" s="86" t="s">
        <v>490</v>
      </c>
      <c r="AH238" s="17" t="s">
        <v>1012</v>
      </c>
      <c r="AI238" s="17"/>
      <c r="AJ238" s="26" t="s">
        <v>582</v>
      </c>
      <c r="AK238" s="80" t="s">
        <v>582</v>
      </c>
      <c r="AL238" s="17" t="s">
        <v>282</v>
      </c>
      <c r="AM238" s="31">
        <v>830049916</v>
      </c>
      <c r="AN238" s="31">
        <v>4</v>
      </c>
      <c r="AO238" s="88" t="s">
        <v>490</v>
      </c>
      <c r="AP238" s="17" t="s">
        <v>1043</v>
      </c>
      <c r="AQ238" s="17" t="s">
        <v>77</v>
      </c>
      <c r="AR238" s="17">
        <v>79597596</v>
      </c>
      <c r="AS238" s="17" t="s">
        <v>1044</v>
      </c>
      <c r="AT238" s="19" t="s">
        <v>1045</v>
      </c>
      <c r="AU238" s="103" t="s">
        <v>1046</v>
      </c>
      <c r="AV238" s="17" t="s">
        <v>1047</v>
      </c>
      <c r="AW238" s="87">
        <f t="shared" si="77"/>
        <v>165</v>
      </c>
      <c r="AX238" s="17">
        <f t="shared" ref="AX238" si="79">AW238/30</f>
        <v>5.5</v>
      </c>
      <c r="AY238" s="17">
        <f t="shared" ref="AY238" si="80">INT(AX238)</f>
        <v>5</v>
      </c>
      <c r="AZ238" s="17">
        <f t="shared" ref="AZ238" si="81">(AX238-AY238)*30</f>
        <v>15</v>
      </c>
      <c r="BA238" s="18">
        <v>43054</v>
      </c>
      <c r="BB238" s="18"/>
      <c r="BC238" s="26"/>
      <c r="BD238" s="34"/>
      <c r="BE238" s="34"/>
      <c r="BF238" s="18"/>
      <c r="BG238" s="18"/>
      <c r="BH238" s="18"/>
      <c r="BI238" s="26"/>
      <c r="BJ238" s="34"/>
      <c r="BK238" s="34"/>
      <c r="BL238" s="18"/>
      <c r="BM238" s="18"/>
      <c r="BN238" s="18"/>
      <c r="BO238" s="17"/>
      <c r="BP238" s="19">
        <f t="shared" ref="BP238:BP259" si="82">DAYS360(BA238,BT238,FALSE)</f>
        <v>-42435</v>
      </c>
      <c r="BQ238" s="17">
        <f t="shared" ref="BQ238:BQ259" si="83">BP238/30</f>
        <v>-1414.5</v>
      </c>
      <c r="BR238" s="17">
        <f t="shared" ref="BR238:BR259" si="84">INT(BQ238)</f>
        <v>-1415</v>
      </c>
      <c r="BS238" s="17">
        <f t="shared" ref="BS238:BS259" si="85">(BQ238-BR238)*30</f>
        <v>15</v>
      </c>
      <c r="BT238" s="18"/>
      <c r="BU238" s="18"/>
      <c r="BV238" s="17"/>
      <c r="BW238" s="19">
        <f t="shared" ref="BW238:BW259" si="86">DAYS360(BT238,CA238,FALSE)</f>
        <v>0</v>
      </c>
      <c r="BX238" s="17">
        <f t="shared" ref="BX238:BX259" si="87">BW238/30</f>
        <v>0</v>
      </c>
      <c r="BY238" s="17">
        <f t="shared" ref="BY238:BY259" si="88">INT(BX238)</f>
        <v>0</v>
      </c>
      <c r="BZ238" s="17">
        <f t="shared" ref="BZ238:BZ259" si="89">(BX238-BY238)*30</f>
        <v>0</v>
      </c>
      <c r="CA238" s="18"/>
      <c r="CB238" s="18"/>
      <c r="CC238" s="18"/>
      <c r="CD238" s="18"/>
      <c r="CE238" s="36">
        <f t="shared" ref="CE238:CE259" si="90">_xlfn.DAYS(CD238,CC238)</f>
        <v>0</v>
      </c>
      <c r="CF238" s="39">
        <f t="shared" ref="CF238:CF259" si="91">BA238+CE238</f>
        <v>43054</v>
      </c>
      <c r="CG238" s="39"/>
      <c r="CH238" s="18"/>
      <c r="CI238" s="18"/>
      <c r="CJ238" s="18"/>
      <c r="CK238" s="26"/>
      <c r="CL238" s="18"/>
      <c r="CM238" s="18"/>
      <c r="CN238" s="18"/>
      <c r="CO238" s="26"/>
      <c r="CP238" s="26"/>
      <c r="CQ238" s="34"/>
      <c r="CR238" s="80"/>
      <c r="CS238" s="18"/>
      <c r="CT238" s="26"/>
      <c r="CU238" s="18"/>
      <c r="CV238" s="26"/>
      <c r="CW238" s="18"/>
      <c r="CX238" s="18"/>
      <c r="CY238" s="18"/>
      <c r="CZ238" s="26"/>
      <c r="DA238" s="18"/>
      <c r="DB238" s="18"/>
    </row>
    <row r="239" spans="1:106" s="101" customFormat="1" ht="58.5" customHeight="1" x14ac:dyDescent="0.2">
      <c r="A239" s="17">
        <v>236</v>
      </c>
      <c r="B239" s="97">
        <v>42828</v>
      </c>
      <c r="C239" s="19" t="s">
        <v>66</v>
      </c>
      <c r="D239" s="20" t="s">
        <v>304</v>
      </c>
      <c r="E239" s="20" t="s">
        <v>68</v>
      </c>
      <c r="F239" s="20" t="s">
        <v>71</v>
      </c>
      <c r="G239" s="21" t="s">
        <v>1078</v>
      </c>
      <c r="H239" s="22">
        <v>201</v>
      </c>
      <c r="I239" s="78">
        <v>42793</v>
      </c>
      <c r="J239" s="23">
        <v>34125000</v>
      </c>
      <c r="K239" s="17" t="s">
        <v>306</v>
      </c>
      <c r="L239" s="24"/>
      <c r="M239" s="24"/>
      <c r="N239" s="23"/>
      <c r="O239" s="24"/>
      <c r="P239" s="24"/>
      <c r="Q239" s="23"/>
      <c r="R239" s="24"/>
      <c r="S239" s="26">
        <f t="shared" si="78"/>
        <v>34125000</v>
      </c>
      <c r="T239" s="17" t="s">
        <v>1600</v>
      </c>
      <c r="U239" s="17" t="s">
        <v>1079</v>
      </c>
      <c r="V239" s="18" t="s">
        <v>74</v>
      </c>
      <c r="W239" s="18">
        <v>42880</v>
      </c>
      <c r="X239" s="19">
        <v>519</v>
      </c>
      <c r="Y239" s="18">
        <v>42880</v>
      </c>
      <c r="Z239" s="27">
        <v>22877000</v>
      </c>
      <c r="AA239" s="18">
        <v>42880</v>
      </c>
      <c r="AB239" s="18">
        <v>42880</v>
      </c>
      <c r="AC239" s="28"/>
      <c r="AD239" s="21" t="s">
        <v>1080</v>
      </c>
      <c r="AE239" s="26">
        <v>22877000</v>
      </c>
      <c r="AF239" s="99">
        <f t="shared" si="76"/>
        <v>-11248000</v>
      </c>
      <c r="AG239" s="86" t="s">
        <v>490</v>
      </c>
      <c r="AH239" s="17" t="s">
        <v>116</v>
      </c>
      <c r="AI239" s="17"/>
      <c r="AJ239" s="26" t="s">
        <v>1082</v>
      </c>
      <c r="AK239" s="80">
        <v>42885</v>
      </c>
      <c r="AL239" s="17" t="s">
        <v>282</v>
      </c>
      <c r="AM239" s="31">
        <v>830047112</v>
      </c>
      <c r="AN239" s="31">
        <v>0</v>
      </c>
      <c r="AO239" s="88" t="s">
        <v>490</v>
      </c>
      <c r="AP239" s="17" t="s">
        <v>1083</v>
      </c>
      <c r="AQ239" s="17" t="s">
        <v>77</v>
      </c>
      <c r="AR239" s="17">
        <v>79295906</v>
      </c>
      <c r="AS239" s="17" t="s">
        <v>1084</v>
      </c>
      <c r="AT239" s="19">
        <v>2565639</v>
      </c>
      <c r="AU239" s="103" t="s">
        <v>1085</v>
      </c>
      <c r="AV239" s="17" t="s">
        <v>1086</v>
      </c>
      <c r="AW239" s="87">
        <f t="shared" si="77"/>
        <v>195</v>
      </c>
      <c r="AX239" s="17">
        <f t="shared" ref="AX239:AX259" si="92">AW239/30</f>
        <v>6.5</v>
      </c>
      <c r="AY239" s="17">
        <f t="shared" ref="AY239:AY259" si="93">INT(AX239)</f>
        <v>6</v>
      </c>
      <c r="AZ239" s="17">
        <f t="shared" ref="AZ239:AZ259" si="94">(AX239-AY239)*30</f>
        <v>15</v>
      </c>
      <c r="BA239" s="18">
        <v>43078</v>
      </c>
      <c r="BB239" s="18"/>
      <c r="BC239" s="26"/>
      <c r="BD239" s="34"/>
      <c r="BE239" s="34"/>
      <c r="BF239" s="18"/>
      <c r="BG239" s="18"/>
      <c r="BH239" s="18"/>
      <c r="BI239" s="26"/>
      <c r="BJ239" s="34"/>
      <c r="BK239" s="34"/>
      <c r="BL239" s="18"/>
      <c r="BM239" s="18"/>
      <c r="BN239" s="18"/>
      <c r="BO239" s="17"/>
      <c r="BP239" s="19">
        <f t="shared" si="82"/>
        <v>-42459</v>
      </c>
      <c r="BQ239" s="17">
        <f t="shared" si="83"/>
        <v>-1415.3</v>
      </c>
      <c r="BR239" s="17">
        <f t="shared" si="84"/>
        <v>-1416</v>
      </c>
      <c r="BS239" s="17">
        <f t="shared" si="85"/>
        <v>21.000000000001364</v>
      </c>
      <c r="BT239" s="18"/>
      <c r="BU239" s="18"/>
      <c r="BV239" s="17"/>
      <c r="BW239" s="19">
        <f t="shared" si="86"/>
        <v>0</v>
      </c>
      <c r="BX239" s="17">
        <f t="shared" si="87"/>
        <v>0</v>
      </c>
      <c r="BY239" s="17">
        <f t="shared" si="88"/>
        <v>0</v>
      </c>
      <c r="BZ239" s="17">
        <f t="shared" si="89"/>
        <v>0</v>
      </c>
      <c r="CA239" s="18"/>
      <c r="CB239" s="18"/>
      <c r="CC239" s="18"/>
      <c r="CD239" s="18"/>
      <c r="CE239" s="36">
        <f t="shared" si="90"/>
        <v>0</v>
      </c>
      <c r="CF239" s="39">
        <f t="shared" si="91"/>
        <v>43078</v>
      </c>
      <c r="CG239" s="39"/>
      <c r="CH239" s="18"/>
      <c r="CI239" s="18"/>
      <c r="CJ239" s="18"/>
      <c r="CK239" s="26"/>
      <c r="CL239" s="18"/>
      <c r="CM239" s="18"/>
      <c r="CN239" s="18"/>
      <c r="CO239" s="26"/>
      <c r="CP239" s="26"/>
      <c r="CQ239" s="34"/>
      <c r="CR239" s="80"/>
      <c r="CS239" s="18"/>
      <c r="CT239" s="26"/>
      <c r="CU239" s="18"/>
      <c r="CV239" s="26"/>
      <c r="CW239" s="18"/>
      <c r="CX239" s="18"/>
      <c r="CY239" s="18"/>
      <c r="CZ239" s="26"/>
      <c r="DA239" s="18"/>
      <c r="DB239" s="18"/>
    </row>
    <row r="240" spans="1:106" s="101" customFormat="1" ht="58.5" customHeight="1" x14ac:dyDescent="0.2">
      <c r="A240" s="17">
        <v>237</v>
      </c>
      <c r="B240" s="97">
        <v>42814</v>
      </c>
      <c r="C240" s="19" t="s">
        <v>66</v>
      </c>
      <c r="D240" s="20" t="s">
        <v>279</v>
      </c>
      <c r="E240" s="20" t="s">
        <v>1100</v>
      </c>
      <c r="F240" s="20" t="s">
        <v>71</v>
      </c>
      <c r="G240" s="21" t="s">
        <v>1788</v>
      </c>
      <c r="H240" s="22">
        <v>301</v>
      </c>
      <c r="I240" s="78">
        <v>42863</v>
      </c>
      <c r="J240" s="23">
        <v>158014755</v>
      </c>
      <c r="K240" s="17" t="s">
        <v>96</v>
      </c>
      <c r="L240" s="24" t="s">
        <v>1101</v>
      </c>
      <c r="M240" s="78">
        <v>42863</v>
      </c>
      <c r="N240" s="23">
        <v>190307336</v>
      </c>
      <c r="O240" s="23" t="s">
        <v>1187</v>
      </c>
      <c r="P240" s="24"/>
      <c r="Q240" s="23"/>
      <c r="R240" s="24"/>
      <c r="S240" s="26">
        <f t="shared" si="78"/>
        <v>348322091</v>
      </c>
      <c r="T240" s="17" t="s">
        <v>1599</v>
      </c>
      <c r="U240" s="17" t="s">
        <v>1102</v>
      </c>
      <c r="V240" s="18" t="s">
        <v>74</v>
      </c>
      <c r="W240" s="18">
        <v>42881</v>
      </c>
      <c r="X240" s="23" t="s">
        <v>1188</v>
      </c>
      <c r="Y240" s="18">
        <v>42881</v>
      </c>
      <c r="Z240" s="139">
        <f>189614710+157410747</f>
        <v>347025457</v>
      </c>
      <c r="AA240" s="18">
        <v>42885</v>
      </c>
      <c r="AB240" s="18">
        <v>42885</v>
      </c>
      <c r="AC240" s="28"/>
      <c r="AD240" s="21" t="s">
        <v>1103</v>
      </c>
      <c r="AE240" s="26">
        <v>347025457</v>
      </c>
      <c r="AF240" s="99">
        <f t="shared" si="76"/>
        <v>-1296634</v>
      </c>
      <c r="AG240" s="86" t="s">
        <v>490</v>
      </c>
      <c r="AH240" s="17" t="s">
        <v>136</v>
      </c>
      <c r="AI240" s="17"/>
      <c r="AJ240" s="26" t="s">
        <v>1104</v>
      </c>
      <c r="AK240" s="80">
        <v>42885</v>
      </c>
      <c r="AL240" s="17" t="s">
        <v>282</v>
      </c>
      <c r="AM240" s="17">
        <v>860002534</v>
      </c>
      <c r="AN240" s="17">
        <v>0</v>
      </c>
      <c r="AO240" s="17" t="s">
        <v>582</v>
      </c>
      <c r="AP240" s="17" t="s">
        <v>1189</v>
      </c>
      <c r="AQ240" s="17" t="s">
        <v>77</v>
      </c>
      <c r="AR240" s="17">
        <v>79536488</v>
      </c>
      <c r="AS240" s="17" t="s">
        <v>1190</v>
      </c>
      <c r="AT240" s="17">
        <v>3190730</v>
      </c>
      <c r="AU240" s="38" t="s">
        <v>490</v>
      </c>
      <c r="AV240" s="17" t="s">
        <v>1105</v>
      </c>
      <c r="AW240" s="87">
        <f t="shared" si="77"/>
        <v>240</v>
      </c>
      <c r="AX240" s="17">
        <f t="shared" si="92"/>
        <v>8</v>
      </c>
      <c r="AY240" s="17">
        <f t="shared" si="93"/>
        <v>8</v>
      </c>
      <c r="AZ240" s="17">
        <f t="shared" si="94"/>
        <v>0</v>
      </c>
      <c r="BA240" s="18">
        <v>43129</v>
      </c>
      <c r="BB240" s="18"/>
      <c r="BC240" s="26"/>
      <c r="BD240" s="34"/>
      <c r="BE240" s="34"/>
      <c r="BF240" s="18"/>
      <c r="BG240" s="18"/>
      <c r="BH240" s="18"/>
      <c r="BI240" s="26"/>
      <c r="BJ240" s="34"/>
      <c r="BK240" s="34"/>
      <c r="BL240" s="18"/>
      <c r="BM240" s="18"/>
      <c r="BN240" s="18"/>
      <c r="BO240" s="17"/>
      <c r="BP240" s="19">
        <f t="shared" si="82"/>
        <v>-42509</v>
      </c>
      <c r="BQ240" s="17">
        <f t="shared" si="83"/>
        <v>-1416.9666666666667</v>
      </c>
      <c r="BR240" s="17">
        <f t="shared" si="84"/>
        <v>-1417</v>
      </c>
      <c r="BS240" s="17">
        <f t="shared" si="85"/>
        <v>0.99999999999909051</v>
      </c>
      <c r="BT240" s="18"/>
      <c r="BU240" s="18"/>
      <c r="BV240" s="17"/>
      <c r="BW240" s="19">
        <f t="shared" si="86"/>
        <v>0</v>
      </c>
      <c r="BX240" s="17">
        <f t="shared" si="87"/>
        <v>0</v>
      </c>
      <c r="BY240" s="17">
        <f t="shared" si="88"/>
        <v>0</v>
      </c>
      <c r="BZ240" s="17">
        <f t="shared" si="89"/>
        <v>0</v>
      </c>
      <c r="CA240" s="18"/>
      <c r="CB240" s="18"/>
      <c r="CC240" s="18"/>
      <c r="CD240" s="18"/>
      <c r="CE240" s="36">
        <f t="shared" si="90"/>
        <v>0</v>
      </c>
      <c r="CF240" s="39">
        <f t="shared" si="91"/>
        <v>43129</v>
      </c>
      <c r="CG240" s="39"/>
      <c r="CH240" s="18"/>
      <c r="CI240" s="18"/>
      <c r="CJ240" s="18"/>
      <c r="CK240" s="26"/>
      <c r="CL240" s="18"/>
      <c r="CM240" s="18"/>
      <c r="CN240" s="18"/>
      <c r="CO240" s="26"/>
      <c r="CP240" s="26"/>
      <c r="CQ240" s="34"/>
      <c r="CR240" s="80"/>
      <c r="CS240" s="18"/>
      <c r="CT240" s="26"/>
      <c r="CU240" s="18"/>
      <c r="CV240" s="26"/>
      <c r="CW240" s="18"/>
      <c r="CX240" s="18"/>
      <c r="CY240" s="18"/>
      <c r="CZ240" s="26"/>
      <c r="DA240" s="18"/>
      <c r="DB240" s="18"/>
    </row>
    <row r="241" spans="1:106" s="101" customFormat="1" ht="58.5" customHeight="1" x14ac:dyDescent="0.2">
      <c r="A241" s="17">
        <v>238</v>
      </c>
      <c r="B241" s="97">
        <v>42878</v>
      </c>
      <c r="C241" s="19" t="s">
        <v>66</v>
      </c>
      <c r="D241" s="20" t="s">
        <v>310</v>
      </c>
      <c r="E241" s="20" t="s">
        <v>272</v>
      </c>
      <c r="F241" s="18" t="s">
        <v>71</v>
      </c>
      <c r="G241" s="18" t="s">
        <v>1204</v>
      </c>
      <c r="H241" s="19">
        <v>339</v>
      </c>
      <c r="I241" s="18">
        <v>42881</v>
      </c>
      <c r="J241" s="102">
        <v>660000</v>
      </c>
      <c r="K241" s="18" t="s">
        <v>306</v>
      </c>
      <c r="L241" s="24">
        <v>331</v>
      </c>
      <c r="M241" s="18">
        <v>42878</v>
      </c>
      <c r="N241" s="102">
        <v>1300000</v>
      </c>
      <c r="O241" s="18" t="s">
        <v>1187</v>
      </c>
      <c r="P241" s="18"/>
      <c r="Q241" s="18"/>
      <c r="R241" s="18"/>
      <c r="S241" s="26">
        <f t="shared" si="78"/>
        <v>1960000</v>
      </c>
      <c r="T241" s="18" t="s">
        <v>1595</v>
      </c>
      <c r="U241" s="18" t="s">
        <v>582</v>
      </c>
      <c r="V241" s="18" t="s">
        <v>74</v>
      </c>
      <c r="W241" s="18">
        <v>42885</v>
      </c>
      <c r="X241" s="18" t="s">
        <v>1205</v>
      </c>
      <c r="Y241" s="18">
        <v>42885</v>
      </c>
      <c r="Z241" s="140">
        <f>660000+1300000</f>
        <v>1960000</v>
      </c>
      <c r="AA241" s="18" t="s">
        <v>582</v>
      </c>
      <c r="AB241" s="18">
        <v>42885</v>
      </c>
      <c r="AC241" s="18"/>
      <c r="AD241" s="18" t="s">
        <v>1206</v>
      </c>
      <c r="AE241" s="102">
        <v>1960000</v>
      </c>
      <c r="AF241" s="18">
        <f t="shared" si="76"/>
        <v>0</v>
      </c>
      <c r="AG241" s="18" t="s">
        <v>490</v>
      </c>
      <c r="AH241" s="18" t="s">
        <v>423</v>
      </c>
      <c r="AI241" s="18"/>
      <c r="AJ241" s="18" t="s">
        <v>582</v>
      </c>
      <c r="AK241" s="18" t="s">
        <v>582</v>
      </c>
      <c r="AL241" s="17" t="s">
        <v>282</v>
      </c>
      <c r="AM241" s="17">
        <v>890900943</v>
      </c>
      <c r="AN241" s="19">
        <v>1</v>
      </c>
      <c r="AO241" s="18" t="s">
        <v>582</v>
      </c>
      <c r="AP241" s="18"/>
      <c r="AQ241" s="18"/>
      <c r="AR241" s="18"/>
      <c r="AS241" s="18" t="s">
        <v>1207</v>
      </c>
      <c r="AT241" s="17">
        <v>3649777</v>
      </c>
      <c r="AU241" s="111" t="s">
        <v>1208</v>
      </c>
      <c r="AV241" s="18" t="s">
        <v>1209</v>
      </c>
      <c r="AW241" s="87">
        <f t="shared" si="77"/>
        <v>31</v>
      </c>
      <c r="AX241" s="17">
        <f t="shared" ref="AX241" si="95">AW241/30</f>
        <v>1.0333333333333334</v>
      </c>
      <c r="AY241" s="17">
        <f t="shared" ref="AY241" si="96">INT(AX241)</f>
        <v>1</v>
      </c>
      <c r="AZ241" s="17">
        <f t="shared" ref="AZ241" si="97">(AX241-AY241)*30</f>
        <v>1.0000000000000031</v>
      </c>
      <c r="BA241" s="18">
        <v>42916</v>
      </c>
      <c r="BB241" s="18"/>
      <c r="BC241" s="18"/>
      <c r="BD241" s="18"/>
      <c r="BE241" s="18"/>
      <c r="BF241" s="18"/>
      <c r="BG241" s="18"/>
      <c r="BH241" s="18"/>
      <c r="BI241" s="18"/>
      <c r="BJ241" s="18"/>
      <c r="BK241" s="18"/>
      <c r="BL241" s="18"/>
      <c r="BM241" s="18"/>
      <c r="BN241" s="18"/>
      <c r="BO241" s="18"/>
      <c r="BP241" s="18">
        <f t="shared" si="82"/>
        <v>-42300</v>
      </c>
      <c r="BQ241" s="18">
        <f t="shared" si="83"/>
        <v>-1410</v>
      </c>
      <c r="BR241" s="18">
        <f t="shared" si="84"/>
        <v>-1410</v>
      </c>
      <c r="BS241" s="18">
        <f t="shared" si="85"/>
        <v>0</v>
      </c>
      <c r="BT241" s="18"/>
      <c r="BU241" s="18"/>
      <c r="BV241" s="18"/>
      <c r="BW241" s="18"/>
      <c r="BX241" s="18"/>
      <c r="BY241" s="18"/>
      <c r="BZ241" s="18"/>
      <c r="CA241" s="18"/>
      <c r="CB241" s="18"/>
      <c r="CC241" s="18"/>
      <c r="CD241" s="18"/>
      <c r="CE241" s="18"/>
      <c r="CF241" s="18"/>
      <c r="CG241" s="18"/>
      <c r="CH241" s="18"/>
      <c r="CI241" s="18"/>
      <c r="CJ241" s="18"/>
      <c r="CK241" s="18"/>
      <c r="CL241" s="18"/>
      <c r="CM241" s="18"/>
      <c r="CN241" s="18"/>
      <c r="CO241" s="18"/>
      <c r="CP241" s="18"/>
      <c r="CQ241" s="18"/>
      <c r="CR241" s="18"/>
      <c r="CS241" s="18"/>
      <c r="CT241" s="18"/>
      <c r="CU241" s="18"/>
      <c r="CV241" s="18"/>
      <c r="CW241" s="18"/>
      <c r="CX241" s="18"/>
      <c r="CY241" s="18"/>
      <c r="CZ241" s="18"/>
      <c r="DA241" s="18"/>
      <c r="DB241" s="18"/>
    </row>
    <row r="242" spans="1:106" s="101" customFormat="1" ht="58.5" customHeight="1" x14ac:dyDescent="0.2">
      <c r="A242" s="17">
        <v>239</v>
      </c>
      <c r="B242" s="97">
        <v>42885</v>
      </c>
      <c r="C242" s="19" t="s">
        <v>95</v>
      </c>
      <c r="D242" s="20" t="s">
        <v>315</v>
      </c>
      <c r="E242" s="20" t="s">
        <v>1162</v>
      </c>
      <c r="F242" s="20" t="s">
        <v>69</v>
      </c>
      <c r="G242" s="21" t="s">
        <v>1163</v>
      </c>
      <c r="H242" s="22">
        <v>319</v>
      </c>
      <c r="I242" s="78">
        <v>42870</v>
      </c>
      <c r="J242" s="23">
        <v>470457616</v>
      </c>
      <c r="K242" s="17" t="s">
        <v>96</v>
      </c>
      <c r="L242" s="24"/>
      <c r="M242" s="24"/>
      <c r="N242" s="23"/>
      <c r="O242" s="24"/>
      <c r="P242" s="24"/>
      <c r="Q242" s="23"/>
      <c r="R242" s="24"/>
      <c r="S242" s="26">
        <f t="shared" si="78"/>
        <v>470457616</v>
      </c>
      <c r="T242" s="17" t="s">
        <v>1601</v>
      </c>
      <c r="U242" s="17" t="s">
        <v>1164</v>
      </c>
      <c r="V242" s="18" t="s">
        <v>74</v>
      </c>
      <c r="W242" s="18">
        <v>42886</v>
      </c>
      <c r="X242" s="19">
        <v>535</v>
      </c>
      <c r="Y242" s="112">
        <v>42886</v>
      </c>
      <c r="Z242" s="139">
        <v>381540684</v>
      </c>
      <c r="AA242" s="18">
        <v>42891</v>
      </c>
      <c r="AB242" s="18">
        <v>42891</v>
      </c>
      <c r="AC242" s="28"/>
      <c r="AD242" s="21" t="s">
        <v>1165</v>
      </c>
      <c r="AE242" s="26">
        <v>497912029</v>
      </c>
      <c r="AF242" s="99">
        <f t="shared" si="76"/>
        <v>27454413</v>
      </c>
      <c r="AG242" s="86" t="s">
        <v>490</v>
      </c>
      <c r="AH242" s="17" t="s">
        <v>850</v>
      </c>
      <c r="AI242" s="17"/>
      <c r="AJ242" s="26" t="s">
        <v>1166</v>
      </c>
      <c r="AK242" s="80">
        <v>42891</v>
      </c>
      <c r="AL242" s="17" t="s">
        <v>282</v>
      </c>
      <c r="AM242" s="31">
        <v>900062049</v>
      </c>
      <c r="AN242" s="31">
        <v>0</v>
      </c>
      <c r="AO242" s="39" t="s">
        <v>582</v>
      </c>
      <c r="AP242" s="17" t="s">
        <v>1167</v>
      </c>
      <c r="AQ242" s="17" t="s">
        <v>77</v>
      </c>
      <c r="AR242" s="17">
        <v>28537402</v>
      </c>
      <c r="AS242" s="17" t="s">
        <v>1168</v>
      </c>
      <c r="AT242" s="19" t="s">
        <v>1169</v>
      </c>
      <c r="AU242" s="103" t="s">
        <v>1170</v>
      </c>
      <c r="AV242" s="17" t="s">
        <v>836</v>
      </c>
      <c r="AW242" s="87">
        <f t="shared" si="77"/>
        <v>180</v>
      </c>
      <c r="AX242" s="17">
        <f t="shared" si="92"/>
        <v>6</v>
      </c>
      <c r="AY242" s="17">
        <f t="shared" si="93"/>
        <v>6</v>
      </c>
      <c r="AZ242" s="17">
        <f t="shared" si="94"/>
        <v>0</v>
      </c>
      <c r="BA242" s="18">
        <v>43073</v>
      </c>
      <c r="BB242" s="18"/>
      <c r="BC242" s="26"/>
      <c r="BD242" s="34"/>
      <c r="BE242" s="34"/>
      <c r="BF242" s="18"/>
      <c r="BG242" s="18"/>
      <c r="BH242" s="18"/>
      <c r="BI242" s="26"/>
      <c r="BJ242" s="34"/>
      <c r="BK242" s="34"/>
      <c r="BL242" s="18"/>
      <c r="BM242" s="18"/>
      <c r="BN242" s="18"/>
      <c r="BO242" s="17"/>
      <c r="BP242" s="19">
        <f t="shared" si="82"/>
        <v>-42454</v>
      </c>
      <c r="BQ242" s="17">
        <f t="shared" si="83"/>
        <v>-1415.1333333333334</v>
      </c>
      <c r="BR242" s="17">
        <f t="shared" si="84"/>
        <v>-1416</v>
      </c>
      <c r="BS242" s="17">
        <f t="shared" si="85"/>
        <v>25.999999999996817</v>
      </c>
      <c r="BT242" s="18"/>
      <c r="BU242" s="18"/>
      <c r="BV242" s="17"/>
      <c r="BW242" s="19">
        <f t="shared" si="86"/>
        <v>0</v>
      </c>
      <c r="BX242" s="17">
        <f t="shared" si="87"/>
        <v>0</v>
      </c>
      <c r="BY242" s="17">
        <f t="shared" si="88"/>
        <v>0</v>
      </c>
      <c r="BZ242" s="17">
        <f t="shared" si="89"/>
        <v>0</v>
      </c>
      <c r="CA242" s="18"/>
      <c r="CB242" s="18"/>
      <c r="CC242" s="18"/>
      <c r="CD242" s="18"/>
      <c r="CE242" s="36">
        <f t="shared" si="90"/>
        <v>0</v>
      </c>
      <c r="CF242" s="39">
        <f t="shared" si="91"/>
        <v>43073</v>
      </c>
      <c r="CG242" s="39"/>
      <c r="CH242" s="18"/>
      <c r="CI242" s="18"/>
      <c r="CJ242" s="18"/>
      <c r="CK242" s="26"/>
      <c r="CL242" s="18"/>
      <c r="CM242" s="18"/>
      <c r="CN242" s="18"/>
      <c r="CO242" s="26"/>
      <c r="CP242" s="26"/>
      <c r="CQ242" s="34"/>
      <c r="CR242" s="80"/>
      <c r="CS242" s="18"/>
      <c r="CT242" s="26"/>
      <c r="CU242" s="18"/>
      <c r="CV242" s="26"/>
      <c r="CW242" s="18"/>
      <c r="CX242" s="18"/>
      <c r="CY242" s="18"/>
      <c r="CZ242" s="26"/>
      <c r="DA242" s="18"/>
      <c r="DB242" s="18"/>
    </row>
    <row r="243" spans="1:106" s="101" customFormat="1" ht="58.5" customHeight="1" x14ac:dyDescent="0.2">
      <c r="A243" s="17">
        <v>240</v>
      </c>
      <c r="B243" s="97">
        <v>42887</v>
      </c>
      <c r="C243" s="19" t="s">
        <v>121</v>
      </c>
      <c r="D243" s="20" t="s">
        <v>67</v>
      </c>
      <c r="E243" s="20" t="s">
        <v>68</v>
      </c>
      <c r="F243" s="20" t="s">
        <v>69</v>
      </c>
      <c r="G243" s="21" t="s">
        <v>1156</v>
      </c>
      <c r="H243" s="22">
        <v>312</v>
      </c>
      <c r="I243" s="78">
        <v>42867</v>
      </c>
      <c r="J243" s="23">
        <v>36400000</v>
      </c>
      <c r="K243" s="17" t="s">
        <v>122</v>
      </c>
      <c r="L243" s="24"/>
      <c r="M243" s="24"/>
      <c r="N243" s="23"/>
      <c r="O243" s="24"/>
      <c r="P243" s="24"/>
      <c r="Q243" s="23"/>
      <c r="R243" s="24"/>
      <c r="S243" s="26">
        <f t="shared" si="78"/>
        <v>36400000</v>
      </c>
      <c r="T243" s="17" t="s">
        <v>1594</v>
      </c>
      <c r="U243" s="17" t="s">
        <v>1157</v>
      </c>
      <c r="V243" s="18" t="s">
        <v>74</v>
      </c>
      <c r="W243" s="18">
        <v>42887</v>
      </c>
      <c r="X243" s="19">
        <v>536</v>
      </c>
      <c r="Y243" s="18">
        <v>42887</v>
      </c>
      <c r="Z243" s="27">
        <v>36400000</v>
      </c>
      <c r="AA243" s="18">
        <v>42887</v>
      </c>
      <c r="AB243" s="18">
        <v>42887</v>
      </c>
      <c r="AC243" s="28"/>
      <c r="AD243" s="21" t="s">
        <v>1158</v>
      </c>
      <c r="AE243" s="26">
        <v>36400000</v>
      </c>
      <c r="AF243" s="99">
        <f t="shared" si="76"/>
        <v>0</v>
      </c>
      <c r="AG243" s="30">
        <v>5200000</v>
      </c>
      <c r="AH243" s="17" t="s">
        <v>976</v>
      </c>
      <c r="AI243" s="17"/>
      <c r="AJ243" s="26" t="s">
        <v>1159</v>
      </c>
      <c r="AK243" s="80">
        <v>42888</v>
      </c>
      <c r="AL243" s="17" t="s">
        <v>77</v>
      </c>
      <c r="AM243" s="31">
        <v>1018435552</v>
      </c>
      <c r="AN243" s="31">
        <v>8</v>
      </c>
      <c r="AO243" s="39">
        <v>33036</v>
      </c>
      <c r="AP243" s="17" t="s">
        <v>582</v>
      </c>
      <c r="AQ243" s="17" t="s">
        <v>582</v>
      </c>
      <c r="AR243" s="17" t="s">
        <v>582</v>
      </c>
      <c r="AS243" s="17" t="s">
        <v>1160</v>
      </c>
      <c r="AT243" s="19">
        <v>3013829368</v>
      </c>
      <c r="AU243" s="103" t="s">
        <v>1161</v>
      </c>
      <c r="AV243" s="17" t="s">
        <v>889</v>
      </c>
      <c r="AW243" s="87">
        <f t="shared" si="77"/>
        <v>210</v>
      </c>
      <c r="AX243" s="17">
        <f t="shared" si="92"/>
        <v>7</v>
      </c>
      <c r="AY243" s="17">
        <f t="shared" si="93"/>
        <v>7</v>
      </c>
      <c r="AZ243" s="17">
        <f t="shared" si="94"/>
        <v>0</v>
      </c>
      <c r="BA243" s="18">
        <v>43099</v>
      </c>
      <c r="BB243" s="18"/>
      <c r="BC243" s="26"/>
      <c r="BD243" s="34"/>
      <c r="BE243" s="34"/>
      <c r="BF243" s="18"/>
      <c r="BG243" s="18"/>
      <c r="BH243" s="18"/>
      <c r="BI243" s="26"/>
      <c r="BJ243" s="34"/>
      <c r="BK243" s="34"/>
      <c r="BL243" s="18"/>
      <c r="BM243" s="18"/>
      <c r="BN243" s="18"/>
      <c r="BO243" s="17"/>
      <c r="BP243" s="19">
        <f t="shared" si="82"/>
        <v>-42480</v>
      </c>
      <c r="BQ243" s="17">
        <f t="shared" si="83"/>
        <v>-1416</v>
      </c>
      <c r="BR243" s="17">
        <f t="shared" si="84"/>
        <v>-1416</v>
      </c>
      <c r="BS243" s="17">
        <f t="shared" si="85"/>
        <v>0</v>
      </c>
      <c r="BT243" s="18"/>
      <c r="BU243" s="18"/>
      <c r="BV243" s="17"/>
      <c r="BW243" s="19">
        <f t="shared" si="86"/>
        <v>0</v>
      </c>
      <c r="BX243" s="17">
        <f t="shared" si="87"/>
        <v>0</v>
      </c>
      <c r="BY243" s="17">
        <f t="shared" si="88"/>
        <v>0</v>
      </c>
      <c r="BZ243" s="17">
        <f t="shared" si="89"/>
        <v>0</v>
      </c>
      <c r="CA243" s="18"/>
      <c r="CB243" s="18"/>
      <c r="CC243" s="18"/>
      <c r="CD243" s="18"/>
      <c r="CE243" s="36">
        <f t="shared" si="90"/>
        <v>0</v>
      </c>
      <c r="CF243" s="39">
        <f t="shared" si="91"/>
        <v>43099</v>
      </c>
      <c r="CG243" s="39"/>
      <c r="CH243" s="18"/>
      <c r="CI243" s="18"/>
      <c r="CJ243" s="18"/>
      <c r="CK243" s="26"/>
      <c r="CL243" s="18"/>
      <c r="CM243" s="18"/>
      <c r="CN243" s="18"/>
      <c r="CO243" s="26"/>
      <c r="CP243" s="26"/>
      <c r="CQ243" s="34"/>
      <c r="CR243" s="80"/>
      <c r="CS243" s="18"/>
      <c r="CT243" s="26"/>
      <c r="CU243" s="18"/>
      <c r="CV243" s="26"/>
      <c r="CW243" s="18"/>
      <c r="CX243" s="18"/>
      <c r="CY243" s="18"/>
      <c r="CZ243" s="26"/>
      <c r="DA243" s="18"/>
      <c r="DB243" s="18"/>
    </row>
    <row r="244" spans="1:106" s="101" customFormat="1" ht="58.5" customHeight="1" x14ac:dyDescent="0.2">
      <c r="A244" s="17">
        <v>241</v>
      </c>
      <c r="B244" s="97">
        <v>42877</v>
      </c>
      <c r="C244" s="19" t="s">
        <v>212</v>
      </c>
      <c r="D244" s="20" t="s">
        <v>67</v>
      </c>
      <c r="E244" s="20" t="s">
        <v>68</v>
      </c>
      <c r="F244" s="20" t="s">
        <v>69</v>
      </c>
      <c r="G244" s="21" t="s">
        <v>1134</v>
      </c>
      <c r="H244" s="22">
        <v>324</v>
      </c>
      <c r="I244" s="78">
        <v>42873</v>
      </c>
      <c r="J244" s="23">
        <v>19776000</v>
      </c>
      <c r="K244" s="17" t="s">
        <v>213</v>
      </c>
      <c r="L244" s="24"/>
      <c r="M244" s="24"/>
      <c r="N244" s="23"/>
      <c r="O244" s="24"/>
      <c r="P244" s="24"/>
      <c r="Q244" s="23"/>
      <c r="R244" s="24"/>
      <c r="S244" s="26">
        <f t="shared" si="78"/>
        <v>19776000</v>
      </c>
      <c r="T244" s="17" t="s">
        <v>1599</v>
      </c>
      <c r="U244" s="17" t="s">
        <v>1135</v>
      </c>
      <c r="V244" s="18" t="s">
        <v>74</v>
      </c>
      <c r="W244" s="18">
        <v>42887</v>
      </c>
      <c r="X244" s="19">
        <v>538</v>
      </c>
      <c r="Y244" s="18">
        <v>42887</v>
      </c>
      <c r="Z244" s="27">
        <v>19776000</v>
      </c>
      <c r="AA244" s="18">
        <v>42887</v>
      </c>
      <c r="AB244" s="18">
        <v>42887</v>
      </c>
      <c r="AC244" s="28"/>
      <c r="AD244" s="21" t="s">
        <v>1136</v>
      </c>
      <c r="AE244" s="26">
        <v>19776000</v>
      </c>
      <c r="AF244" s="99">
        <f t="shared" si="76"/>
        <v>0</v>
      </c>
      <c r="AG244" s="30">
        <v>3296000</v>
      </c>
      <c r="AH244" s="17" t="s">
        <v>216</v>
      </c>
      <c r="AI244" s="17"/>
      <c r="AJ244" s="26" t="s">
        <v>1137</v>
      </c>
      <c r="AK244" s="80">
        <v>42888</v>
      </c>
      <c r="AL244" s="17" t="s">
        <v>77</v>
      </c>
      <c r="AM244" s="31">
        <v>53165139</v>
      </c>
      <c r="AN244" s="31">
        <v>6</v>
      </c>
      <c r="AO244" s="39">
        <v>31198</v>
      </c>
      <c r="AP244" s="17" t="s">
        <v>582</v>
      </c>
      <c r="AQ244" s="17" t="s">
        <v>582</v>
      </c>
      <c r="AR244" s="17" t="s">
        <v>582</v>
      </c>
      <c r="AS244" s="17" t="s">
        <v>1138</v>
      </c>
      <c r="AT244" s="19">
        <v>3165798554</v>
      </c>
      <c r="AU244" s="103" t="s">
        <v>1139</v>
      </c>
      <c r="AV244" s="17" t="s">
        <v>836</v>
      </c>
      <c r="AW244" s="87">
        <f t="shared" si="77"/>
        <v>180</v>
      </c>
      <c r="AX244" s="17">
        <f t="shared" si="92"/>
        <v>6</v>
      </c>
      <c r="AY244" s="17">
        <f t="shared" si="93"/>
        <v>6</v>
      </c>
      <c r="AZ244" s="17">
        <f t="shared" si="94"/>
        <v>0</v>
      </c>
      <c r="BA244" s="18">
        <v>43069</v>
      </c>
      <c r="BB244" s="18"/>
      <c r="BC244" s="26"/>
      <c r="BD244" s="34"/>
      <c r="BE244" s="34"/>
      <c r="BF244" s="18"/>
      <c r="BG244" s="18"/>
      <c r="BH244" s="18"/>
      <c r="BI244" s="26"/>
      <c r="BJ244" s="34"/>
      <c r="BK244" s="34"/>
      <c r="BL244" s="18"/>
      <c r="BM244" s="18"/>
      <c r="BN244" s="18"/>
      <c r="BO244" s="17"/>
      <c r="BP244" s="19">
        <f t="shared" si="82"/>
        <v>-42450</v>
      </c>
      <c r="BQ244" s="17">
        <f t="shared" si="83"/>
        <v>-1415</v>
      </c>
      <c r="BR244" s="17">
        <f t="shared" si="84"/>
        <v>-1415</v>
      </c>
      <c r="BS244" s="17">
        <f t="shared" si="85"/>
        <v>0</v>
      </c>
      <c r="BT244" s="18"/>
      <c r="BU244" s="18"/>
      <c r="BV244" s="17"/>
      <c r="BW244" s="19">
        <f t="shared" si="86"/>
        <v>0</v>
      </c>
      <c r="BX244" s="17">
        <f t="shared" si="87"/>
        <v>0</v>
      </c>
      <c r="BY244" s="17">
        <f t="shared" si="88"/>
        <v>0</v>
      </c>
      <c r="BZ244" s="17">
        <f t="shared" si="89"/>
        <v>0</v>
      </c>
      <c r="CA244" s="18"/>
      <c r="CB244" s="18"/>
      <c r="CC244" s="18"/>
      <c r="CD244" s="18"/>
      <c r="CE244" s="36">
        <f t="shared" si="90"/>
        <v>0</v>
      </c>
      <c r="CF244" s="39">
        <f t="shared" si="91"/>
        <v>43069</v>
      </c>
      <c r="CG244" s="39"/>
      <c r="CH244" s="18"/>
      <c r="CI244" s="18"/>
      <c r="CJ244" s="18"/>
      <c r="CK244" s="26"/>
      <c r="CL244" s="18"/>
      <c r="CM244" s="18"/>
      <c r="CN244" s="18"/>
      <c r="CO244" s="26"/>
      <c r="CP244" s="26"/>
      <c r="CQ244" s="34"/>
      <c r="CR244" s="80"/>
      <c r="CS244" s="18"/>
      <c r="CT244" s="26"/>
      <c r="CU244" s="18"/>
      <c r="CV244" s="26"/>
      <c r="CW244" s="18"/>
      <c r="CX244" s="18"/>
      <c r="CY244" s="18"/>
      <c r="CZ244" s="26"/>
      <c r="DA244" s="18"/>
      <c r="DB244" s="18"/>
    </row>
    <row r="245" spans="1:106" s="101" customFormat="1" ht="58.5" customHeight="1" x14ac:dyDescent="0.2">
      <c r="A245" s="17">
        <v>242</v>
      </c>
      <c r="B245" s="97">
        <v>42884</v>
      </c>
      <c r="C245" s="19" t="s">
        <v>121</v>
      </c>
      <c r="D245" s="20" t="s">
        <v>67</v>
      </c>
      <c r="E245" s="20" t="s">
        <v>68</v>
      </c>
      <c r="F245" s="20" t="s">
        <v>69</v>
      </c>
      <c r="G245" s="21" t="s">
        <v>1128</v>
      </c>
      <c r="H245" s="22">
        <v>168</v>
      </c>
      <c r="I245" s="78">
        <v>42780</v>
      </c>
      <c r="J245" s="23">
        <v>20666667</v>
      </c>
      <c r="K245" s="17" t="s">
        <v>122</v>
      </c>
      <c r="L245" s="24"/>
      <c r="M245" s="24"/>
      <c r="N245" s="23"/>
      <c r="O245" s="24"/>
      <c r="P245" s="24"/>
      <c r="Q245" s="23"/>
      <c r="R245" s="24"/>
      <c r="S245" s="26">
        <f t="shared" si="78"/>
        <v>20666667</v>
      </c>
      <c r="T245" s="17" t="s">
        <v>1599</v>
      </c>
      <c r="U245" s="17" t="s">
        <v>1129</v>
      </c>
      <c r="V245" s="18" t="s">
        <v>74</v>
      </c>
      <c r="W245" s="18">
        <v>42887</v>
      </c>
      <c r="X245" s="19">
        <v>537</v>
      </c>
      <c r="Y245" s="18">
        <v>42887</v>
      </c>
      <c r="Z245" s="27">
        <v>13000000</v>
      </c>
      <c r="AA245" s="18">
        <v>42887</v>
      </c>
      <c r="AB245" s="18">
        <v>42887</v>
      </c>
      <c r="AC245" s="28"/>
      <c r="AD245" s="21" t="s">
        <v>1130</v>
      </c>
      <c r="AE245" s="26">
        <v>13000000</v>
      </c>
      <c r="AF245" s="99">
        <f t="shared" si="76"/>
        <v>-7666667</v>
      </c>
      <c r="AG245" s="30">
        <v>2000000</v>
      </c>
      <c r="AH245" s="17" t="s">
        <v>976</v>
      </c>
      <c r="AI245" s="17"/>
      <c r="AJ245" s="26" t="s">
        <v>1131</v>
      </c>
      <c r="AK245" s="80">
        <v>42888</v>
      </c>
      <c r="AL245" s="17" t="s">
        <v>77</v>
      </c>
      <c r="AM245" s="31">
        <v>80771426</v>
      </c>
      <c r="AN245" s="31">
        <v>2</v>
      </c>
      <c r="AO245" s="39">
        <v>31138</v>
      </c>
      <c r="AP245" s="17" t="s">
        <v>582</v>
      </c>
      <c r="AQ245" s="17" t="s">
        <v>582</v>
      </c>
      <c r="AR245" s="17" t="s">
        <v>582</v>
      </c>
      <c r="AS245" s="17" t="s">
        <v>1132</v>
      </c>
      <c r="AT245" s="19">
        <v>3145934682</v>
      </c>
      <c r="AU245" s="103" t="s">
        <v>1133</v>
      </c>
      <c r="AV245" s="17" t="s">
        <v>1086</v>
      </c>
      <c r="AW245" s="87">
        <f t="shared" si="77"/>
        <v>195</v>
      </c>
      <c r="AX245" s="17">
        <f t="shared" si="92"/>
        <v>6.5</v>
      </c>
      <c r="AY245" s="17">
        <f t="shared" si="93"/>
        <v>6</v>
      </c>
      <c r="AZ245" s="17">
        <f t="shared" si="94"/>
        <v>15</v>
      </c>
      <c r="BA245" s="18">
        <v>43084</v>
      </c>
      <c r="BB245" s="18"/>
      <c r="BC245" s="26"/>
      <c r="BD245" s="34"/>
      <c r="BE245" s="34"/>
      <c r="BF245" s="18"/>
      <c r="BG245" s="18"/>
      <c r="BH245" s="18"/>
      <c r="BI245" s="26"/>
      <c r="BJ245" s="34"/>
      <c r="BK245" s="34"/>
      <c r="BL245" s="18"/>
      <c r="BM245" s="18"/>
      <c r="BN245" s="18"/>
      <c r="BO245" s="17"/>
      <c r="BP245" s="19">
        <f t="shared" si="82"/>
        <v>-42465</v>
      </c>
      <c r="BQ245" s="17">
        <f t="shared" si="83"/>
        <v>-1415.5</v>
      </c>
      <c r="BR245" s="17">
        <f t="shared" si="84"/>
        <v>-1416</v>
      </c>
      <c r="BS245" s="17">
        <f t="shared" si="85"/>
        <v>15</v>
      </c>
      <c r="BT245" s="18"/>
      <c r="BU245" s="18"/>
      <c r="BV245" s="17"/>
      <c r="BW245" s="19">
        <f t="shared" si="86"/>
        <v>0</v>
      </c>
      <c r="BX245" s="17">
        <f t="shared" si="87"/>
        <v>0</v>
      </c>
      <c r="BY245" s="17">
        <f t="shared" si="88"/>
        <v>0</v>
      </c>
      <c r="BZ245" s="17">
        <f t="shared" si="89"/>
        <v>0</v>
      </c>
      <c r="CA245" s="18"/>
      <c r="CB245" s="18"/>
      <c r="CC245" s="18"/>
      <c r="CD245" s="18"/>
      <c r="CE245" s="36">
        <f t="shared" si="90"/>
        <v>0</v>
      </c>
      <c r="CF245" s="39">
        <f t="shared" si="91"/>
        <v>43084</v>
      </c>
      <c r="CG245" s="39"/>
      <c r="CH245" s="18"/>
      <c r="CI245" s="18"/>
      <c r="CJ245" s="18"/>
      <c r="CK245" s="26"/>
      <c r="CL245" s="18"/>
      <c r="CM245" s="18"/>
      <c r="CN245" s="18"/>
      <c r="CO245" s="26"/>
      <c r="CP245" s="26"/>
      <c r="CQ245" s="34"/>
      <c r="CR245" s="80"/>
      <c r="CS245" s="18"/>
      <c r="CT245" s="26"/>
      <c r="CU245" s="18"/>
      <c r="CV245" s="26"/>
      <c r="CW245" s="18"/>
      <c r="CX245" s="18"/>
      <c r="CY245" s="18"/>
      <c r="CZ245" s="26"/>
      <c r="DA245" s="18"/>
      <c r="DB245" s="18"/>
    </row>
    <row r="246" spans="1:106" s="101" customFormat="1" ht="58.5" customHeight="1" x14ac:dyDescent="0.2">
      <c r="A246" s="17">
        <v>243</v>
      </c>
      <c r="B246" s="97">
        <v>42881</v>
      </c>
      <c r="C246" s="19" t="s">
        <v>212</v>
      </c>
      <c r="D246" s="20" t="s">
        <v>67</v>
      </c>
      <c r="E246" s="20" t="s">
        <v>68</v>
      </c>
      <c r="F246" s="20" t="s">
        <v>69</v>
      </c>
      <c r="G246" s="21" t="s">
        <v>1122</v>
      </c>
      <c r="H246" s="22">
        <v>337</v>
      </c>
      <c r="I246" s="78">
        <v>42881</v>
      </c>
      <c r="J246" s="23">
        <v>15179409</v>
      </c>
      <c r="K246" s="17" t="s">
        <v>213</v>
      </c>
      <c r="M246" s="24"/>
      <c r="N246" s="23"/>
      <c r="O246" s="24"/>
      <c r="P246" s="24"/>
      <c r="Q246" s="23"/>
      <c r="R246" s="24"/>
      <c r="S246" s="26">
        <f t="shared" si="78"/>
        <v>15179409</v>
      </c>
      <c r="T246" s="17" t="s">
        <v>1599</v>
      </c>
      <c r="U246" s="17" t="s">
        <v>1123</v>
      </c>
      <c r="V246" s="18" t="s">
        <v>74</v>
      </c>
      <c r="W246" s="18">
        <v>42888</v>
      </c>
      <c r="X246" s="19">
        <v>543</v>
      </c>
      <c r="Y246" s="18">
        <v>42888</v>
      </c>
      <c r="Z246" s="27">
        <v>15179409</v>
      </c>
      <c r="AA246" s="18">
        <v>42888</v>
      </c>
      <c r="AB246" s="18">
        <v>42888</v>
      </c>
      <c r="AC246" s="28"/>
      <c r="AD246" s="21" t="s">
        <v>1124</v>
      </c>
      <c r="AE246" s="26">
        <v>15179409</v>
      </c>
      <c r="AF246" s="99">
        <f t="shared" si="76"/>
        <v>0</v>
      </c>
      <c r="AG246" s="30">
        <v>2168487</v>
      </c>
      <c r="AH246" s="17" t="s">
        <v>216</v>
      </c>
      <c r="AI246" s="17"/>
      <c r="AJ246" s="26" t="s">
        <v>1125</v>
      </c>
      <c r="AK246" s="80">
        <v>42891</v>
      </c>
      <c r="AL246" s="17" t="s">
        <v>77</v>
      </c>
      <c r="AM246" s="31">
        <v>80055570</v>
      </c>
      <c r="AN246" s="31">
        <v>4</v>
      </c>
      <c r="AO246" s="39">
        <v>28875</v>
      </c>
      <c r="AP246" s="17" t="s">
        <v>582</v>
      </c>
      <c r="AQ246" s="17" t="s">
        <v>582</v>
      </c>
      <c r="AR246" s="17" t="s">
        <v>582</v>
      </c>
      <c r="AS246" s="17" t="s">
        <v>1126</v>
      </c>
      <c r="AT246" s="19">
        <v>3133220862</v>
      </c>
      <c r="AU246" s="103" t="s">
        <v>1127</v>
      </c>
      <c r="AV246" s="17" t="s">
        <v>889</v>
      </c>
      <c r="AW246" s="87">
        <f t="shared" si="77"/>
        <v>209</v>
      </c>
      <c r="AX246" s="17">
        <f t="shared" si="92"/>
        <v>6.9666666666666668</v>
      </c>
      <c r="AY246" s="17">
        <f t="shared" si="93"/>
        <v>6</v>
      </c>
      <c r="AZ246" s="17">
        <f t="shared" si="94"/>
        <v>29.000000000000004</v>
      </c>
      <c r="BA246" s="18">
        <v>43099</v>
      </c>
      <c r="BB246" s="18"/>
      <c r="BC246" s="26"/>
      <c r="BD246" s="34"/>
      <c r="BE246" s="34"/>
      <c r="BF246" s="18"/>
      <c r="BG246" s="18"/>
      <c r="BH246" s="18"/>
      <c r="BI246" s="26"/>
      <c r="BJ246" s="34"/>
      <c r="BK246" s="34"/>
      <c r="BL246" s="18"/>
      <c r="BM246" s="18"/>
      <c r="BN246" s="18"/>
      <c r="BO246" s="17"/>
      <c r="BP246" s="19">
        <f t="shared" si="82"/>
        <v>-42480</v>
      </c>
      <c r="BQ246" s="17">
        <f t="shared" si="83"/>
        <v>-1416</v>
      </c>
      <c r="BR246" s="17">
        <f t="shared" si="84"/>
        <v>-1416</v>
      </c>
      <c r="BS246" s="17">
        <f t="shared" si="85"/>
        <v>0</v>
      </c>
      <c r="BT246" s="18"/>
      <c r="BU246" s="18"/>
      <c r="BV246" s="17"/>
      <c r="BW246" s="19">
        <f t="shared" si="86"/>
        <v>0</v>
      </c>
      <c r="BX246" s="17">
        <f t="shared" si="87"/>
        <v>0</v>
      </c>
      <c r="BY246" s="17">
        <f t="shared" si="88"/>
        <v>0</v>
      </c>
      <c r="BZ246" s="17">
        <f t="shared" si="89"/>
        <v>0</v>
      </c>
      <c r="CA246" s="18"/>
      <c r="CB246" s="18"/>
      <c r="CC246" s="18"/>
      <c r="CD246" s="18"/>
      <c r="CE246" s="36">
        <f t="shared" si="90"/>
        <v>0</v>
      </c>
      <c r="CF246" s="39">
        <f t="shared" si="91"/>
        <v>43099</v>
      </c>
      <c r="CG246" s="39"/>
      <c r="CH246" s="18"/>
      <c r="CI246" s="18"/>
      <c r="CJ246" s="18"/>
      <c r="CK246" s="26"/>
      <c r="CL246" s="18"/>
      <c r="CM246" s="18"/>
      <c r="CN246" s="18"/>
      <c r="CO246" s="26"/>
      <c r="CP246" s="26"/>
      <c r="CQ246" s="34"/>
      <c r="CR246" s="80"/>
      <c r="CS246" s="18"/>
      <c r="CT246" s="26"/>
      <c r="CU246" s="18"/>
      <c r="CV246" s="26"/>
      <c r="CW246" s="18"/>
      <c r="CX246" s="18"/>
      <c r="CY246" s="18"/>
      <c r="CZ246" s="26"/>
      <c r="DA246" s="18"/>
      <c r="DB246" s="18"/>
    </row>
    <row r="247" spans="1:106" s="101" customFormat="1" ht="58.5" customHeight="1" x14ac:dyDescent="0.2">
      <c r="A247" s="17">
        <v>244</v>
      </c>
      <c r="B247" s="97">
        <v>42887</v>
      </c>
      <c r="C247" s="19" t="s">
        <v>121</v>
      </c>
      <c r="D247" s="20" t="s">
        <v>67</v>
      </c>
      <c r="E247" s="20" t="s">
        <v>68</v>
      </c>
      <c r="F247" s="20" t="s">
        <v>69</v>
      </c>
      <c r="G247" s="21" t="s">
        <v>1789</v>
      </c>
      <c r="H247" s="22">
        <v>338</v>
      </c>
      <c r="I247" s="78">
        <v>42881</v>
      </c>
      <c r="J247" s="23">
        <v>32454000</v>
      </c>
      <c r="K247" s="17" t="s">
        <v>122</v>
      </c>
      <c r="L247" s="24"/>
      <c r="M247" s="24"/>
      <c r="N247" s="23"/>
      <c r="O247" s="24"/>
      <c r="P247" s="24"/>
      <c r="Q247" s="23"/>
      <c r="R247" s="24"/>
      <c r="S247" s="26">
        <f t="shared" si="78"/>
        <v>32454000</v>
      </c>
      <c r="T247" s="17" t="s">
        <v>1600</v>
      </c>
      <c r="U247" s="17" t="s">
        <v>1154</v>
      </c>
      <c r="V247" s="18" t="s">
        <v>74</v>
      </c>
      <c r="W247" s="18">
        <v>42891</v>
      </c>
      <c r="X247" s="19">
        <v>544</v>
      </c>
      <c r="Y247" s="18">
        <v>42891</v>
      </c>
      <c r="Z247" s="27">
        <v>32454000</v>
      </c>
      <c r="AA247" s="18">
        <v>42891</v>
      </c>
      <c r="AB247" s="18">
        <v>42891</v>
      </c>
      <c r="AC247" s="28"/>
      <c r="AD247" s="21" t="s">
        <v>651</v>
      </c>
      <c r="AE247" s="26">
        <v>32454000</v>
      </c>
      <c r="AF247" s="99">
        <f t="shared" si="76"/>
        <v>0</v>
      </c>
      <c r="AG247" s="30">
        <v>5409000</v>
      </c>
      <c r="AH247" s="17" t="s">
        <v>976</v>
      </c>
      <c r="AI247" s="17"/>
      <c r="AJ247" s="26" t="s">
        <v>1155</v>
      </c>
      <c r="AK247" s="80">
        <v>42891</v>
      </c>
      <c r="AL247" s="17" t="s">
        <v>77</v>
      </c>
      <c r="AM247" s="31">
        <v>80240721</v>
      </c>
      <c r="AN247" s="31">
        <v>2</v>
      </c>
      <c r="AO247" s="39">
        <v>29790</v>
      </c>
      <c r="AP247" s="17" t="s">
        <v>582</v>
      </c>
      <c r="AQ247" s="17" t="s">
        <v>582</v>
      </c>
      <c r="AR247" s="17" t="s">
        <v>582</v>
      </c>
      <c r="AS247" s="17" t="s">
        <v>760</v>
      </c>
      <c r="AT247" s="19">
        <v>3114257648</v>
      </c>
      <c r="AU247" s="103" t="s">
        <v>761</v>
      </c>
      <c r="AV247" s="17" t="s">
        <v>836</v>
      </c>
      <c r="AW247" s="87">
        <f t="shared" si="77"/>
        <v>180</v>
      </c>
      <c r="AX247" s="17">
        <f t="shared" si="92"/>
        <v>6</v>
      </c>
      <c r="AY247" s="17">
        <f t="shared" si="93"/>
        <v>6</v>
      </c>
      <c r="AZ247" s="17">
        <f t="shared" si="94"/>
        <v>0</v>
      </c>
      <c r="BA247" s="18">
        <v>43073</v>
      </c>
      <c r="BB247" s="18"/>
      <c r="BC247" s="26"/>
      <c r="BD247" s="34"/>
      <c r="BE247" s="34"/>
      <c r="BF247" s="18"/>
      <c r="BG247" s="18"/>
      <c r="BH247" s="18"/>
      <c r="BI247" s="26"/>
      <c r="BJ247" s="34"/>
      <c r="BK247" s="34"/>
      <c r="BL247" s="18"/>
      <c r="BM247" s="18"/>
      <c r="BN247" s="18"/>
      <c r="BO247" s="17"/>
      <c r="BP247" s="19">
        <f t="shared" si="82"/>
        <v>-42454</v>
      </c>
      <c r="BQ247" s="17">
        <f t="shared" si="83"/>
        <v>-1415.1333333333334</v>
      </c>
      <c r="BR247" s="17">
        <f t="shared" si="84"/>
        <v>-1416</v>
      </c>
      <c r="BS247" s="17">
        <f t="shared" si="85"/>
        <v>25.999999999996817</v>
      </c>
      <c r="BT247" s="18"/>
      <c r="BU247" s="18"/>
      <c r="BV247" s="17"/>
      <c r="BW247" s="19">
        <f t="shared" si="86"/>
        <v>0</v>
      </c>
      <c r="BX247" s="17">
        <f t="shared" si="87"/>
        <v>0</v>
      </c>
      <c r="BY247" s="17">
        <f t="shared" si="88"/>
        <v>0</v>
      </c>
      <c r="BZ247" s="17">
        <f t="shared" si="89"/>
        <v>0</v>
      </c>
      <c r="CA247" s="18"/>
      <c r="CB247" s="18"/>
      <c r="CC247" s="18"/>
      <c r="CD247" s="18"/>
      <c r="CE247" s="36">
        <f t="shared" si="90"/>
        <v>0</v>
      </c>
      <c r="CF247" s="39">
        <f t="shared" si="91"/>
        <v>43073</v>
      </c>
      <c r="CG247" s="39"/>
      <c r="CH247" s="18"/>
      <c r="CI247" s="18"/>
      <c r="CJ247" s="18"/>
      <c r="CK247" s="26"/>
      <c r="CL247" s="18"/>
      <c r="CM247" s="18"/>
      <c r="CN247" s="18"/>
      <c r="CO247" s="26"/>
      <c r="CP247" s="26"/>
      <c r="CQ247" s="34"/>
      <c r="CR247" s="80"/>
      <c r="CS247" s="18"/>
      <c r="CT247" s="26"/>
      <c r="CU247" s="18"/>
      <c r="CV247" s="26"/>
      <c r="CW247" s="18"/>
      <c r="CX247" s="18"/>
      <c r="CY247" s="18"/>
      <c r="CZ247" s="26"/>
      <c r="DA247" s="18"/>
      <c r="DB247" s="18"/>
    </row>
    <row r="248" spans="1:106" s="101" customFormat="1" ht="76.5" customHeight="1" x14ac:dyDescent="0.2">
      <c r="A248" s="17">
        <v>245</v>
      </c>
      <c r="B248" s="97">
        <v>42850</v>
      </c>
      <c r="C248" s="19" t="s">
        <v>66</v>
      </c>
      <c r="D248" s="20" t="s">
        <v>67</v>
      </c>
      <c r="E248" s="20" t="s">
        <v>264</v>
      </c>
      <c r="F248" s="20" t="s">
        <v>309</v>
      </c>
      <c r="G248" s="21" t="s">
        <v>1790</v>
      </c>
      <c r="H248" s="22" t="s">
        <v>582</v>
      </c>
      <c r="I248" s="22" t="s">
        <v>582</v>
      </c>
      <c r="J248" s="22" t="s">
        <v>582</v>
      </c>
      <c r="K248" s="22" t="s">
        <v>582</v>
      </c>
      <c r="L248" s="22" t="s">
        <v>582</v>
      </c>
      <c r="M248" s="22" t="s">
        <v>582</v>
      </c>
      <c r="N248" s="22" t="s">
        <v>582</v>
      </c>
      <c r="O248" s="22" t="s">
        <v>582</v>
      </c>
      <c r="P248" s="22" t="s">
        <v>582</v>
      </c>
      <c r="Q248" s="22" t="s">
        <v>582</v>
      </c>
      <c r="R248" s="22" t="s">
        <v>582</v>
      </c>
      <c r="S248" s="22" t="s">
        <v>582</v>
      </c>
      <c r="T248" s="17" t="s">
        <v>1595</v>
      </c>
      <c r="U248" s="17" t="s">
        <v>1140</v>
      </c>
      <c r="V248" s="18" t="s">
        <v>74</v>
      </c>
      <c r="W248" s="18">
        <v>42891</v>
      </c>
      <c r="X248" s="19" t="s">
        <v>582</v>
      </c>
      <c r="Y248" s="19" t="s">
        <v>582</v>
      </c>
      <c r="Z248" s="135">
        <v>0</v>
      </c>
      <c r="AA248" s="18">
        <v>42893</v>
      </c>
      <c r="AB248" s="18">
        <v>42893</v>
      </c>
      <c r="AC248" s="28"/>
      <c r="AD248" s="21" t="s">
        <v>1141</v>
      </c>
      <c r="AE248" s="89" t="s">
        <v>490</v>
      </c>
      <c r="AF248" s="99" t="e">
        <f t="shared" si="76"/>
        <v>#VALUE!</v>
      </c>
      <c r="AG248" s="86" t="s">
        <v>490</v>
      </c>
      <c r="AH248" s="17" t="s">
        <v>423</v>
      </c>
      <c r="AI248" s="17"/>
      <c r="AJ248" s="26" t="s">
        <v>1142</v>
      </c>
      <c r="AK248" s="80">
        <v>42898</v>
      </c>
      <c r="AL248" s="17" t="s">
        <v>282</v>
      </c>
      <c r="AM248" s="31">
        <v>860040558</v>
      </c>
      <c r="AN248" s="31">
        <v>9</v>
      </c>
      <c r="AO248" s="39" t="s">
        <v>582</v>
      </c>
      <c r="AP248" s="17" t="s">
        <v>1143</v>
      </c>
      <c r="AQ248" s="17" t="s">
        <v>77</v>
      </c>
      <c r="AR248" s="17">
        <v>37250747</v>
      </c>
      <c r="AS248" s="17" t="s">
        <v>1591</v>
      </c>
      <c r="AT248" s="19">
        <v>2171988</v>
      </c>
      <c r="AU248" s="103" t="s">
        <v>1144</v>
      </c>
      <c r="AV248" s="17" t="s">
        <v>781</v>
      </c>
      <c r="AW248" s="87">
        <f t="shared" si="77"/>
        <v>360</v>
      </c>
      <c r="AX248" s="17">
        <f t="shared" si="92"/>
        <v>12</v>
      </c>
      <c r="AY248" s="17">
        <f t="shared" si="93"/>
        <v>12</v>
      </c>
      <c r="AZ248" s="17">
        <f t="shared" si="94"/>
        <v>0</v>
      </c>
      <c r="BA248" s="18">
        <v>43257</v>
      </c>
      <c r="BB248" s="18"/>
      <c r="BC248" s="26"/>
      <c r="BD248" s="34"/>
      <c r="BE248" s="34"/>
      <c r="BF248" s="18"/>
      <c r="BG248" s="18"/>
      <c r="BH248" s="18"/>
      <c r="BI248" s="26"/>
      <c r="BJ248" s="34"/>
      <c r="BK248" s="34"/>
      <c r="BL248" s="18"/>
      <c r="BM248" s="18"/>
      <c r="BN248" s="18"/>
      <c r="BO248" s="17"/>
      <c r="BP248" s="19">
        <f t="shared" si="82"/>
        <v>-42636</v>
      </c>
      <c r="BQ248" s="17">
        <f t="shared" si="83"/>
        <v>-1421.2</v>
      </c>
      <c r="BR248" s="17">
        <f t="shared" si="84"/>
        <v>-1422</v>
      </c>
      <c r="BS248" s="17">
        <f t="shared" si="85"/>
        <v>23.999999999998636</v>
      </c>
      <c r="BT248" s="18"/>
      <c r="BU248" s="18"/>
      <c r="BV248" s="17"/>
      <c r="BW248" s="19">
        <f t="shared" si="86"/>
        <v>0</v>
      </c>
      <c r="BX248" s="17">
        <f t="shared" si="87"/>
        <v>0</v>
      </c>
      <c r="BY248" s="17">
        <f t="shared" si="88"/>
        <v>0</v>
      </c>
      <c r="BZ248" s="17">
        <f t="shared" si="89"/>
        <v>0</v>
      </c>
      <c r="CA248" s="18"/>
      <c r="CB248" s="18"/>
      <c r="CC248" s="18"/>
      <c r="CD248" s="18"/>
      <c r="CE248" s="36">
        <f t="shared" si="90"/>
        <v>0</v>
      </c>
      <c r="CF248" s="39">
        <f t="shared" si="91"/>
        <v>43257</v>
      </c>
      <c r="CG248" s="39"/>
      <c r="CH248" s="18"/>
      <c r="CI248" s="18"/>
      <c r="CJ248" s="18"/>
      <c r="CK248" s="26"/>
      <c r="CL248" s="18"/>
      <c r="CM248" s="18"/>
      <c r="CN248" s="18"/>
      <c r="CO248" s="26"/>
      <c r="CP248" s="26"/>
      <c r="CQ248" s="34"/>
      <c r="CR248" s="80"/>
      <c r="CS248" s="18"/>
      <c r="CT248" s="26"/>
      <c r="CU248" s="18"/>
      <c r="CV248" s="26"/>
      <c r="CW248" s="18"/>
      <c r="CX248" s="18"/>
      <c r="CY248" s="18"/>
      <c r="CZ248" s="26"/>
      <c r="DA248" s="18"/>
      <c r="DB248" s="18"/>
    </row>
    <row r="249" spans="1:106" s="101" customFormat="1" ht="58.5" customHeight="1" x14ac:dyDescent="0.2">
      <c r="A249" s="17">
        <v>246</v>
      </c>
      <c r="B249" s="97">
        <v>42850</v>
      </c>
      <c r="C249" s="19" t="s">
        <v>66</v>
      </c>
      <c r="D249" s="20" t="s">
        <v>67</v>
      </c>
      <c r="E249" s="20" t="s">
        <v>68</v>
      </c>
      <c r="F249" s="20" t="s">
        <v>299</v>
      </c>
      <c r="G249" s="21" t="s">
        <v>1115</v>
      </c>
      <c r="H249" s="22">
        <v>279</v>
      </c>
      <c r="I249" s="78">
        <v>42849</v>
      </c>
      <c r="J249" s="23">
        <v>3356000</v>
      </c>
      <c r="K249" s="17" t="s">
        <v>306</v>
      </c>
      <c r="L249" s="24"/>
      <c r="M249" s="24"/>
      <c r="N249" s="23"/>
      <c r="O249" s="24"/>
      <c r="P249" s="24"/>
      <c r="Q249" s="23"/>
      <c r="R249" s="24"/>
      <c r="S249" s="26">
        <f t="shared" si="78"/>
        <v>3356000</v>
      </c>
      <c r="T249" s="17" t="s">
        <v>1594</v>
      </c>
      <c r="U249" s="17" t="s">
        <v>1116</v>
      </c>
      <c r="V249" s="18" t="s">
        <v>74</v>
      </c>
      <c r="W249" s="18">
        <v>42892</v>
      </c>
      <c r="X249" s="19">
        <v>548</v>
      </c>
      <c r="Y249" s="18">
        <v>42893</v>
      </c>
      <c r="Z249" s="27">
        <v>3356000</v>
      </c>
      <c r="AA249" s="18">
        <v>42899</v>
      </c>
      <c r="AB249" s="18">
        <v>42899</v>
      </c>
      <c r="AC249" s="28"/>
      <c r="AD249" s="21" t="s">
        <v>1117</v>
      </c>
      <c r="AE249" s="26">
        <v>3356000</v>
      </c>
      <c r="AF249" s="99">
        <f t="shared" si="76"/>
        <v>0</v>
      </c>
      <c r="AG249" s="86" t="s">
        <v>490</v>
      </c>
      <c r="AH249" s="17" t="s">
        <v>423</v>
      </c>
      <c r="AI249" s="17"/>
      <c r="AJ249" s="26" t="s">
        <v>1118</v>
      </c>
      <c r="AK249" s="80">
        <v>42893</v>
      </c>
      <c r="AL249" s="17" t="s">
        <v>282</v>
      </c>
      <c r="AM249" s="31">
        <v>860005289</v>
      </c>
      <c r="AN249" s="31">
        <v>4</v>
      </c>
      <c r="AO249" s="39" t="s">
        <v>582</v>
      </c>
      <c r="AP249" s="17" t="s">
        <v>1119</v>
      </c>
      <c r="AQ249" s="17" t="s">
        <v>273</v>
      </c>
      <c r="AR249" s="17">
        <v>202552</v>
      </c>
      <c r="AS249" s="17" t="s">
        <v>1120</v>
      </c>
      <c r="AT249" s="19">
        <v>3138998588</v>
      </c>
      <c r="AU249" s="103" t="s">
        <v>1121</v>
      </c>
      <c r="AV249" s="17" t="s">
        <v>836</v>
      </c>
      <c r="AW249" s="87">
        <f t="shared" si="77"/>
        <v>180</v>
      </c>
      <c r="AX249" s="17">
        <f t="shared" si="92"/>
        <v>6</v>
      </c>
      <c r="AY249" s="17">
        <f t="shared" si="93"/>
        <v>6</v>
      </c>
      <c r="AZ249" s="17">
        <f t="shared" si="94"/>
        <v>0</v>
      </c>
      <c r="BA249" s="18">
        <v>43081</v>
      </c>
      <c r="BB249" s="18"/>
      <c r="BC249" s="26"/>
      <c r="BD249" s="34"/>
      <c r="BE249" s="34"/>
      <c r="BF249" s="18"/>
      <c r="BG249" s="18"/>
      <c r="BH249" s="18"/>
      <c r="BI249" s="26"/>
      <c r="BJ249" s="34"/>
      <c r="BK249" s="34"/>
      <c r="BL249" s="18"/>
      <c r="BM249" s="18"/>
      <c r="BN249" s="18"/>
      <c r="BO249" s="17"/>
      <c r="BP249" s="19">
        <f t="shared" si="82"/>
        <v>-42462</v>
      </c>
      <c r="BQ249" s="17">
        <f t="shared" si="83"/>
        <v>-1415.4</v>
      </c>
      <c r="BR249" s="17">
        <f t="shared" si="84"/>
        <v>-1416</v>
      </c>
      <c r="BS249" s="17">
        <f t="shared" si="85"/>
        <v>17.999999999997272</v>
      </c>
      <c r="BT249" s="18"/>
      <c r="BU249" s="18"/>
      <c r="BV249" s="17"/>
      <c r="BW249" s="19">
        <f t="shared" si="86"/>
        <v>0</v>
      </c>
      <c r="BX249" s="17">
        <f t="shared" si="87"/>
        <v>0</v>
      </c>
      <c r="BY249" s="17">
        <f t="shared" si="88"/>
        <v>0</v>
      </c>
      <c r="BZ249" s="17">
        <f t="shared" si="89"/>
        <v>0</v>
      </c>
      <c r="CA249" s="18"/>
      <c r="CB249" s="18"/>
      <c r="CC249" s="18"/>
      <c r="CD249" s="18"/>
      <c r="CE249" s="36">
        <f t="shared" si="90"/>
        <v>0</v>
      </c>
      <c r="CF249" s="39">
        <f t="shared" si="91"/>
        <v>43081</v>
      </c>
      <c r="CG249" s="39"/>
      <c r="CH249" s="18"/>
      <c r="CI249" s="18"/>
      <c r="CJ249" s="18"/>
      <c r="CK249" s="26"/>
      <c r="CL249" s="18"/>
      <c r="CM249" s="18"/>
      <c r="CN249" s="18"/>
      <c r="CO249" s="26"/>
      <c r="CP249" s="26"/>
      <c r="CQ249" s="34"/>
      <c r="CR249" s="80"/>
      <c r="CS249" s="18"/>
      <c r="CT249" s="26"/>
      <c r="CU249" s="18"/>
      <c r="CV249" s="26"/>
      <c r="CW249" s="18"/>
      <c r="CX249" s="18"/>
      <c r="CY249" s="18"/>
      <c r="CZ249" s="26"/>
      <c r="DA249" s="18"/>
      <c r="DB249" s="18"/>
    </row>
    <row r="250" spans="1:106" s="101" customFormat="1" ht="58.5" customHeight="1" x14ac:dyDescent="0.2">
      <c r="A250" s="17">
        <v>247</v>
      </c>
      <c r="B250" s="97">
        <v>42901</v>
      </c>
      <c r="C250" s="19" t="s">
        <v>121</v>
      </c>
      <c r="D250" s="20" t="s">
        <v>67</v>
      </c>
      <c r="E250" s="20" t="s">
        <v>68</v>
      </c>
      <c r="F250" s="20" t="s">
        <v>280</v>
      </c>
      <c r="G250" s="21" t="s">
        <v>1791</v>
      </c>
      <c r="H250" s="22">
        <v>345</v>
      </c>
      <c r="I250" s="78">
        <v>42893</v>
      </c>
      <c r="J250" s="23">
        <v>893137625</v>
      </c>
      <c r="K250" s="17" t="s">
        <v>122</v>
      </c>
      <c r="L250" s="22">
        <v>344</v>
      </c>
      <c r="M250" s="78">
        <v>42893</v>
      </c>
      <c r="N250" s="23">
        <v>3000000</v>
      </c>
      <c r="O250" s="17" t="s">
        <v>161</v>
      </c>
      <c r="P250" s="22" t="s">
        <v>582</v>
      </c>
      <c r="Q250" s="22">
        <v>0</v>
      </c>
      <c r="R250" s="22" t="s">
        <v>582</v>
      </c>
      <c r="S250" s="26">
        <f t="shared" si="78"/>
        <v>896137625</v>
      </c>
      <c r="T250" s="17" t="s">
        <v>1595</v>
      </c>
      <c r="U250" s="17" t="s">
        <v>1171</v>
      </c>
      <c r="V250" s="18" t="s">
        <v>74</v>
      </c>
      <c r="W250" s="18">
        <v>42899</v>
      </c>
      <c r="X250" s="19" t="s">
        <v>1178</v>
      </c>
      <c r="Y250" s="39">
        <v>42899</v>
      </c>
      <c r="Z250" s="135">
        <f>893137625+3000000</f>
        <v>896137625</v>
      </c>
      <c r="AA250" s="39">
        <v>42900</v>
      </c>
      <c r="AB250" s="39">
        <v>42900</v>
      </c>
      <c r="AC250" s="28"/>
      <c r="AD250" s="21" t="s">
        <v>1172</v>
      </c>
      <c r="AE250" s="26">
        <v>923137625</v>
      </c>
      <c r="AF250" s="99">
        <f t="shared" si="76"/>
        <v>27000000</v>
      </c>
      <c r="AG250" s="86" t="s">
        <v>490</v>
      </c>
      <c r="AH250" s="17" t="s">
        <v>976</v>
      </c>
      <c r="AI250" s="17"/>
      <c r="AJ250" s="26" t="s">
        <v>1173</v>
      </c>
      <c r="AK250" s="80">
        <v>42899</v>
      </c>
      <c r="AL250" s="17" t="s">
        <v>282</v>
      </c>
      <c r="AM250" s="31">
        <v>830001113</v>
      </c>
      <c r="AN250" s="31">
        <v>1</v>
      </c>
      <c r="AO250" s="39" t="s">
        <v>582</v>
      </c>
      <c r="AP250" s="17" t="s">
        <v>1174</v>
      </c>
      <c r="AQ250" s="17" t="s">
        <v>77</v>
      </c>
      <c r="AR250" s="17">
        <v>88142392</v>
      </c>
      <c r="AS250" s="17" t="s">
        <v>1175</v>
      </c>
      <c r="AT250" s="19" t="s">
        <v>1176</v>
      </c>
      <c r="AU250" s="103" t="s">
        <v>1177</v>
      </c>
      <c r="AV250" s="17" t="s">
        <v>1179</v>
      </c>
      <c r="AW250" s="87">
        <f t="shared" si="77"/>
        <v>197</v>
      </c>
      <c r="AX250" s="17">
        <f t="shared" si="92"/>
        <v>6.5666666666666664</v>
      </c>
      <c r="AY250" s="17">
        <f t="shared" si="93"/>
        <v>6</v>
      </c>
      <c r="AZ250" s="17">
        <f t="shared" si="94"/>
        <v>16.999999999999993</v>
      </c>
      <c r="BA250" s="18">
        <v>43099</v>
      </c>
      <c r="BB250" s="18"/>
      <c r="BC250" s="26"/>
      <c r="BD250" s="34"/>
      <c r="BE250" s="34"/>
      <c r="BF250" s="18"/>
      <c r="BG250" s="18"/>
      <c r="BH250" s="18"/>
      <c r="BI250" s="26"/>
      <c r="BJ250" s="34"/>
      <c r="BK250" s="34"/>
      <c r="BL250" s="18"/>
      <c r="BM250" s="18"/>
      <c r="BN250" s="18"/>
      <c r="BO250" s="17"/>
      <c r="BP250" s="19">
        <f t="shared" si="82"/>
        <v>-42480</v>
      </c>
      <c r="BQ250" s="17">
        <f t="shared" si="83"/>
        <v>-1416</v>
      </c>
      <c r="BR250" s="17">
        <f t="shared" si="84"/>
        <v>-1416</v>
      </c>
      <c r="BS250" s="17">
        <f t="shared" si="85"/>
        <v>0</v>
      </c>
      <c r="BT250" s="18"/>
      <c r="BU250" s="18"/>
      <c r="BV250" s="17"/>
      <c r="BW250" s="19">
        <f t="shared" si="86"/>
        <v>0</v>
      </c>
      <c r="BX250" s="17">
        <f t="shared" si="87"/>
        <v>0</v>
      </c>
      <c r="BY250" s="17">
        <f t="shared" si="88"/>
        <v>0</v>
      </c>
      <c r="BZ250" s="17">
        <f t="shared" si="89"/>
        <v>0</v>
      </c>
      <c r="CA250" s="18"/>
      <c r="CB250" s="18"/>
      <c r="CC250" s="18"/>
      <c r="CD250" s="18"/>
      <c r="CE250" s="36">
        <f t="shared" si="90"/>
        <v>0</v>
      </c>
      <c r="CF250" s="39">
        <f t="shared" si="91"/>
        <v>43099</v>
      </c>
      <c r="CG250" s="39"/>
      <c r="CH250" s="18"/>
      <c r="CI250" s="18"/>
      <c r="CJ250" s="18"/>
      <c r="CK250" s="26"/>
      <c r="CL250" s="18"/>
      <c r="CM250" s="18"/>
      <c r="CN250" s="18"/>
      <c r="CO250" s="26"/>
      <c r="CP250" s="26"/>
      <c r="CQ250" s="34"/>
      <c r="CR250" s="80"/>
      <c r="CS250" s="18"/>
      <c r="CT250" s="26"/>
      <c r="CU250" s="18"/>
      <c r="CV250" s="26"/>
      <c r="CW250" s="18"/>
      <c r="CX250" s="18"/>
      <c r="CY250" s="18"/>
      <c r="CZ250" s="26"/>
      <c r="DA250" s="18"/>
      <c r="DB250" s="18"/>
    </row>
    <row r="251" spans="1:106" s="101" customFormat="1" ht="58.5" customHeight="1" x14ac:dyDescent="0.2">
      <c r="A251" s="17">
        <v>248</v>
      </c>
      <c r="B251" s="97">
        <v>42895</v>
      </c>
      <c r="C251" s="19" t="s">
        <v>212</v>
      </c>
      <c r="D251" s="20" t="s">
        <v>67</v>
      </c>
      <c r="E251" s="20" t="s">
        <v>68</v>
      </c>
      <c r="F251" s="20" t="s">
        <v>69</v>
      </c>
      <c r="G251" s="21" t="s">
        <v>1792</v>
      </c>
      <c r="H251" s="22">
        <v>347</v>
      </c>
      <c r="I251" s="78">
        <v>42893</v>
      </c>
      <c r="J251" s="23">
        <v>30000000</v>
      </c>
      <c r="K251" s="17" t="s">
        <v>213</v>
      </c>
      <c r="L251" s="22" t="s">
        <v>582</v>
      </c>
      <c r="M251" s="22" t="s">
        <v>582</v>
      </c>
      <c r="N251" s="22">
        <v>0</v>
      </c>
      <c r="O251" s="22" t="s">
        <v>582</v>
      </c>
      <c r="P251" s="22" t="s">
        <v>582</v>
      </c>
      <c r="Q251" s="22">
        <v>0</v>
      </c>
      <c r="R251" s="22" t="s">
        <v>582</v>
      </c>
      <c r="S251" s="26">
        <f t="shared" si="78"/>
        <v>30000000</v>
      </c>
      <c r="T251" s="17" t="s">
        <v>1595</v>
      </c>
      <c r="U251" s="17" t="s">
        <v>1183</v>
      </c>
      <c r="V251" s="18" t="s">
        <v>74</v>
      </c>
      <c r="W251" s="18">
        <v>42906</v>
      </c>
      <c r="X251" s="19" t="s">
        <v>1081</v>
      </c>
      <c r="Y251" s="19" t="s">
        <v>1081</v>
      </c>
      <c r="Z251" s="135">
        <v>30000000</v>
      </c>
      <c r="AA251" s="18">
        <v>42906</v>
      </c>
      <c r="AB251" s="18">
        <v>42906</v>
      </c>
      <c r="AC251" s="28"/>
      <c r="AD251" s="21" t="s">
        <v>1184</v>
      </c>
      <c r="AE251" s="26">
        <v>30000000</v>
      </c>
      <c r="AF251" s="99">
        <f t="shared" si="76"/>
        <v>0</v>
      </c>
      <c r="AG251" s="30">
        <v>5000000</v>
      </c>
      <c r="AH251" s="17" t="s">
        <v>216</v>
      </c>
      <c r="AI251" s="17"/>
      <c r="AJ251" s="26" t="s">
        <v>1185</v>
      </c>
      <c r="AK251" s="80">
        <v>42907</v>
      </c>
      <c r="AL251" s="17" t="s">
        <v>77</v>
      </c>
      <c r="AM251" s="31">
        <v>9528988</v>
      </c>
      <c r="AN251" s="31">
        <v>1</v>
      </c>
      <c r="AO251" s="39">
        <v>23792</v>
      </c>
      <c r="AP251" s="17" t="s">
        <v>582</v>
      </c>
      <c r="AQ251" s="17" t="s">
        <v>582</v>
      </c>
      <c r="AR251" s="17" t="s">
        <v>582</v>
      </c>
      <c r="AS251" s="106" t="s">
        <v>1186</v>
      </c>
      <c r="AT251" s="19">
        <v>3153409977</v>
      </c>
      <c r="AU251" s="103" t="s">
        <v>1186</v>
      </c>
      <c r="AV251" s="17" t="s">
        <v>836</v>
      </c>
      <c r="AW251" s="87">
        <f t="shared" si="77"/>
        <v>180</v>
      </c>
      <c r="AX251" s="17">
        <f t="shared" si="92"/>
        <v>6</v>
      </c>
      <c r="AY251" s="17">
        <f t="shared" si="93"/>
        <v>6</v>
      </c>
      <c r="AZ251" s="17">
        <f t="shared" si="94"/>
        <v>0</v>
      </c>
      <c r="BA251" s="18">
        <v>43088</v>
      </c>
      <c r="BB251" s="18"/>
      <c r="BC251" s="26"/>
      <c r="BD251" s="34"/>
      <c r="BE251" s="34"/>
      <c r="BF251" s="18"/>
      <c r="BG251" s="18"/>
      <c r="BH251" s="18"/>
      <c r="BI251" s="26"/>
      <c r="BJ251" s="34"/>
      <c r="BK251" s="34"/>
      <c r="BL251" s="18"/>
      <c r="BM251" s="18"/>
      <c r="BN251" s="18"/>
      <c r="BO251" s="17"/>
      <c r="BP251" s="19">
        <f t="shared" si="82"/>
        <v>-42469</v>
      </c>
      <c r="BQ251" s="17">
        <f t="shared" si="83"/>
        <v>-1415.6333333333334</v>
      </c>
      <c r="BR251" s="17">
        <f t="shared" si="84"/>
        <v>-1416</v>
      </c>
      <c r="BS251" s="17">
        <f t="shared" si="85"/>
        <v>10.999999999996817</v>
      </c>
      <c r="BT251" s="18"/>
      <c r="BU251" s="18"/>
      <c r="BV251" s="17"/>
      <c r="BW251" s="19">
        <f t="shared" si="86"/>
        <v>0</v>
      </c>
      <c r="BX251" s="17">
        <f t="shared" si="87"/>
        <v>0</v>
      </c>
      <c r="BY251" s="17">
        <f t="shared" si="88"/>
        <v>0</v>
      </c>
      <c r="BZ251" s="17">
        <f t="shared" si="89"/>
        <v>0</v>
      </c>
      <c r="CA251" s="18"/>
      <c r="CB251" s="18"/>
      <c r="CC251" s="18"/>
      <c r="CD251" s="18"/>
      <c r="CE251" s="36">
        <f t="shared" si="90"/>
        <v>0</v>
      </c>
      <c r="CF251" s="39">
        <f t="shared" si="91"/>
        <v>43088</v>
      </c>
      <c r="CG251" s="39"/>
      <c r="CH251" s="18"/>
      <c r="CI251" s="18"/>
      <c r="CJ251" s="18"/>
      <c r="CK251" s="26"/>
      <c r="CL251" s="18"/>
      <c r="CM251" s="18"/>
      <c r="CN251" s="18"/>
      <c r="CO251" s="26"/>
      <c r="CP251" s="26"/>
      <c r="CQ251" s="34"/>
      <c r="CR251" s="80"/>
      <c r="CS251" s="18"/>
      <c r="CT251" s="26"/>
      <c r="CU251" s="18"/>
      <c r="CV251" s="26"/>
      <c r="CW251" s="18"/>
      <c r="CX251" s="18"/>
      <c r="CY251" s="18"/>
      <c r="CZ251" s="26"/>
      <c r="DA251" s="18"/>
      <c r="DB251" s="18"/>
    </row>
    <row r="252" spans="1:106" s="101" customFormat="1" ht="58.5" customHeight="1" x14ac:dyDescent="0.2">
      <c r="A252" s="17">
        <v>249</v>
      </c>
      <c r="B252" s="97">
        <v>42901</v>
      </c>
      <c r="C252" s="19" t="s">
        <v>121</v>
      </c>
      <c r="D252" s="20" t="s">
        <v>67</v>
      </c>
      <c r="E252" s="20" t="s">
        <v>68</v>
      </c>
      <c r="F252" s="20" t="s">
        <v>69</v>
      </c>
      <c r="G252" s="21" t="s">
        <v>1180</v>
      </c>
      <c r="H252" s="22">
        <v>346</v>
      </c>
      <c r="I252" s="78">
        <v>42893</v>
      </c>
      <c r="J252" s="23">
        <v>8334000</v>
      </c>
      <c r="K252" s="17" t="s">
        <v>122</v>
      </c>
      <c r="L252" s="22" t="s">
        <v>582</v>
      </c>
      <c r="M252" s="22" t="s">
        <v>582</v>
      </c>
      <c r="N252" s="22">
        <v>0</v>
      </c>
      <c r="O252" s="22" t="s">
        <v>582</v>
      </c>
      <c r="P252" s="22" t="s">
        <v>582</v>
      </c>
      <c r="Q252" s="22">
        <v>0</v>
      </c>
      <c r="R252" s="22" t="s">
        <v>582</v>
      </c>
      <c r="S252" s="26">
        <f t="shared" si="78"/>
        <v>8334000</v>
      </c>
      <c r="T252" s="17" t="s">
        <v>1599</v>
      </c>
      <c r="U252" s="17" t="s">
        <v>1181</v>
      </c>
      <c r="V252" s="18" t="s">
        <v>74</v>
      </c>
      <c r="W252" s="18">
        <v>42908</v>
      </c>
      <c r="X252" s="19">
        <v>589</v>
      </c>
      <c r="Y252" s="39">
        <v>42909</v>
      </c>
      <c r="Z252" s="135">
        <v>8334000</v>
      </c>
      <c r="AA252" s="18">
        <v>42909</v>
      </c>
      <c r="AB252" s="18">
        <v>42909</v>
      </c>
      <c r="AC252" s="28"/>
      <c r="AD252" s="21" t="s">
        <v>1151</v>
      </c>
      <c r="AE252" s="26">
        <v>8334000</v>
      </c>
      <c r="AF252" s="99">
        <f t="shared" si="76"/>
        <v>0</v>
      </c>
      <c r="AG252" s="30">
        <v>9000</v>
      </c>
      <c r="AH252" s="17" t="s">
        <v>976</v>
      </c>
      <c r="AI252" s="17"/>
      <c r="AJ252" s="26" t="s">
        <v>1182</v>
      </c>
      <c r="AK252" s="80">
        <v>42908</v>
      </c>
      <c r="AL252" s="17" t="s">
        <v>77</v>
      </c>
      <c r="AM252" s="31">
        <v>52439734</v>
      </c>
      <c r="AN252" s="31">
        <v>2</v>
      </c>
      <c r="AO252" s="39">
        <v>28686</v>
      </c>
      <c r="AP252" s="17" t="s">
        <v>582</v>
      </c>
      <c r="AQ252" s="17" t="s">
        <v>582</v>
      </c>
      <c r="AR252" s="17" t="s">
        <v>582</v>
      </c>
      <c r="AS252" s="17" t="s">
        <v>1152</v>
      </c>
      <c r="AT252" s="19">
        <v>3008853776</v>
      </c>
      <c r="AU252" s="103" t="s">
        <v>1153</v>
      </c>
      <c r="AV252" s="17" t="s">
        <v>1203</v>
      </c>
      <c r="AW252" s="87">
        <f t="shared" si="77"/>
        <v>188</v>
      </c>
      <c r="AX252" s="17">
        <f t="shared" si="92"/>
        <v>6.2666666666666666</v>
      </c>
      <c r="AY252" s="17">
        <f t="shared" si="93"/>
        <v>6</v>
      </c>
      <c r="AZ252" s="17">
        <f t="shared" si="94"/>
        <v>7.9999999999999982</v>
      </c>
      <c r="BA252" s="18">
        <v>43099</v>
      </c>
      <c r="BB252" s="18"/>
      <c r="BC252" s="26"/>
      <c r="BD252" s="34"/>
      <c r="BE252" s="34"/>
      <c r="BF252" s="18"/>
      <c r="BG252" s="18"/>
      <c r="BH252" s="18"/>
      <c r="BI252" s="26"/>
      <c r="BJ252" s="34"/>
      <c r="BK252" s="34"/>
      <c r="BL252" s="18"/>
      <c r="BM252" s="18"/>
      <c r="BN252" s="18"/>
      <c r="BO252" s="17"/>
      <c r="BP252" s="19">
        <f t="shared" si="82"/>
        <v>-42480</v>
      </c>
      <c r="BQ252" s="17">
        <f t="shared" si="83"/>
        <v>-1416</v>
      </c>
      <c r="BR252" s="17">
        <f t="shared" si="84"/>
        <v>-1416</v>
      </c>
      <c r="BS252" s="17">
        <f t="shared" si="85"/>
        <v>0</v>
      </c>
      <c r="BT252" s="18"/>
      <c r="BU252" s="18"/>
      <c r="BV252" s="17"/>
      <c r="BW252" s="19">
        <f t="shared" si="86"/>
        <v>0</v>
      </c>
      <c r="BX252" s="17">
        <f t="shared" si="87"/>
        <v>0</v>
      </c>
      <c r="BY252" s="17">
        <f t="shared" si="88"/>
        <v>0</v>
      </c>
      <c r="BZ252" s="17">
        <f t="shared" si="89"/>
        <v>0</v>
      </c>
      <c r="CA252" s="18"/>
      <c r="CB252" s="18"/>
      <c r="CC252" s="18"/>
      <c r="CD252" s="18"/>
      <c r="CE252" s="36">
        <f t="shared" si="90"/>
        <v>0</v>
      </c>
      <c r="CF252" s="39">
        <f t="shared" si="91"/>
        <v>43099</v>
      </c>
      <c r="CG252" s="39"/>
      <c r="CH252" s="18"/>
      <c r="CI252" s="18"/>
      <c r="CJ252" s="18"/>
      <c r="CK252" s="26"/>
      <c r="CL252" s="18"/>
      <c r="CM252" s="18"/>
      <c r="CN252" s="18"/>
      <c r="CO252" s="26"/>
      <c r="CP252" s="26"/>
      <c r="CQ252" s="34"/>
      <c r="CR252" s="80"/>
      <c r="CS252" s="18"/>
      <c r="CT252" s="26"/>
      <c r="CU252" s="18"/>
      <c r="CV252" s="26"/>
      <c r="CW252" s="18"/>
      <c r="CX252" s="18"/>
      <c r="CY252" s="18"/>
      <c r="CZ252" s="26"/>
      <c r="DA252" s="18"/>
      <c r="DB252" s="18"/>
    </row>
    <row r="253" spans="1:106" s="101" customFormat="1" ht="58.5" customHeight="1" x14ac:dyDescent="0.2">
      <c r="A253" s="17">
        <v>250</v>
      </c>
      <c r="B253" s="97">
        <v>42908</v>
      </c>
      <c r="C253" s="19" t="s">
        <v>66</v>
      </c>
      <c r="D253" s="20" t="s">
        <v>67</v>
      </c>
      <c r="E253" s="20" t="s">
        <v>298</v>
      </c>
      <c r="F253" s="20" t="s">
        <v>299</v>
      </c>
      <c r="G253" s="21" t="s">
        <v>1793</v>
      </c>
      <c r="H253" s="22" t="s">
        <v>582</v>
      </c>
      <c r="I253" s="22" t="s">
        <v>582</v>
      </c>
      <c r="J253" s="22" t="s">
        <v>582</v>
      </c>
      <c r="K253" s="22" t="s">
        <v>582</v>
      </c>
      <c r="L253" s="22" t="s">
        <v>582</v>
      </c>
      <c r="M253" s="22" t="s">
        <v>582</v>
      </c>
      <c r="N253" s="22" t="s">
        <v>582</v>
      </c>
      <c r="O253" s="22" t="s">
        <v>582</v>
      </c>
      <c r="P253" s="22" t="s">
        <v>582</v>
      </c>
      <c r="Q253" s="22" t="s">
        <v>582</v>
      </c>
      <c r="R253" s="22" t="s">
        <v>582</v>
      </c>
      <c r="S253" s="22" t="s">
        <v>582</v>
      </c>
      <c r="T253" s="17" t="s">
        <v>1600</v>
      </c>
      <c r="U253" s="17" t="s">
        <v>1145</v>
      </c>
      <c r="V253" s="18" t="s">
        <v>74</v>
      </c>
      <c r="W253" s="18">
        <v>42909</v>
      </c>
      <c r="X253" s="19" t="s">
        <v>582</v>
      </c>
      <c r="Y253" s="19" t="s">
        <v>582</v>
      </c>
      <c r="Z253" s="135">
        <v>0</v>
      </c>
      <c r="AA253" s="18">
        <v>42909</v>
      </c>
      <c r="AB253" s="18">
        <v>42909</v>
      </c>
      <c r="AC253" s="28"/>
      <c r="AD253" s="21" t="s">
        <v>1146</v>
      </c>
      <c r="AE253" s="26">
        <v>0</v>
      </c>
      <c r="AF253" s="99" t="e">
        <f t="shared" si="76"/>
        <v>#VALUE!</v>
      </c>
      <c r="AG253" s="86" t="s">
        <v>490</v>
      </c>
      <c r="AH253" s="17" t="s">
        <v>423</v>
      </c>
      <c r="AI253" s="17"/>
      <c r="AJ253" s="26" t="s">
        <v>1147</v>
      </c>
      <c r="AK253" s="80">
        <v>42913</v>
      </c>
      <c r="AL253" s="17" t="s">
        <v>282</v>
      </c>
      <c r="AM253" s="31">
        <v>800050900</v>
      </c>
      <c r="AN253" s="31">
        <v>1</v>
      </c>
      <c r="AO253" s="39" t="s">
        <v>582</v>
      </c>
      <c r="AP253" s="17" t="s">
        <v>1148</v>
      </c>
      <c r="AQ253" s="17" t="s">
        <v>77</v>
      </c>
      <c r="AR253" s="17">
        <v>20095421</v>
      </c>
      <c r="AS253" s="17" t="s">
        <v>1592</v>
      </c>
      <c r="AT253" s="19">
        <v>2817710</v>
      </c>
      <c r="AU253" s="103" t="s">
        <v>1149</v>
      </c>
      <c r="AV253" s="17" t="s">
        <v>1150</v>
      </c>
      <c r="AW253" s="87">
        <f t="shared" si="77"/>
        <v>360</v>
      </c>
      <c r="AX253" s="17">
        <f t="shared" si="92"/>
        <v>12</v>
      </c>
      <c r="AY253" s="17">
        <f t="shared" si="93"/>
        <v>12</v>
      </c>
      <c r="AZ253" s="17">
        <f t="shared" si="94"/>
        <v>0</v>
      </c>
      <c r="BA253" s="18">
        <v>43273</v>
      </c>
      <c r="BB253" s="18"/>
      <c r="BC253" s="26"/>
      <c r="BD253" s="34"/>
      <c r="BE253" s="34"/>
      <c r="BF253" s="18"/>
      <c r="BG253" s="18"/>
      <c r="BH253" s="18"/>
      <c r="BI253" s="26"/>
      <c r="BJ253" s="34"/>
      <c r="BK253" s="34"/>
      <c r="BL253" s="18"/>
      <c r="BM253" s="18"/>
      <c r="BN253" s="18"/>
      <c r="BO253" s="17"/>
      <c r="BP253" s="19">
        <f t="shared" si="82"/>
        <v>-42652</v>
      </c>
      <c r="BQ253" s="17">
        <f t="shared" si="83"/>
        <v>-1421.7333333333333</v>
      </c>
      <c r="BR253" s="17">
        <f t="shared" si="84"/>
        <v>-1422</v>
      </c>
      <c r="BS253" s="17">
        <f t="shared" si="85"/>
        <v>7.9999999999995453</v>
      </c>
      <c r="BT253" s="18"/>
      <c r="BU253" s="18"/>
      <c r="BV253" s="17"/>
      <c r="BW253" s="19">
        <f t="shared" si="86"/>
        <v>0</v>
      </c>
      <c r="BX253" s="17">
        <f t="shared" si="87"/>
        <v>0</v>
      </c>
      <c r="BY253" s="17">
        <f t="shared" si="88"/>
        <v>0</v>
      </c>
      <c r="BZ253" s="17">
        <f t="shared" si="89"/>
        <v>0</v>
      </c>
      <c r="CA253" s="18"/>
      <c r="CB253" s="18"/>
      <c r="CC253" s="18"/>
      <c r="CD253" s="18"/>
      <c r="CE253" s="36">
        <f t="shared" si="90"/>
        <v>0</v>
      </c>
      <c r="CF253" s="39">
        <f t="shared" si="91"/>
        <v>43273</v>
      </c>
      <c r="CG253" s="39"/>
      <c r="CH253" s="18"/>
      <c r="CI253" s="18"/>
      <c r="CJ253" s="18"/>
      <c r="CK253" s="26"/>
      <c r="CL253" s="18"/>
      <c r="CM253" s="18"/>
      <c r="CN253" s="18"/>
      <c r="CO253" s="26"/>
      <c r="CP253" s="26"/>
      <c r="CQ253" s="34"/>
      <c r="CR253" s="80"/>
      <c r="CS253" s="18"/>
      <c r="CT253" s="26"/>
      <c r="CU253" s="18"/>
      <c r="CV253" s="26"/>
      <c r="CW253" s="18"/>
      <c r="CX253" s="18"/>
      <c r="CY253" s="18"/>
      <c r="CZ253" s="26"/>
      <c r="DA253" s="18"/>
      <c r="DB253" s="18"/>
    </row>
    <row r="254" spans="1:106" s="101" customFormat="1" ht="89.25" customHeight="1" x14ac:dyDescent="0.2">
      <c r="A254" s="17">
        <v>251</v>
      </c>
      <c r="B254" s="97"/>
      <c r="C254" s="19" t="s">
        <v>95</v>
      </c>
      <c r="D254" s="20" t="s">
        <v>67</v>
      </c>
      <c r="E254" s="20" t="s">
        <v>68</v>
      </c>
      <c r="F254" s="20" t="s">
        <v>69</v>
      </c>
      <c r="G254" s="21" t="s">
        <v>1210</v>
      </c>
      <c r="H254" s="22">
        <v>333</v>
      </c>
      <c r="I254" s="78"/>
      <c r="J254" s="23">
        <v>19440000</v>
      </c>
      <c r="K254" s="17" t="s">
        <v>96</v>
      </c>
      <c r="L254" s="24"/>
      <c r="M254" s="24"/>
      <c r="N254" s="23"/>
      <c r="O254" s="24"/>
      <c r="P254" s="24"/>
      <c r="Q254" s="23"/>
      <c r="R254" s="24"/>
      <c r="S254" s="26">
        <f t="shared" si="78"/>
        <v>19440000</v>
      </c>
      <c r="T254" s="17" t="s">
        <v>1594</v>
      </c>
      <c r="U254" s="17" t="s">
        <v>1211</v>
      </c>
      <c r="V254" s="18" t="s">
        <v>74</v>
      </c>
      <c r="W254" s="18">
        <v>42909</v>
      </c>
      <c r="X254" s="19"/>
      <c r="Y254" s="18"/>
      <c r="Z254" s="27">
        <v>19440000</v>
      </c>
      <c r="AA254" s="18"/>
      <c r="AB254" s="18">
        <v>42909</v>
      </c>
      <c r="AC254" s="28"/>
      <c r="AD254" s="21" t="s">
        <v>1212</v>
      </c>
      <c r="AE254" s="26">
        <v>19440000</v>
      </c>
      <c r="AF254" s="99">
        <f t="shared" si="76"/>
        <v>0</v>
      </c>
      <c r="AG254" s="30">
        <v>3240000</v>
      </c>
      <c r="AH254" s="17" t="s">
        <v>850</v>
      </c>
      <c r="AI254" s="17"/>
      <c r="AJ254" s="26" t="s">
        <v>1213</v>
      </c>
      <c r="AK254" s="80">
        <v>42913</v>
      </c>
      <c r="AL254" s="17" t="s">
        <v>77</v>
      </c>
      <c r="AM254" s="31">
        <v>1023901684</v>
      </c>
      <c r="AN254" s="31"/>
      <c r="AO254" s="39"/>
      <c r="AP254" s="17"/>
      <c r="AQ254" s="17"/>
      <c r="AR254" s="17"/>
      <c r="AS254" s="17" t="s">
        <v>1214</v>
      </c>
      <c r="AT254" s="19"/>
      <c r="AU254" s="103" t="s">
        <v>1352</v>
      </c>
      <c r="AV254" s="17" t="s">
        <v>836</v>
      </c>
      <c r="AW254" s="87">
        <f t="shared" si="77"/>
        <v>180</v>
      </c>
      <c r="AX254" s="17">
        <f t="shared" si="92"/>
        <v>6</v>
      </c>
      <c r="AY254" s="17">
        <f t="shared" si="93"/>
        <v>6</v>
      </c>
      <c r="AZ254" s="17">
        <f t="shared" si="94"/>
        <v>0</v>
      </c>
      <c r="BA254" s="18">
        <v>43091</v>
      </c>
      <c r="BB254" s="18"/>
      <c r="BC254" s="26"/>
      <c r="BD254" s="34"/>
      <c r="BE254" s="34"/>
      <c r="BF254" s="18"/>
      <c r="BG254" s="18"/>
      <c r="BH254" s="18"/>
      <c r="BI254" s="26"/>
      <c r="BJ254" s="34"/>
      <c r="BK254" s="34"/>
      <c r="BL254" s="18"/>
      <c r="BM254" s="18"/>
      <c r="BN254" s="18"/>
      <c r="BO254" s="17"/>
      <c r="BP254" s="19">
        <f t="shared" si="82"/>
        <v>-42472</v>
      </c>
      <c r="BQ254" s="17">
        <f t="shared" si="83"/>
        <v>-1415.7333333333333</v>
      </c>
      <c r="BR254" s="17">
        <f t="shared" si="84"/>
        <v>-1416</v>
      </c>
      <c r="BS254" s="17">
        <f t="shared" si="85"/>
        <v>7.9999999999995453</v>
      </c>
      <c r="BT254" s="18"/>
      <c r="BU254" s="18"/>
      <c r="BV254" s="17"/>
      <c r="BW254" s="19">
        <f t="shared" si="86"/>
        <v>0</v>
      </c>
      <c r="BX254" s="17">
        <f t="shared" si="87"/>
        <v>0</v>
      </c>
      <c r="BY254" s="17">
        <f t="shared" si="88"/>
        <v>0</v>
      </c>
      <c r="BZ254" s="17">
        <f t="shared" si="89"/>
        <v>0</v>
      </c>
      <c r="CA254" s="18"/>
      <c r="CB254" s="18"/>
      <c r="CC254" s="18"/>
      <c r="CD254" s="18"/>
      <c r="CE254" s="36">
        <f t="shared" si="90"/>
        <v>0</v>
      </c>
      <c r="CF254" s="39">
        <f t="shared" si="91"/>
        <v>43091</v>
      </c>
      <c r="CG254" s="39"/>
      <c r="CH254" s="18"/>
      <c r="CI254" s="18"/>
      <c r="CJ254" s="18"/>
      <c r="CK254" s="26"/>
      <c r="CL254" s="18"/>
      <c r="CM254" s="18"/>
      <c r="CN254" s="18"/>
      <c r="CO254" s="26"/>
      <c r="CP254" s="26"/>
      <c r="CQ254" s="34"/>
      <c r="CR254" s="80"/>
      <c r="CS254" s="18"/>
      <c r="CT254" s="26"/>
      <c r="CU254" s="18"/>
      <c r="CV254" s="26"/>
      <c r="CW254" s="18"/>
      <c r="CX254" s="18"/>
      <c r="CY254" s="18"/>
      <c r="CZ254" s="26"/>
      <c r="DA254" s="18"/>
      <c r="DB254" s="18"/>
    </row>
    <row r="255" spans="1:106" s="101" customFormat="1" ht="58.5" customHeight="1" x14ac:dyDescent="0.2">
      <c r="A255" s="17">
        <v>252</v>
      </c>
      <c r="B255" s="97"/>
      <c r="C255" s="19"/>
      <c r="D255" s="20" t="s">
        <v>67</v>
      </c>
      <c r="E255" s="20" t="s">
        <v>68</v>
      </c>
      <c r="F255" s="20" t="s">
        <v>69</v>
      </c>
      <c r="G255" s="21" t="s">
        <v>1215</v>
      </c>
      <c r="H255" s="22">
        <v>368</v>
      </c>
      <c r="I255" s="78"/>
      <c r="J255" s="23">
        <v>27000000</v>
      </c>
      <c r="K255" s="17" t="s">
        <v>96</v>
      </c>
      <c r="L255" s="24"/>
      <c r="M255" s="24"/>
      <c r="N255" s="23"/>
      <c r="O255" s="24"/>
      <c r="P255" s="24"/>
      <c r="Q255" s="23"/>
      <c r="R255" s="24"/>
      <c r="S255" s="26">
        <f t="shared" si="78"/>
        <v>27000000</v>
      </c>
      <c r="T255" s="17" t="s">
        <v>1595</v>
      </c>
      <c r="U255" s="17" t="s">
        <v>1216</v>
      </c>
      <c r="V255" s="18" t="s">
        <v>74</v>
      </c>
      <c r="W255" s="18">
        <v>42914</v>
      </c>
      <c r="X255" s="19"/>
      <c r="Y255" s="18"/>
      <c r="Z255" s="27">
        <v>27000000</v>
      </c>
      <c r="AA255" s="18"/>
      <c r="AB255" s="18">
        <v>42914</v>
      </c>
      <c r="AC255" s="28"/>
      <c r="AD255" s="21" t="s">
        <v>867</v>
      </c>
      <c r="AE255" s="26">
        <v>27000000</v>
      </c>
      <c r="AF255" s="99">
        <f t="shared" si="76"/>
        <v>0</v>
      </c>
      <c r="AG255" s="30">
        <v>9000000</v>
      </c>
      <c r="AH255" s="17" t="s">
        <v>1217</v>
      </c>
      <c r="AI255" s="17"/>
      <c r="AJ255" s="26" t="s">
        <v>1218</v>
      </c>
      <c r="AK255" s="80">
        <v>42915</v>
      </c>
      <c r="AL255" s="17" t="s">
        <v>77</v>
      </c>
      <c r="AM255" s="31">
        <v>51619510</v>
      </c>
      <c r="AN255" s="31"/>
      <c r="AO255" s="39"/>
      <c r="AP255" s="17"/>
      <c r="AQ255" s="17"/>
      <c r="AR255" s="17"/>
      <c r="AS255" s="17" t="s">
        <v>1219</v>
      </c>
      <c r="AT255" s="19"/>
      <c r="AU255" s="103" t="s">
        <v>1352</v>
      </c>
      <c r="AV255" s="17" t="s">
        <v>705</v>
      </c>
      <c r="AW255" s="87">
        <f t="shared" si="77"/>
        <v>90</v>
      </c>
      <c r="AX255" s="17">
        <f t="shared" si="92"/>
        <v>3</v>
      </c>
      <c r="AY255" s="17">
        <f t="shared" si="93"/>
        <v>3</v>
      </c>
      <c r="AZ255" s="17">
        <f t="shared" si="94"/>
        <v>0</v>
      </c>
      <c r="BA255" s="18">
        <v>43005</v>
      </c>
      <c r="BB255" s="18"/>
      <c r="BC255" s="26"/>
      <c r="BD255" s="34"/>
      <c r="BE255" s="34"/>
      <c r="BF255" s="18"/>
      <c r="BG255" s="18"/>
      <c r="BH255" s="18"/>
      <c r="BI255" s="26"/>
      <c r="BJ255" s="34"/>
      <c r="BK255" s="34"/>
      <c r="BL255" s="18"/>
      <c r="BM255" s="18"/>
      <c r="BN255" s="18"/>
      <c r="BO255" s="17"/>
      <c r="BP255" s="19">
        <f t="shared" si="82"/>
        <v>-42387</v>
      </c>
      <c r="BQ255" s="17">
        <f t="shared" si="83"/>
        <v>-1412.9</v>
      </c>
      <c r="BR255" s="17">
        <f t="shared" si="84"/>
        <v>-1413</v>
      </c>
      <c r="BS255" s="17">
        <f t="shared" si="85"/>
        <v>2.9999999999972715</v>
      </c>
      <c r="BT255" s="18"/>
      <c r="BU255" s="18"/>
      <c r="BV255" s="17"/>
      <c r="BW255" s="19">
        <f t="shared" si="86"/>
        <v>0</v>
      </c>
      <c r="BX255" s="17">
        <f t="shared" si="87"/>
        <v>0</v>
      </c>
      <c r="BY255" s="17">
        <f t="shared" si="88"/>
        <v>0</v>
      </c>
      <c r="BZ255" s="17">
        <f t="shared" si="89"/>
        <v>0</v>
      </c>
      <c r="CA255" s="18"/>
      <c r="CB255" s="18"/>
      <c r="CC255" s="18"/>
      <c r="CD255" s="18"/>
      <c r="CE255" s="36">
        <f t="shared" si="90"/>
        <v>0</v>
      </c>
      <c r="CF255" s="39">
        <f t="shared" si="91"/>
        <v>43005</v>
      </c>
      <c r="CG255" s="39"/>
      <c r="CH255" s="18"/>
      <c r="CI255" s="18"/>
      <c r="CJ255" s="18"/>
      <c r="CK255" s="26"/>
      <c r="CL255" s="18"/>
      <c r="CM255" s="18"/>
      <c r="CN255" s="18"/>
      <c r="CO255" s="26"/>
      <c r="CP255" s="26"/>
      <c r="CQ255" s="34"/>
      <c r="CR255" s="80"/>
      <c r="CS255" s="18"/>
      <c r="CT255" s="26"/>
      <c r="CU255" s="18"/>
      <c r="CV255" s="26"/>
      <c r="CW255" s="18"/>
      <c r="CX255" s="18"/>
      <c r="CY255" s="18"/>
      <c r="CZ255" s="26"/>
      <c r="DA255" s="18"/>
      <c r="DB255" s="18"/>
    </row>
    <row r="256" spans="1:106" s="101" customFormat="1" ht="58.5" customHeight="1" x14ac:dyDescent="0.2">
      <c r="A256" s="17">
        <v>253</v>
      </c>
      <c r="B256" s="97"/>
      <c r="C256" s="19" t="s">
        <v>66</v>
      </c>
      <c r="D256" s="20" t="s">
        <v>292</v>
      </c>
      <c r="E256" s="20" t="s">
        <v>68</v>
      </c>
      <c r="F256" s="20" t="s">
        <v>71</v>
      </c>
      <c r="G256" s="21" t="s">
        <v>1220</v>
      </c>
      <c r="H256" s="22">
        <v>317</v>
      </c>
      <c r="I256" s="78"/>
      <c r="J256" s="23">
        <v>13000000</v>
      </c>
      <c r="K256" s="17" t="s">
        <v>306</v>
      </c>
      <c r="L256" s="24"/>
      <c r="M256" s="24"/>
      <c r="N256" s="23"/>
      <c r="O256" s="24"/>
      <c r="P256" s="24"/>
      <c r="Q256" s="23"/>
      <c r="R256" s="24"/>
      <c r="S256" s="26">
        <f t="shared" si="78"/>
        <v>13000000</v>
      </c>
      <c r="T256" s="17" t="s">
        <v>1594</v>
      </c>
      <c r="U256" s="17" t="s">
        <v>1221</v>
      </c>
      <c r="V256" s="18" t="s">
        <v>74</v>
      </c>
      <c r="W256" s="18">
        <v>42914</v>
      </c>
      <c r="X256" s="19"/>
      <c r="Y256" s="18"/>
      <c r="Z256" s="27">
        <v>6000000</v>
      </c>
      <c r="AA256" s="18"/>
      <c r="AB256" s="18">
        <v>42914</v>
      </c>
      <c r="AC256" s="28"/>
      <c r="AD256" s="21" t="s">
        <v>1222</v>
      </c>
      <c r="AE256" s="26">
        <v>6000000</v>
      </c>
      <c r="AF256" s="99">
        <f t="shared" si="76"/>
        <v>-7000000</v>
      </c>
      <c r="AG256" s="86" t="s">
        <v>490</v>
      </c>
      <c r="AH256" s="17" t="s">
        <v>1223</v>
      </c>
      <c r="AI256" s="17"/>
      <c r="AJ256" s="26" t="s">
        <v>1224</v>
      </c>
      <c r="AK256" s="80">
        <v>42916</v>
      </c>
      <c r="AL256" s="17" t="s">
        <v>282</v>
      </c>
      <c r="AM256" s="31">
        <v>811034171</v>
      </c>
      <c r="AN256" s="31">
        <v>1</v>
      </c>
      <c r="AO256" s="39"/>
      <c r="AP256" s="17"/>
      <c r="AQ256" s="17"/>
      <c r="AR256" s="17"/>
      <c r="AS256" s="17" t="s">
        <v>1225</v>
      </c>
      <c r="AT256" s="19"/>
      <c r="AU256" s="103" t="s">
        <v>1352</v>
      </c>
      <c r="AV256" s="17" t="s">
        <v>1226</v>
      </c>
      <c r="AW256" s="87">
        <f t="shared" si="77"/>
        <v>184</v>
      </c>
      <c r="AX256" s="17">
        <f t="shared" si="92"/>
        <v>6.1333333333333337</v>
      </c>
      <c r="AY256" s="17">
        <f t="shared" si="93"/>
        <v>6</v>
      </c>
      <c r="AZ256" s="17">
        <f t="shared" si="94"/>
        <v>4.0000000000000124</v>
      </c>
      <c r="BA256" s="18">
        <v>43100</v>
      </c>
      <c r="BB256" s="18"/>
      <c r="BC256" s="26"/>
      <c r="BD256" s="34"/>
      <c r="BE256" s="34"/>
      <c r="BF256" s="18"/>
      <c r="BG256" s="18"/>
      <c r="BH256" s="18"/>
      <c r="BI256" s="26"/>
      <c r="BJ256" s="34"/>
      <c r="BK256" s="34"/>
      <c r="BL256" s="18"/>
      <c r="BM256" s="18"/>
      <c r="BN256" s="18"/>
      <c r="BO256" s="17"/>
      <c r="BP256" s="19">
        <f t="shared" si="82"/>
        <v>-42480</v>
      </c>
      <c r="BQ256" s="17">
        <f t="shared" si="83"/>
        <v>-1416</v>
      </c>
      <c r="BR256" s="17">
        <f t="shared" si="84"/>
        <v>-1416</v>
      </c>
      <c r="BS256" s="17">
        <f t="shared" si="85"/>
        <v>0</v>
      </c>
      <c r="BT256" s="18"/>
      <c r="BU256" s="18"/>
      <c r="BV256" s="17"/>
      <c r="BW256" s="19">
        <f t="shared" si="86"/>
        <v>0</v>
      </c>
      <c r="BX256" s="17">
        <f t="shared" si="87"/>
        <v>0</v>
      </c>
      <c r="BY256" s="17">
        <f t="shared" si="88"/>
        <v>0</v>
      </c>
      <c r="BZ256" s="17">
        <f t="shared" si="89"/>
        <v>0</v>
      </c>
      <c r="CA256" s="18"/>
      <c r="CB256" s="18"/>
      <c r="CC256" s="18"/>
      <c r="CD256" s="18"/>
      <c r="CE256" s="36">
        <f t="shared" si="90"/>
        <v>0</v>
      </c>
      <c r="CF256" s="39">
        <f t="shared" si="91"/>
        <v>43100</v>
      </c>
      <c r="CG256" s="39"/>
      <c r="CH256" s="18"/>
      <c r="CI256" s="18"/>
      <c r="CJ256" s="18"/>
      <c r="CK256" s="26"/>
      <c r="CL256" s="18"/>
      <c r="CM256" s="18"/>
      <c r="CN256" s="18"/>
      <c r="CO256" s="26"/>
      <c r="CP256" s="26"/>
      <c r="CQ256" s="34"/>
      <c r="CR256" s="80"/>
      <c r="CS256" s="18"/>
      <c r="CT256" s="26"/>
      <c r="CU256" s="18"/>
      <c r="CV256" s="26"/>
      <c r="CW256" s="18"/>
      <c r="CX256" s="18"/>
      <c r="CY256" s="18"/>
      <c r="CZ256" s="26"/>
      <c r="DA256" s="18"/>
      <c r="DB256" s="18"/>
    </row>
    <row r="257" spans="1:106" s="101" customFormat="1" ht="66" customHeight="1" x14ac:dyDescent="0.2">
      <c r="A257" s="17">
        <v>254</v>
      </c>
      <c r="B257" s="97">
        <v>42902</v>
      </c>
      <c r="C257" s="19" t="s">
        <v>212</v>
      </c>
      <c r="D257" s="20" t="s">
        <v>67</v>
      </c>
      <c r="E257" s="20" t="s">
        <v>68</v>
      </c>
      <c r="F257" s="20" t="s">
        <v>69</v>
      </c>
      <c r="G257" s="21" t="s">
        <v>1195</v>
      </c>
      <c r="H257" s="22">
        <v>351</v>
      </c>
      <c r="I257" s="78">
        <v>42895</v>
      </c>
      <c r="J257" s="23">
        <v>30000000</v>
      </c>
      <c r="K257" s="17" t="s">
        <v>213</v>
      </c>
      <c r="L257" s="24"/>
      <c r="M257" s="24"/>
      <c r="N257" s="23"/>
      <c r="O257" s="24"/>
      <c r="P257" s="24"/>
      <c r="Q257" s="23"/>
      <c r="R257" s="24"/>
      <c r="S257" s="26">
        <f t="shared" si="78"/>
        <v>30000000</v>
      </c>
      <c r="T257" s="17" t="s">
        <v>1600</v>
      </c>
      <c r="U257" s="17" t="s">
        <v>1196</v>
      </c>
      <c r="V257" s="18" t="s">
        <v>74</v>
      </c>
      <c r="W257" s="18">
        <v>42915</v>
      </c>
      <c r="X257" s="19" t="s">
        <v>1081</v>
      </c>
      <c r="Y257" s="19" t="s">
        <v>1081</v>
      </c>
      <c r="Z257" s="135">
        <v>30000000</v>
      </c>
      <c r="AA257" s="18">
        <v>42915</v>
      </c>
      <c r="AB257" s="18">
        <v>42915</v>
      </c>
      <c r="AC257" s="28"/>
      <c r="AD257" s="21" t="s">
        <v>1197</v>
      </c>
      <c r="AE257" s="26">
        <v>30000000</v>
      </c>
      <c r="AF257" s="99">
        <f t="shared" si="76"/>
        <v>0</v>
      </c>
      <c r="AG257" s="30">
        <v>5000000</v>
      </c>
      <c r="AH257" s="17" t="s">
        <v>831</v>
      </c>
      <c r="AI257" s="17"/>
      <c r="AJ257" s="26" t="s">
        <v>1198</v>
      </c>
      <c r="AK257" s="80">
        <v>42915</v>
      </c>
      <c r="AL257" s="17" t="s">
        <v>77</v>
      </c>
      <c r="AM257" s="31">
        <v>79946424</v>
      </c>
      <c r="AN257" s="31">
        <v>7</v>
      </c>
      <c r="AO257" s="39">
        <v>28509</v>
      </c>
      <c r="AP257" s="17"/>
      <c r="AQ257" s="17"/>
      <c r="AR257" s="17"/>
      <c r="AS257" s="17" t="s">
        <v>1199</v>
      </c>
      <c r="AT257" s="19">
        <v>8756922</v>
      </c>
      <c r="AU257" s="103" t="s">
        <v>1200</v>
      </c>
      <c r="AV257" s="17" t="s">
        <v>836</v>
      </c>
      <c r="AW257" s="87">
        <f t="shared" si="77"/>
        <v>180</v>
      </c>
      <c r="AX257" s="17">
        <f t="shared" si="92"/>
        <v>6</v>
      </c>
      <c r="AY257" s="17">
        <f t="shared" si="93"/>
        <v>6</v>
      </c>
      <c r="AZ257" s="17">
        <f t="shared" si="94"/>
        <v>0</v>
      </c>
      <c r="BA257" s="18">
        <v>43097</v>
      </c>
      <c r="BB257" s="18"/>
      <c r="BC257" s="26"/>
      <c r="BD257" s="34"/>
      <c r="BE257" s="34"/>
      <c r="BF257" s="18"/>
      <c r="BG257" s="18"/>
      <c r="BH257" s="18"/>
      <c r="BI257" s="26"/>
      <c r="BJ257" s="34"/>
      <c r="BK257" s="34"/>
      <c r="BL257" s="18"/>
      <c r="BM257" s="18"/>
      <c r="BN257" s="18"/>
      <c r="BO257" s="17"/>
      <c r="BP257" s="19">
        <f t="shared" si="82"/>
        <v>-42478</v>
      </c>
      <c r="BQ257" s="17">
        <f t="shared" si="83"/>
        <v>-1415.9333333333334</v>
      </c>
      <c r="BR257" s="17">
        <f t="shared" si="84"/>
        <v>-1416</v>
      </c>
      <c r="BS257" s="17">
        <f t="shared" si="85"/>
        <v>1.999999999998181</v>
      </c>
      <c r="BT257" s="18"/>
      <c r="BU257" s="18"/>
      <c r="BV257" s="17"/>
      <c r="BW257" s="19">
        <f t="shared" si="86"/>
        <v>0</v>
      </c>
      <c r="BX257" s="17">
        <f t="shared" si="87"/>
        <v>0</v>
      </c>
      <c r="BY257" s="17">
        <f t="shared" si="88"/>
        <v>0</v>
      </c>
      <c r="BZ257" s="17">
        <f t="shared" si="89"/>
        <v>0</v>
      </c>
      <c r="CA257" s="18"/>
      <c r="CB257" s="18"/>
      <c r="CC257" s="18"/>
      <c r="CD257" s="18"/>
      <c r="CE257" s="36">
        <f t="shared" si="90"/>
        <v>0</v>
      </c>
      <c r="CF257" s="39">
        <f t="shared" si="91"/>
        <v>43097</v>
      </c>
      <c r="CG257" s="39"/>
      <c r="CH257" s="18"/>
      <c r="CI257" s="18"/>
      <c r="CJ257" s="18"/>
      <c r="CK257" s="26"/>
      <c r="CL257" s="18"/>
      <c r="CM257" s="18"/>
      <c r="CN257" s="18"/>
      <c r="CO257" s="26"/>
      <c r="CP257" s="26"/>
      <c r="CQ257" s="34"/>
      <c r="CR257" s="80"/>
      <c r="CS257" s="18"/>
      <c r="CT257" s="26"/>
      <c r="CU257" s="18"/>
      <c r="CV257" s="26"/>
      <c r="CW257" s="18"/>
      <c r="CX257" s="18"/>
      <c r="CY257" s="18"/>
      <c r="CZ257" s="26"/>
      <c r="DA257" s="18"/>
      <c r="DB257" s="18"/>
    </row>
    <row r="258" spans="1:106" s="101" customFormat="1" ht="93.75" customHeight="1" x14ac:dyDescent="0.2">
      <c r="A258" s="17">
        <v>255</v>
      </c>
      <c r="B258" s="97"/>
      <c r="C258" s="19" t="s">
        <v>212</v>
      </c>
      <c r="D258" s="20" t="s">
        <v>67</v>
      </c>
      <c r="E258" s="20" t="s">
        <v>68</v>
      </c>
      <c r="F258" s="20" t="s">
        <v>69</v>
      </c>
      <c r="G258" s="21" t="s">
        <v>1227</v>
      </c>
      <c r="H258" s="22">
        <v>362</v>
      </c>
      <c r="I258" s="78"/>
      <c r="J258" s="23">
        <v>19776000</v>
      </c>
      <c r="K258" s="17" t="s">
        <v>213</v>
      </c>
      <c r="L258" s="24"/>
      <c r="M258" s="24"/>
      <c r="N258" s="23"/>
      <c r="O258" s="24"/>
      <c r="P258" s="24"/>
      <c r="Q258" s="23"/>
      <c r="R258" s="24"/>
      <c r="S258" s="26">
        <f t="shared" si="78"/>
        <v>19776000</v>
      </c>
      <c r="T258" s="17" t="s">
        <v>1599</v>
      </c>
      <c r="U258" s="17" t="s">
        <v>1228</v>
      </c>
      <c r="V258" s="18" t="s">
        <v>74</v>
      </c>
      <c r="W258" s="18">
        <v>42916</v>
      </c>
      <c r="X258" s="19"/>
      <c r="Y258" s="18"/>
      <c r="Z258" s="27">
        <v>19776000</v>
      </c>
      <c r="AA258" s="18"/>
      <c r="AB258" s="18">
        <v>42916</v>
      </c>
      <c r="AC258" s="28"/>
      <c r="AD258" s="21" t="s">
        <v>1229</v>
      </c>
      <c r="AE258" s="26">
        <v>19776000</v>
      </c>
      <c r="AF258" s="99">
        <f t="shared" si="76"/>
        <v>0</v>
      </c>
      <c r="AG258" s="30">
        <v>3296000</v>
      </c>
      <c r="AH258" s="17" t="s">
        <v>831</v>
      </c>
      <c r="AI258" s="17"/>
      <c r="AJ258" s="26" t="s">
        <v>1230</v>
      </c>
      <c r="AK258" s="80">
        <v>42916</v>
      </c>
      <c r="AL258" s="17" t="s">
        <v>77</v>
      </c>
      <c r="AM258" s="31">
        <v>80101637</v>
      </c>
      <c r="AN258" s="31"/>
      <c r="AO258" s="39"/>
      <c r="AP258" s="17"/>
      <c r="AQ258" s="17"/>
      <c r="AR258" s="17"/>
      <c r="AS258" s="17" t="s">
        <v>1231</v>
      </c>
      <c r="AT258" s="19"/>
      <c r="AU258" s="103" t="s">
        <v>1352</v>
      </c>
      <c r="AV258" s="17" t="s">
        <v>836</v>
      </c>
      <c r="AW258" s="87">
        <f t="shared" si="77"/>
        <v>180</v>
      </c>
      <c r="AX258" s="17">
        <f t="shared" si="92"/>
        <v>6</v>
      </c>
      <c r="AY258" s="17">
        <f t="shared" si="93"/>
        <v>6</v>
      </c>
      <c r="AZ258" s="17">
        <f t="shared" si="94"/>
        <v>0</v>
      </c>
      <c r="BA258" s="18">
        <v>43098</v>
      </c>
      <c r="BB258" s="18"/>
      <c r="BC258" s="26"/>
      <c r="BD258" s="34"/>
      <c r="BE258" s="34"/>
      <c r="BF258" s="18"/>
      <c r="BG258" s="18"/>
      <c r="BH258" s="18"/>
      <c r="BI258" s="26"/>
      <c r="BJ258" s="34"/>
      <c r="BK258" s="34"/>
      <c r="BL258" s="18"/>
      <c r="BM258" s="18"/>
      <c r="BN258" s="18"/>
      <c r="BO258" s="17"/>
      <c r="BP258" s="19">
        <f t="shared" si="82"/>
        <v>-42479</v>
      </c>
      <c r="BQ258" s="17">
        <f t="shared" si="83"/>
        <v>-1415.9666666666667</v>
      </c>
      <c r="BR258" s="17">
        <f t="shared" si="84"/>
        <v>-1416</v>
      </c>
      <c r="BS258" s="17">
        <f t="shared" si="85"/>
        <v>0.99999999999909051</v>
      </c>
      <c r="BT258" s="18"/>
      <c r="BU258" s="18"/>
      <c r="BV258" s="17"/>
      <c r="BW258" s="19">
        <f t="shared" si="86"/>
        <v>0</v>
      </c>
      <c r="BX258" s="17">
        <f t="shared" si="87"/>
        <v>0</v>
      </c>
      <c r="BY258" s="17">
        <f t="shared" si="88"/>
        <v>0</v>
      </c>
      <c r="BZ258" s="17">
        <f t="shared" si="89"/>
        <v>0</v>
      </c>
      <c r="CA258" s="18"/>
      <c r="CB258" s="18"/>
      <c r="CC258" s="18"/>
      <c r="CD258" s="18"/>
      <c r="CE258" s="36">
        <f t="shared" si="90"/>
        <v>0</v>
      </c>
      <c r="CF258" s="39">
        <f t="shared" si="91"/>
        <v>43098</v>
      </c>
      <c r="CG258" s="39"/>
      <c r="CH258" s="18"/>
      <c r="CI258" s="18"/>
      <c r="CJ258" s="18"/>
      <c r="CK258" s="26"/>
      <c r="CL258" s="18"/>
      <c r="CM258" s="18"/>
      <c r="CN258" s="18"/>
      <c r="CO258" s="26"/>
      <c r="CP258" s="26"/>
      <c r="CQ258" s="34"/>
      <c r="CR258" s="80"/>
      <c r="CS258" s="18"/>
      <c r="CT258" s="26"/>
      <c r="CU258" s="18"/>
      <c r="CV258" s="26"/>
      <c r="CW258" s="18"/>
      <c r="CX258" s="18"/>
      <c r="CY258" s="18"/>
      <c r="CZ258" s="26"/>
      <c r="DA258" s="18"/>
      <c r="DB258" s="18"/>
    </row>
    <row r="259" spans="1:106" ht="58.5" customHeight="1" x14ac:dyDescent="0.2">
      <c r="A259" s="17">
        <v>256</v>
      </c>
      <c r="B259" s="97">
        <v>42920</v>
      </c>
      <c r="C259" s="19" t="s">
        <v>66</v>
      </c>
      <c r="D259" s="20" t="s">
        <v>67</v>
      </c>
      <c r="E259" s="20" t="s">
        <v>68</v>
      </c>
      <c r="F259" s="20" t="s">
        <v>69</v>
      </c>
      <c r="G259" s="21" t="s">
        <v>1654</v>
      </c>
      <c r="H259" s="22">
        <v>372</v>
      </c>
      <c r="I259" s="78">
        <v>42915</v>
      </c>
      <c r="J259" s="23">
        <v>12360000</v>
      </c>
      <c r="K259" s="17" t="s">
        <v>70</v>
      </c>
      <c r="L259" s="24"/>
      <c r="M259" s="24"/>
      <c r="N259" s="23"/>
      <c r="O259" s="24"/>
      <c r="P259" s="24"/>
      <c r="Q259" s="23"/>
      <c r="R259" s="24"/>
      <c r="S259" s="25">
        <f t="shared" si="78"/>
        <v>12360000</v>
      </c>
      <c r="T259" s="17" t="s">
        <v>1600</v>
      </c>
      <c r="U259" s="17" t="s">
        <v>1202</v>
      </c>
      <c r="V259" s="18" t="s">
        <v>74</v>
      </c>
      <c r="W259" s="18">
        <v>42921</v>
      </c>
      <c r="X259" s="19">
        <v>605</v>
      </c>
      <c r="Y259" s="39">
        <v>42921</v>
      </c>
      <c r="Z259" s="135">
        <v>11673333</v>
      </c>
      <c r="AA259" s="39">
        <v>42921</v>
      </c>
      <c r="AB259" s="39">
        <v>42921</v>
      </c>
      <c r="AC259" s="28"/>
      <c r="AD259" s="21" t="s">
        <v>1191</v>
      </c>
      <c r="AE259" s="26">
        <v>11673333</v>
      </c>
      <c r="AF259" s="29">
        <f t="shared" si="76"/>
        <v>-686667</v>
      </c>
      <c r="AG259" s="30">
        <v>2060000</v>
      </c>
      <c r="AH259" s="17" t="s">
        <v>843</v>
      </c>
      <c r="AI259" s="17"/>
      <c r="AJ259" s="26" t="s">
        <v>116</v>
      </c>
      <c r="AK259" s="80" t="s">
        <v>116</v>
      </c>
      <c r="AL259" s="17" t="s">
        <v>77</v>
      </c>
      <c r="AM259" s="31">
        <v>1030583336</v>
      </c>
      <c r="AN259" s="31">
        <v>0</v>
      </c>
      <c r="AO259" s="39">
        <v>33197</v>
      </c>
      <c r="AP259" s="17"/>
      <c r="AQ259" s="17"/>
      <c r="AR259" s="17"/>
      <c r="AS259" s="17" t="s">
        <v>1192</v>
      </c>
      <c r="AT259" s="19">
        <v>3184784963</v>
      </c>
      <c r="AU259" s="91" t="s">
        <v>1193</v>
      </c>
      <c r="AV259" s="17" t="s">
        <v>1194</v>
      </c>
      <c r="AW259" s="32">
        <f t="shared" si="77"/>
        <v>170</v>
      </c>
      <c r="AX259" s="17">
        <f t="shared" si="92"/>
        <v>5.666666666666667</v>
      </c>
      <c r="AY259" s="33">
        <f t="shared" si="93"/>
        <v>5</v>
      </c>
      <c r="AZ259" s="33">
        <f t="shared" si="94"/>
        <v>20.000000000000007</v>
      </c>
      <c r="BA259" s="18">
        <v>43093</v>
      </c>
      <c r="BB259" s="18"/>
      <c r="BC259" s="26"/>
      <c r="BD259" s="34"/>
      <c r="BE259" s="34"/>
      <c r="BF259" s="18"/>
      <c r="BG259" s="18"/>
      <c r="BH259" s="18"/>
      <c r="BI259" s="26"/>
      <c r="BJ259" s="34"/>
      <c r="BK259" s="34"/>
      <c r="BL259" s="18"/>
      <c r="BM259" s="18"/>
      <c r="BN259" s="18"/>
      <c r="BO259" s="17"/>
      <c r="BP259" s="35">
        <f t="shared" si="82"/>
        <v>-42474</v>
      </c>
      <c r="BQ259" s="33">
        <f t="shared" si="83"/>
        <v>-1415.8</v>
      </c>
      <c r="BR259" s="33">
        <f t="shared" si="84"/>
        <v>-1416</v>
      </c>
      <c r="BS259" s="33">
        <f t="shared" si="85"/>
        <v>6.0000000000013642</v>
      </c>
      <c r="BT259" s="18"/>
      <c r="BU259" s="18"/>
      <c r="BV259" s="17"/>
      <c r="BW259" s="35">
        <f t="shared" si="86"/>
        <v>0</v>
      </c>
      <c r="BX259" s="33">
        <f t="shared" si="87"/>
        <v>0</v>
      </c>
      <c r="BY259" s="33">
        <f t="shared" si="88"/>
        <v>0</v>
      </c>
      <c r="BZ259" s="33">
        <f t="shared" si="89"/>
        <v>0</v>
      </c>
      <c r="CA259" s="18"/>
      <c r="CB259" s="18"/>
      <c r="CC259" s="18"/>
      <c r="CD259" s="18"/>
      <c r="CE259" s="36">
        <f t="shared" si="90"/>
        <v>0</v>
      </c>
      <c r="CF259" s="39">
        <f t="shared" si="91"/>
        <v>43093</v>
      </c>
      <c r="CG259" s="39"/>
      <c r="CH259" s="18"/>
      <c r="CI259" s="18"/>
      <c r="CJ259" s="18"/>
      <c r="CK259" s="26"/>
      <c r="CL259" s="18"/>
      <c r="CM259" s="18"/>
      <c r="CN259" s="18"/>
      <c r="CO259" s="26"/>
      <c r="CP259" s="26"/>
      <c r="CQ259" s="34"/>
      <c r="CR259" s="80"/>
      <c r="CS259" s="18"/>
      <c r="CT259" s="26"/>
      <c r="CU259" s="18"/>
      <c r="CV259" s="26"/>
      <c r="CW259" s="18"/>
      <c r="CX259" s="18"/>
      <c r="CY259" s="18"/>
      <c r="CZ259" s="25"/>
      <c r="DA259" s="18"/>
      <c r="DB259" s="18"/>
    </row>
  </sheetData>
  <sheetProtection password="8A91" sheet="1" objects="1" scenarios="1" insertHyperlinks="0" selectLockedCells="1" selectUnlockedCells="1"/>
  <autoFilter ref="A3:DB259"/>
  <mergeCells count="1">
    <mergeCell ref="A2:BA2"/>
  </mergeCells>
  <conditionalFormatting sqref="AD4:AD45 AD47:AD215">
    <cfRule type="duplicateValues" dxfId="1" priority="1"/>
    <cfRule type="duplicateValues" dxfId="0" priority="2"/>
  </conditionalFormatting>
  <dataValidations count="3">
    <dataValidation operator="greaterThanOrEqual" allowBlank="1" showInputMessage="1" showErrorMessage="1" sqref="CB3:CL3 CY3"/>
    <dataValidation type="date" operator="greaterThanOrEqual" allowBlank="1" showInputMessage="1" showErrorMessage="1" sqref="CH4:CJ22 BB3:BB22 BH3:BH22 BN3:BN22 BT3:BU22 CA3:CA22 CB4:CD22 CL4:CL22 CU3:CU22 CS3:CS22 CA24:CD87 CC88:CD88 CA88 CA89:CD235 CW3:CX235 CH24:CJ235 BB24:BB235 CS24:CS235 BT24:BU235 BN24:BN235 BH24:BH235 CY4:CY235 CF4:CG235 CL24:CL235 CU24:CU235 DA3:DA235 DA237:DA240 CA237:CD240 CW237:CY240 CF237:CJ240 BB237:BB240 CS237:CS240 BT237:BU240 BN237:BN240 BH237:BH240 CL237:CL240 CU237:CU240 CU242:CU259 DA242:DA259 CA242:CD259 CW242:CY259 CF242:CJ259 BB242:BB259 CS242:CS259 BT242:BU259 BN242:BN259 BH242:BH259 CL242:CL259">
      <formula1>1</formula1>
    </dataValidation>
    <dataValidation type="date" allowBlank="1" showInputMessage="1" showErrorMessage="1" sqref="AA28:AB29 AA17:AB20 AA46:AB47 AA13:AB13 Y22:Y25 AB39 Y46:Y47 Y227:Y240 AB53 Y53 AA22:AB25 Y13 B4:B92 Y32 Y4:Y11 AA4:AB11 Y49:Y50 AA49:AB50 Y41:Y43 Y17:Y20 Y55:Y57 AA53:AA57 AB55:AB57 AA32:AB32 Y28:Y29 AA41:AB43 Y38:Y39 Y34:Y36 AA34:AB36 CM4:CN22 Y15 AA15:AB15 AA38:AA39 B94:B104 AB242:AB249 Y60:Y225 BB236:DB236 AA242:AA247 Y243:Y247 F241 Y249 AA249 BA4:BA239 AA60:AB235 CM24:CN235 Y258 AA251:AB258 Y254:Y256 CM237:CN240 AA237:AB240 C236:X236 AA236:AD236 AF236:AZ236 B106:B259 BA242:BA259 CM242:CN259">
      <formula1>36526</formula1>
      <formula2>402133</formula2>
    </dataValidation>
  </dataValidations>
  <hyperlinks>
    <hyperlink ref="AU4" r:id="rId1" display="ruth.rodriguez@idpc.gov.co"/>
    <hyperlink ref="AU5" r:id="rId2" display="nlozano@idpc.gov.co"/>
    <hyperlink ref="AU25" r:id="rId3" display="alejitaquintero85@gmail.com"/>
    <hyperlink ref="AU19" r:id="rId4" display="carmenza.duran@gmail.com"/>
    <hyperlink ref="AU20" r:id="rId5" display="giovannamoralesaguirre@hotmail.com"/>
    <hyperlink ref="AU36" r:id="rId6" display="dmarcadia@gmail.com"/>
    <hyperlink ref="AU24" r:id="rId7" display="gatalia87@gmail.com"/>
    <hyperlink ref="AU23" r:id="rId8" display="paolaguerre@gmail.com"/>
    <hyperlink ref="AU18" r:id="rId9" display="natabaron@yahoo.com"/>
    <hyperlink ref="AU27" r:id="rId10" display="ar.ar.cataortegon@gmail.com"/>
    <hyperlink ref="AU54" r:id="rId11" display="felipe.gutierrez@idpc.gov.co"/>
    <hyperlink ref="AU14" r:id="rId12" display="sandrammr@yahoo.com"/>
    <hyperlink ref="AU26" r:id="rId13" display="nataroin@gmail.com"/>
    <hyperlink ref="AU33" r:id="rId14" display="naujaur@gmail.com"/>
    <hyperlink ref="AU12" r:id="rId15" display="obecerra@fis.org.co"/>
    <hyperlink ref="AU48" r:id="rId16" display="dariobarreto@hotmail.com"/>
    <hyperlink ref="AU8" r:id="rId17" display="cyusti10@hotmail.com"/>
    <hyperlink ref="AU61" r:id="rId18" display="deicyriveraperez@gmail.com"/>
    <hyperlink ref="AU44" r:id="rId19" display="hasl414@hotmail.com"/>
    <hyperlink ref="AU21" r:id="rId20" display="anamariacarber@hotmail.com"/>
    <hyperlink ref="AU11" r:id="rId21" display="santyvega09@hotmail.com"/>
    <hyperlink ref="AU28" r:id="rId22" display="ar.ferdylamprea@gmail.com"/>
    <hyperlink ref="AU55" r:id="rId23" display="diegoa12051@hotmail.com"/>
    <hyperlink ref="AU58" r:id="rId24" display="mpawgt@gmail.com"/>
    <hyperlink ref="AU16" r:id="rId25" display="karem.cespedes@idpc.gov.co"/>
    <hyperlink ref="AU29" r:id="rId26" display="arielfernandezb@gmail.com"/>
    <hyperlink ref="AU43" r:id="rId27" display="arq.andresnarvaez@gmail.com"/>
    <hyperlink ref="AU59" r:id="rId28" display="santaletra@gmail.com"/>
    <hyperlink ref="AU45" r:id="rId29" display="acristancho@rtvc.gov.co"/>
    <hyperlink ref="AU50" r:id="rId30" display="joserollez@gmail.com"/>
    <hyperlink ref="AU31" r:id="rId31" display="dyamar@gmail.com"/>
    <hyperlink ref="AU47" r:id="rId32" display="robayodiego@gmail.com"/>
    <hyperlink ref="AU30" r:id="rId33" display="yanethmorah@gmail.com"/>
    <hyperlink ref="AU38" r:id="rId34" display="giovasegovia@gmail.com"/>
    <hyperlink ref="AU49" r:id="rId35" display="anagrabielapinilla12@gmail.com"/>
    <hyperlink ref="AU22" r:id="rId36" display="isademarce@hotmail.com"/>
    <hyperlink ref="AU82" r:id="rId37" display="giselleortizceballos548@gmail.com"/>
    <hyperlink ref="AU78" r:id="rId38" display="sebaspml309@gmail.ocm"/>
    <hyperlink ref="AU125" r:id="rId39" display="mariacarolina.correal@gmail.com"/>
    <hyperlink ref="AU71" r:id="rId40" display="edicsonsanchez17@gmail.com"/>
    <hyperlink ref="AU106" r:id="rId41" display="sara.acuna.g@gmail.com"/>
    <hyperlink ref="AU136" r:id="rId42" display="francorodriguezarq@gmail.com"/>
    <hyperlink ref="AU139" r:id="rId43" display="zetalian@gmail.com"/>
    <hyperlink ref="AU123" r:id="rId44" display="aacovaledasalas@ghotmail.com"/>
    <hyperlink ref="AU131" r:id="rId45" display="acastrocepeda@gmail.com"/>
    <hyperlink ref="AU86" r:id="rId46" display="catalinacavelier@gmail.com"/>
    <hyperlink ref="AU97" r:id="rId47" display="moniclaro@gmail.com"/>
    <hyperlink ref="AU96" r:id="rId48" display="lealbaron@hotmail.com"/>
    <hyperlink ref="AU79" r:id="rId49" display="sandracarolinams@gmail.com"/>
    <hyperlink ref="AU92" r:id="rId50" display="c.ortega.avila@gmail.com"/>
    <hyperlink ref="AU88" r:id="rId51" display="krenforero77@gmail.com"/>
    <hyperlink ref="AU87" r:id="rId52" display="alexafer35sam@gmail.com"/>
    <hyperlink ref="AU94" r:id="rId53" display="ginamilena.mayorga@gmail.com"/>
    <hyperlink ref="AU73" r:id="rId54" display="nachiardio@unal.edu.co"/>
    <hyperlink ref="AU135" r:id="rId55" display="jorgecam1289@gmail.com"/>
    <hyperlink ref="AU129" r:id="rId56" display="dmparadab@unal.edu.co"/>
    <hyperlink ref="AU130" r:id="rId57" display="monica.coydem@gmail.com"/>
    <hyperlink ref="AU81" r:id="rId58" display="duartetolosa@gmail.com"/>
    <hyperlink ref="AU103" r:id="rId59" display="orlandoarias@gmail.com"/>
    <hyperlink ref="AU120" r:id="rId60" display="hernandezcaludiap@hotmail.com"/>
    <hyperlink ref="AU98" r:id="rId61" display="jenny.quevedo89@gmail.copm"/>
    <hyperlink ref="AU122" r:id="rId62" display="linarinconc@gmail.com"/>
    <hyperlink ref="AU100" r:id="rId63" display="ruthmery.corredor@gmail.com"/>
    <hyperlink ref="AU77" r:id="rId64" display="elena50035@gamil.com"/>
    <hyperlink ref="AU99" r:id="rId65" display="menesesfigueroa@gmail.com"/>
    <hyperlink ref="AU74" r:id="rId66" display="angelicaech@gmail.com"/>
    <hyperlink ref="AU108" r:id="rId67" display="viejo_sam33@hotmail.com"/>
    <hyperlink ref="AU112" r:id="rId68" display="claritabonita08@hotmail.com"/>
    <hyperlink ref="AU95" r:id="rId69" display="amff5@yahoo.com"/>
    <hyperlink ref="AU83" r:id="rId70" display="juapo1177@gmail.com"/>
    <hyperlink ref="AU93" r:id="rId71" display="alvearmeji@gmail.com"/>
    <hyperlink ref="AU105" r:id="rId72" display="juanpa1710@hotmail.com"/>
    <hyperlink ref="AU132" r:id="rId73" display="k.vivigutierrez@gmail.com"/>
    <hyperlink ref="AU119" r:id="rId74" display="javier.sandoval26@hotmail.com"/>
    <hyperlink ref="AU118" r:id="rId75" display="80nzamora@gmail.com"/>
    <hyperlink ref="AU133" r:id="rId76" display="arch.paulamendezr@gmail.com"/>
    <hyperlink ref="AU84" r:id="rId77" display="lpquintanillap@gmail.com"/>
    <hyperlink ref="AU89" r:id="rId78" display="danielfelipegutierrez@gmail.com"/>
    <hyperlink ref="AU102" r:id="rId79" display="mariaja2013@gmail.com"/>
    <hyperlink ref="AU126" r:id="rId80" display="ana_mariacifuentes@yahoo.com.co "/>
    <hyperlink ref="AU75" r:id="rId81" display="oskarlondo@gmail.com"/>
    <hyperlink ref="AU114" r:id="rId82" display="artegaura@hotmail.com"/>
    <hyperlink ref="AU115" r:id="rId83" display="juanbiermannlopez@gmail.com"/>
    <hyperlink ref="AU109" r:id="rId84" display="juancarlossarm@gmail.com"/>
    <hyperlink ref="AU113" r:id="rId85" display="mtristanchom@gmail.com"/>
    <hyperlink ref="AU104" r:id="rId86" display="jaumer21@gmail.com"/>
    <hyperlink ref="AU80" r:id="rId87" display="nanamova2000@gmail.com"/>
    <hyperlink ref="AU121" r:id="rId88" display="sandra.romo@icbf.gov.co"/>
    <hyperlink ref="AU116" r:id="rId89" display="milena_995@hotmail.com"/>
    <hyperlink ref="AU111" r:id="rId90" display="caldaronsl@yahoo.es"/>
    <hyperlink ref="AU101" r:id="rId91" display="nydimore@gmail.com"/>
    <hyperlink ref="AU107" r:id="rId92" display="sariash@gmail.com"/>
    <hyperlink ref="AU137" r:id="rId93" display="stamly87@hotmail.com"/>
    <hyperlink ref="AU124" r:id="rId94" display="ivan.salazar87@hotmail.com"/>
    <hyperlink ref="AU72" r:id="rId95" display="andres.lopez@hotmail.com"/>
    <hyperlink ref="AU110" r:id="rId96" display="carlosesv@gmail.com"/>
    <hyperlink ref="AU91" r:id="rId97" display="sirojasb@gmail.com"/>
    <hyperlink ref="AU127" r:id="rId98" display="karlarodriguezdvivero@gmail.com"/>
    <hyperlink ref="AU76" r:id="rId99" display="monica.coydem@gmail.com"/>
    <hyperlink ref="AU85" r:id="rId100" display="mpzambranog@gmail.com"/>
    <hyperlink ref="AU128" r:id="rId101" display="angelac13@hotmail.com"/>
    <hyperlink ref="AU138" r:id="rId102" display="camilobeltranj@gmail.com"/>
    <hyperlink ref="AU144" r:id="rId103" display="gabrielmuella@gmail.com"/>
    <hyperlink ref="AU145" r:id="rId104" display="guillermo.a@vayagencia.com"/>
    <hyperlink ref="AU141" r:id="rId105" display="diegof.lopezo@gmail.com"/>
    <hyperlink ref="AU146" r:id="rId106" display="olgaluciavergarangc@yahoo.es"/>
    <hyperlink ref="AU155" r:id="rId107" display="deariassilva@gmail.com"/>
    <hyperlink ref="AS152" r:id="rId108" display="claumor2004@hotmail.com"/>
    <hyperlink ref="AU152" r:id="rId109" display="claumor2004@hotmail.com"/>
    <hyperlink ref="AU147" r:id="rId110" display="g.arquitecturayestructuracion@gmail.com"/>
    <hyperlink ref="AU156" r:id="rId111" display="natisorteg@gmail.com"/>
    <hyperlink ref="AU153" r:id="rId112" display="julieth.rodriguez34@gmail.com"/>
    <hyperlink ref="AU161" r:id="rId113" display="yelita254@gmail.com"/>
    <hyperlink ref="AU159" r:id="rId114" display="sahidy1003@hotmail.com"/>
    <hyperlink ref="AU162" r:id="rId115" display="gina.leon@gmail.com"/>
    <hyperlink ref="AU154" r:id="rId116" display="pablo.enao@gmail.com"/>
    <hyperlink ref="AU143" r:id="rId117"/>
    <hyperlink ref="AU148" r:id="rId118"/>
    <hyperlink ref="AU149" r:id="rId119"/>
    <hyperlink ref="AU150" r:id="rId120"/>
    <hyperlink ref="AU166" r:id="rId121" display="mauriciohoyos@yahoo.com"/>
    <hyperlink ref="AU151" r:id="rId122" display="catalinaduartesz@gmail.com"/>
    <hyperlink ref="AU157" r:id="rId123" display="paulayab@gmail.com"/>
    <hyperlink ref="AU158" r:id="rId124" display="m.salge@gmail.com"/>
    <hyperlink ref="AU160" r:id="rId125" display="paulamatiz@yahoo.com"/>
    <hyperlink ref="AU163" r:id="rId126" display="clau0709@hotmail.com"/>
    <hyperlink ref="AU164" r:id="rId127"/>
    <hyperlink ref="AU165" r:id="rId128"/>
    <hyperlink ref="AU167" r:id="rId129"/>
    <hyperlink ref="AU169" r:id="rId130"/>
    <hyperlink ref="AU171" r:id="rId131" display="andrea201923@hotmail.com"/>
    <hyperlink ref="AU172" r:id="rId132" display="lolabarreto@gmail.com"/>
    <hyperlink ref="AU174" r:id="rId133" display="loganxmx@gmail.com"/>
    <hyperlink ref="AU175" r:id="rId134" display="anauin81@gmail.com"/>
    <hyperlink ref="AU176" r:id="rId135" display="kamejiale@gmail.com"/>
    <hyperlink ref="AU177" r:id="rId136"/>
    <hyperlink ref="AU179" r:id="rId137"/>
    <hyperlink ref="AU182" r:id="rId138"/>
    <hyperlink ref="AU181" r:id="rId139"/>
    <hyperlink ref="AU193" r:id="rId140"/>
    <hyperlink ref="AU188" r:id="rId141"/>
    <hyperlink ref="AU185" r:id="rId142"/>
    <hyperlink ref="AU183" r:id="rId143"/>
    <hyperlink ref="AU170" r:id="rId144" display="anacollazos29@gmail.com"/>
    <hyperlink ref="AU178" r:id="rId145"/>
    <hyperlink ref="AU173" r:id="rId146"/>
    <hyperlink ref="AU142" r:id="rId147" display="connyhola@hotmail.com"/>
    <hyperlink ref="AU140" r:id="rId148"/>
    <hyperlink ref="AU192" r:id="rId149"/>
    <hyperlink ref="AU184" r:id="rId150"/>
    <hyperlink ref="AU186" r:id="rId151"/>
    <hyperlink ref="AU180" r:id="rId152"/>
    <hyperlink ref="AU187" r:id="rId153" display="ana_logreira@yahoo.com"/>
    <hyperlink ref="AU189" r:id="rId154"/>
    <hyperlink ref="AU190" r:id="rId155"/>
    <hyperlink ref="AU191" r:id="rId156" display="diegojavierparrac@gmail.com"/>
    <hyperlink ref="AU168" r:id="rId157"/>
    <hyperlink ref="AU201" r:id="rId158"/>
    <hyperlink ref="AU212" r:id="rId159"/>
    <hyperlink ref="AU202" r:id="rId160"/>
    <hyperlink ref="AU208" r:id="rId161"/>
    <hyperlink ref="AU205" r:id="rId162"/>
    <hyperlink ref="AU204" r:id="rId163"/>
    <hyperlink ref="AU211" r:id="rId164"/>
    <hyperlink ref="AU206" r:id="rId165"/>
    <hyperlink ref="AU209" r:id="rId166"/>
    <hyperlink ref="AU203" r:id="rId167"/>
    <hyperlink ref="AU200" r:id="rId168"/>
    <hyperlink ref="AU199" r:id="rId169"/>
    <hyperlink ref="AU207" r:id="rId170"/>
    <hyperlink ref="AU195" r:id="rId171"/>
    <hyperlink ref="AU196" r:id="rId172"/>
    <hyperlink ref="AU198" r:id="rId173"/>
    <hyperlink ref="AU197" r:id="rId174"/>
    <hyperlink ref="AU194" r:id="rId175"/>
    <hyperlink ref="AU213" r:id="rId176"/>
    <hyperlink ref="AU210" r:id="rId177"/>
    <hyperlink ref="AU218" r:id="rId178"/>
    <hyperlink ref="AU214" r:id="rId179"/>
    <hyperlink ref="AU215" r:id="rId180"/>
    <hyperlink ref="AU221" r:id="rId181"/>
    <hyperlink ref="AU232" r:id="rId182"/>
    <hyperlink ref="AU227" r:id="rId183"/>
    <hyperlink ref="AU228" r:id="rId184"/>
    <hyperlink ref="AU225" r:id="rId185"/>
    <hyperlink ref="AU216" r:id="rId186"/>
    <hyperlink ref="AU219" r:id="rId187"/>
    <hyperlink ref="AU223" r:id="rId188"/>
    <hyperlink ref="AU220" r:id="rId189"/>
    <hyperlink ref="AU217" r:id="rId190"/>
    <hyperlink ref="AU231" r:id="rId191"/>
    <hyperlink ref="AU238" r:id="rId192"/>
    <hyperlink ref="AU222" r:id="rId193"/>
    <hyperlink ref="AU224" r:id="rId194"/>
    <hyperlink ref="AU234" r:id="rId195"/>
    <hyperlink ref="AU235" r:id="rId196"/>
    <hyperlink ref="AU233" r:id="rId197"/>
    <hyperlink ref="AU239" r:id="rId198"/>
    <hyperlink ref="AU229" r:id="rId199"/>
    <hyperlink ref="AU237" r:id="rId200"/>
    <hyperlink ref="AU226" r:id="rId201"/>
    <hyperlink ref="AU249" r:id="rId202"/>
    <hyperlink ref="AU246" r:id="rId203"/>
    <hyperlink ref="AU245" r:id="rId204"/>
    <hyperlink ref="AU244" r:id="rId205"/>
    <hyperlink ref="AU248" r:id="rId206"/>
    <hyperlink ref="AU253" r:id="rId207"/>
    <hyperlink ref="AU252" r:id="rId208"/>
    <hyperlink ref="AU247" r:id="rId209"/>
    <hyperlink ref="AU243" r:id="rId210"/>
    <hyperlink ref="AU242" r:id="rId211"/>
    <hyperlink ref="AU250" r:id="rId212"/>
    <hyperlink ref="AS251" r:id="rId213"/>
    <hyperlink ref="AU251" r:id="rId214"/>
    <hyperlink ref="AU259" r:id="rId215"/>
    <hyperlink ref="AU241" r:id="rId216"/>
    <hyperlink ref="AU134" r:id="rId217"/>
  </hyperlinks>
  <pageMargins left="0.7" right="0.7" top="0.75" bottom="0.75" header="0.3" footer="0.3"/>
  <pageSetup scale="10" orientation="portrait" horizontalDpi="4294967294" verticalDpi="4294967294" r:id="rId218"/>
  <extLst>
    <ext xmlns:x14="http://schemas.microsoft.com/office/spreadsheetml/2009/9/main" uri="{CCE6A557-97BC-4b89-ADB6-D9C93CAAB3DF}">
      <x14:dataValidations xmlns:xm="http://schemas.microsoft.com/office/excel/2006/main" count="9">
        <x14:dataValidation type="list" allowBlank="1" showInputMessage="1" showErrorMessage="1">
          <x14:formula1>
            <xm:f>Listas!$N$2:$N$6</xm:f>
          </x14:formula1>
          <xm:sqref>V237:V240 V3:V235 V1 V242:V1048576</xm:sqref>
        </x14:dataValidation>
        <x14:dataValidation type="list" allowBlank="1" showInputMessage="1" showErrorMessage="1">
          <x14:formula1>
            <xm:f>Listas!#REF!</xm:f>
          </x14:formula1>
          <xm:sqref>CP237:CP240 CP1:CP235 CP242:CP1048576</xm:sqref>
        </x14:dataValidation>
        <x14:dataValidation type="list" allowBlank="1" showInputMessage="1" showErrorMessage="1">
          <x14:formula1>
            <xm:f>Listas!$C$2:$C$13</xm:f>
          </x14:formula1>
          <xm:sqref>D3:D235 D1 D237:D1048576</xm:sqref>
        </x14:dataValidation>
        <x14:dataValidation type="list" allowBlank="1" showInputMessage="1" showErrorMessage="1">
          <x14:formula1>
            <xm:f>Listas!$G$2:$G$10</xm:f>
          </x14:formula1>
          <xm:sqref>E3:E235 E1 E237:E1048576</xm:sqref>
        </x14:dataValidation>
        <x14:dataValidation type="list" allowBlank="1" showInputMessage="1" showErrorMessage="1">
          <x14:formula1>
            <xm:f>Listas!$E$2:$E$12</xm:f>
          </x14:formula1>
          <xm:sqref>F237:F240 F3:F235 F1 F242:F1048576</xm:sqref>
        </x14:dataValidation>
        <x14:dataValidation type="list" allowBlank="1" showInputMessage="1" showErrorMessage="1">
          <x14:formula1>
            <xm:f>Listas!$P$2:$P$7</xm:f>
          </x14:formula1>
          <xm:sqref>AQ186 AQ140 AL3:AL235 AL1 AL237:AL1048576</xm:sqref>
        </x14:dataValidation>
        <x14:dataValidation type="list" allowBlank="1" showInputMessage="1" showErrorMessage="1">
          <x14:formula1>
            <xm:f>Listas!$J$2:$J$11</xm:f>
          </x14:formula1>
          <xm:sqref>O194 K249:K252 O250 O134 K237:K240 K242:K247 K1 K3:K235 K254:K1048576</xm:sqref>
        </x14:dataValidation>
        <x14:dataValidation type="list" allowBlank="1" showInputMessage="1" showErrorMessage="1">
          <x14:formula1>
            <xm:f>Listas!$A$2:$A$7</xm:f>
          </x14:formula1>
          <xm:sqref>C3:C235 C1 C237:C1048576</xm:sqref>
        </x14:dataValidation>
        <x14:dataValidation type="list" allowBlank="1" showInputMessage="1" showErrorMessage="1">
          <x14:formula1>
            <xm:f>Listas!$L$2:$L$11</xm:f>
          </x14:formula1>
          <xm:sqref>T237:T240 T3:T235 T1 T242:T1048576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
  <sheetViews>
    <sheetView workbookViewId="0">
      <selection activeCell="J6" sqref="J6"/>
    </sheetView>
  </sheetViews>
  <sheetFormatPr baseColWidth="10" defaultRowHeight="15" x14ac:dyDescent="0.25"/>
  <cols>
    <col min="1" max="1" width="26.7109375" bestFit="1" customWidth="1"/>
    <col min="2" max="2" width="2" customWidth="1"/>
    <col min="3" max="3" width="49.28515625" bestFit="1" customWidth="1"/>
    <col min="4" max="4" width="1.85546875" customWidth="1"/>
    <col min="5" max="5" width="28.85546875" bestFit="1" customWidth="1"/>
    <col min="6" max="6" width="1.85546875" customWidth="1"/>
    <col min="7" max="7" width="20.5703125" bestFit="1" customWidth="1"/>
    <col min="8" max="8" width="1.85546875" customWidth="1"/>
    <col min="10" max="10" width="23.28515625" bestFit="1" customWidth="1"/>
    <col min="11" max="11" width="1.85546875" customWidth="1"/>
    <col min="12" max="12" width="22.28515625" bestFit="1" customWidth="1"/>
    <col min="13" max="13" width="1.85546875" customWidth="1"/>
    <col min="14" max="14" width="18.85546875" bestFit="1" customWidth="1"/>
    <col min="15" max="15" width="2" customWidth="1"/>
    <col min="16" max="16" width="13" bestFit="1" customWidth="1"/>
    <col min="17" max="17" width="1.7109375" customWidth="1"/>
    <col min="18" max="18" width="17.7109375" bestFit="1" customWidth="1"/>
    <col min="19" max="19" width="1.85546875" customWidth="1"/>
    <col min="20" max="20" width="25.28515625" bestFit="1" customWidth="1"/>
    <col min="21" max="21" width="1.7109375" customWidth="1"/>
    <col min="22" max="22" width="23.85546875" bestFit="1" customWidth="1"/>
    <col min="23" max="23" width="1.85546875" customWidth="1"/>
    <col min="24" max="24" width="10.5703125" bestFit="1" customWidth="1"/>
  </cols>
  <sheetData>
    <row r="1" spans="1:24" ht="38.25" x14ac:dyDescent="0.25">
      <c r="A1" s="46" t="s">
        <v>253</v>
      </c>
      <c r="B1" s="47"/>
      <c r="C1" s="48" t="s">
        <v>3</v>
      </c>
      <c r="D1" s="49"/>
      <c r="E1" s="50" t="s">
        <v>254</v>
      </c>
      <c r="F1" s="47"/>
      <c r="G1" s="51" t="s">
        <v>4</v>
      </c>
      <c r="H1" s="47"/>
      <c r="I1" s="52" t="s">
        <v>255</v>
      </c>
      <c r="J1" s="52" t="s">
        <v>256</v>
      </c>
      <c r="K1" s="47"/>
      <c r="L1" s="53" t="s">
        <v>11</v>
      </c>
      <c r="M1" s="49"/>
      <c r="N1" s="54" t="s">
        <v>257</v>
      </c>
      <c r="O1" s="49"/>
      <c r="P1" s="16" t="s">
        <v>56</v>
      </c>
      <c r="Q1" s="47"/>
      <c r="R1" s="55" t="s">
        <v>258</v>
      </c>
      <c r="S1" s="49"/>
      <c r="T1" s="51" t="s">
        <v>259</v>
      </c>
      <c r="U1" s="47"/>
      <c r="V1" s="54" t="s">
        <v>260</v>
      </c>
      <c r="W1" s="47"/>
      <c r="X1" s="56" t="s">
        <v>261</v>
      </c>
    </row>
    <row r="2" spans="1:24" ht="36" x14ac:dyDescent="0.25">
      <c r="A2" s="57" t="s">
        <v>66</v>
      </c>
      <c r="B2" s="58"/>
      <c r="C2" s="59" t="s">
        <v>262</v>
      </c>
      <c r="D2" s="58"/>
      <c r="E2" s="60" t="s">
        <v>263</v>
      </c>
      <c r="F2" s="58"/>
      <c r="G2" s="59" t="s">
        <v>264</v>
      </c>
      <c r="H2" s="58"/>
      <c r="I2" s="61">
        <v>11</v>
      </c>
      <c r="J2" s="62" t="s">
        <v>161</v>
      </c>
      <c r="K2" s="58"/>
      <c r="L2" s="63" t="s">
        <v>72</v>
      </c>
      <c r="M2" s="58"/>
      <c r="N2" s="64" t="s">
        <v>265</v>
      </c>
      <c r="O2" s="58"/>
      <c r="P2" s="65" t="s">
        <v>77</v>
      </c>
      <c r="Q2" s="58"/>
      <c r="R2" s="63" t="s">
        <v>266</v>
      </c>
      <c r="S2" s="58"/>
      <c r="T2" s="59" t="s">
        <v>267</v>
      </c>
      <c r="U2" s="58"/>
      <c r="V2" s="60" t="s">
        <v>268</v>
      </c>
      <c r="W2" s="58"/>
      <c r="X2" s="59" t="s">
        <v>269</v>
      </c>
    </row>
    <row r="3" spans="1:24" ht="72" x14ac:dyDescent="0.25">
      <c r="A3" s="57" t="s">
        <v>212</v>
      </c>
      <c r="B3" s="58"/>
      <c r="C3" s="66" t="s">
        <v>270</v>
      </c>
      <c r="D3" s="58"/>
      <c r="E3" s="60" t="s">
        <v>271</v>
      </c>
      <c r="F3" s="58"/>
      <c r="G3" s="59" t="s">
        <v>272</v>
      </c>
      <c r="H3" s="58"/>
      <c r="I3" s="67">
        <v>17</v>
      </c>
      <c r="J3" s="62" t="s">
        <v>213</v>
      </c>
      <c r="K3" s="58"/>
      <c r="L3" s="68" t="s">
        <v>106</v>
      </c>
      <c r="M3" s="58"/>
      <c r="N3" s="64" t="s">
        <v>74</v>
      </c>
      <c r="O3" s="58"/>
      <c r="P3" s="65" t="s">
        <v>273</v>
      </c>
      <c r="Q3" s="58"/>
      <c r="R3" s="68" t="s">
        <v>274</v>
      </c>
      <c r="S3" s="58"/>
      <c r="T3" s="59" t="s">
        <v>275</v>
      </c>
      <c r="U3" s="58"/>
      <c r="V3" s="60" t="s">
        <v>276</v>
      </c>
      <c r="W3" s="58"/>
      <c r="X3" s="59" t="s">
        <v>277</v>
      </c>
    </row>
    <row r="4" spans="1:24" ht="72" x14ac:dyDescent="0.25">
      <c r="A4" s="57" t="s">
        <v>278</v>
      </c>
      <c r="B4" s="58"/>
      <c r="C4" s="59" t="s">
        <v>279</v>
      </c>
      <c r="D4" s="58"/>
      <c r="E4" s="60" t="s">
        <v>280</v>
      </c>
      <c r="F4" s="58"/>
      <c r="G4" s="65" t="s">
        <v>281</v>
      </c>
      <c r="H4" s="58"/>
      <c r="I4" s="67">
        <v>17</v>
      </c>
      <c r="J4" s="62" t="s">
        <v>96</v>
      </c>
      <c r="K4" s="58"/>
      <c r="L4" s="63" t="s">
        <v>90</v>
      </c>
      <c r="M4" s="58"/>
      <c r="N4" s="64" t="s">
        <v>143</v>
      </c>
      <c r="O4" s="58"/>
      <c r="P4" s="59" t="s">
        <v>282</v>
      </c>
      <c r="Q4" s="58"/>
      <c r="R4" s="63" t="s">
        <v>283</v>
      </c>
      <c r="S4" s="58"/>
      <c r="T4" s="59" t="s">
        <v>284</v>
      </c>
      <c r="U4" s="58"/>
      <c r="V4" s="60" t="s">
        <v>285</v>
      </c>
      <c r="W4" s="58"/>
      <c r="X4" s="58"/>
    </row>
    <row r="5" spans="1:24" ht="48" x14ac:dyDescent="0.25">
      <c r="A5" s="57" t="s">
        <v>95</v>
      </c>
      <c r="B5" s="58"/>
      <c r="C5" s="65" t="s">
        <v>67</v>
      </c>
      <c r="D5" s="58"/>
      <c r="E5" s="60" t="s">
        <v>286</v>
      </c>
      <c r="F5" s="58"/>
      <c r="G5" s="59" t="s">
        <v>287</v>
      </c>
      <c r="H5" s="58"/>
      <c r="I5" s="67">
        <v>25</v>
      </c>
      <c r="J5" s="62" t="s">
        <v>122</v>
      </c>
      <c r="K5" s="58"/>
      <c r="L5" s="69" t="s">
        <v>177</v>
      </c>
      <c r="M5" s="58"/>
      <c r="N5" s="64" t="s">
        <v>288</v>
      </c>
      <c r="O5" s="58"/>
      <c r="P5" s="59" t="s">
        <v>244</v>
      </c>
      <c r="Q5" s="58"/>
      <c r="R5" s="68" t="s">
        <v>289</v>
      </c>
      <c r="S5" s="58"/>
      <c r="T5" s="59" t="s">
        <v>290</v>
      </c>
      <c r="U5" s="58"/>
      <c r="V5" s="60" t="s">
        <v>291</v>
      </c>
      <c r="W5" s="58"/>
      <c r="X5" s="58"/>
    </row>
    <row r="6" spans="1:24" ht="39" x14ac:dyDescent="0.25">
      <c r="A6" s="57" t="s">
        <v>958</v>
      </c>
      <c r="B6" s="58"/>
      <c r="C6" s="59" t="s">
        <v>292</v>
      </c>
      <c r="D6" s="58"/>
      <c r="E6" s="60" t="s">
        <v>293</v>
      </c>
      <c r="F6" s="58"/>
      <c r="G6" s="59" t="s">
        <v>294</v>
      </c>
      <c r="H6" s="58"/>
      <c r="I6" s="67">
        <v>42</v>
      </c>
      <c r="J6" s="62" t="s">
        <v>70</v>
      </c>
      <c r="K6" s="58"/>
      <c r="L6" s="63" t="s">
        <v>192</v>
      </c>
      <c r="M6" s="58"/>
      <c r="N6" s="64" t="s">
        <v>568</v>
      </c>
      <c r="O6" s="58"/>
      <c r="P6" s="59" t="s">
        <v>295</v>
      </c>
      <c r="Q6" s="58"/>
      <c r="R6" s="68" t="s">
        <v>289</v>
      </c>
      <c r="S6" s="58"/>
      <c r="T6" s="59" t="s">
        <v>296</v>
      </c>
      <c r="U6" s="58"/>
      <c r="V6" s="70" t="s">
        <v>297</v>
      </c>
      <c r="W6" s="58"/>
      <c r="X6" s="58"/>
    </row>
    <row r="7" spans="1:24" ht="51.75" x14ac:dyDescent="0.25">
      <c r="A7" s="57" t="s">
        <v>121</v>
      </c>
      <c r="B7" s="58"/>
      <c r="C7" s="71" t="s">
        <v>298</v>
      </c>
      <c r="D7" s="58"/>
      <c r="E7" s="60" t="s">
        <v>299</v>
      </c>
      <c r="F7" s="58"/>
      <c r="G7" s="59" t="s">
        <v>68</v>
      </c>
      <c r="H7" s="58"/>
      <c r="I7" s="61"/>
      <c r="J7" s="85" t="s">
        <v>775</v>
      </c>
      <c r="K7" s="58"/>
      <c r="L7" s="63" t="s">
        <v>301</v>
      </c>
      <c r="M7" s="58"/>
      <c r="N7" s="70"/>
      <c r="O7" s="58"/>
      <c r="P7" s="59" t="s">
        <v>71</v>
      </c>
      <c r="Q7" s="58"/>
      <c r="R7" s="68"/>
      <c r="S7" s="58"/>
      <c r="T7" s="59" t="s">
        <v>302</v>
      </c>
      <c r="U7" s="58"/>
      <c r="V7" s="70" t="s">
        <v>303</v>
      </c>
      <c r="W7" s="58"/>
      <c r="X7" s="58"/>
    </row>
    <row r="8" spans="1:24" ht="26.25" x14ac:dyDescent="0.25">
      <c r="A8" s="58"/>
      <c r="B8" s="58"/>
      <c r="C8" s="66" t="s">
        <v>304</v>
      </c>
      <c r="D8" s="58"/>
      <c r="E8" s="60" t="s">
        <v>69</v>
      </c>
      <c r="F8" s="58"/>
      <c r="G8" s="59" t="s">
        <v>305</v>
      </c>
      <c r="H8" s="58"/>
      <c r="I8" s="61"/>
      <c r="J8" s="85" t="s">
        <v>796</v>
      </c>
      <c r="K8" s="58"/>
      <c r="L8" s="68" t="s">
        <v>624</v>
      </c>
      <c r="M8" s="58"/>
      <c r="N8" s="70"/>
      <c r="O8" s="58"/>
      <c r="P8" s="58"/>
      <c r="Q8" s="58"/>
      <c r="R8" s="63"/>
      <c r="S8" s="58"/>
      <c r="T8" s="59" t="s">
        <v>307</v>
      </c>
      <c r="U8" s="58"/>
      <c r="V8" s="70"/>
      <c r="W8" s="58"/>
      <c r="X8" s="58"/>
    </row>
    <row r="9" spans="1:24" ht="26.25" x14ac:dyDescent="0.25">
      <c r="A9" s="58"/>
      <c r="B9" s="58"/>
      <c r="C9" s="59" t="s">
        <v>308</v>
      </c>
      <c r="D9" s="58"/>
      <c r="E9" s="60" t="s">
        <v>309</v>
      </c>
      <c r="F9" s="58"/>
      <c r="G9" s="59" t="s">
        <v>298</v>
      </c>
      <c r="H9" s="58"/>
      <c r="J9" s="62" t="s">
        <v>300</v>
      </c>
      <c r="K9" s="58"/>
      <c r="L9" s="68" t="s">
        <v>676</v>
      </c>
      <c r="M9" s="58"/>
      <c r="N9" s="70"/>
      <c r="O9" s="58"/>
      <c r="P9" s="58"/>
      <c r="Q9" s="58"/>
      <c r="R9" s="68"/>
      <c r="S9" s="58"/>
      <c r="T9" s="59" t="s">
        <v>289</v>
      </c>
      <c r="U9" s="58"/>
      <c r="V9" s="70"/>
      <c r="W9" s="58"/>
      <c r="X9" s="58"/>
    </row>
    <row r="10" spans="1:24" ht="39" x14ac:dyDescent="0.25">
      <c r="A10" s="58"/>
      <c r="B10" s="58"/>
      <c r="C10" s="59" t="s">
        <v>310</v>
      </c>
      <c r="D10" s="58"/>
      <c r="E10" s="60" t="s">
        <v>311</v>
      </c>
      <c r="F10" s="58"/>
      <c r="G10" s="59" t="s">
        <v>1162</v>
      </c>
      <c r="H10" s="58"/>
      <c r="J10" s="62" t="s">
        <v>923</v>
      </c>
      <c r="K10" s="58"/>
      <c r="L10" s="68" t="s">
        <v>1107</v>
      </c>
      <c r="M10" s="58"/>
      <c r="N10" s="72"/>
      <c r="O10" s="58"/>
      <c r="P10" s="58"/>
      <c r="Q10" s="58"/>
      <c r="R10" s="68"/>
      <c r="S10" s="58"/>
      <c r="T10" s="59" t="s">
        <v>312</v>
      </c>
      <c r="U10" s="58"/>
      <c r="V10" s="72"/>
      <c r="W10" s="58"/>
      <c r="X10" s="58"/>
    </row>
    <row r="11" spans="1:24" x14ac:dyDescent="0.25">
      <c r="A11" s="58"/>
      <c r="B11" s="58"/>
      <c r="C11" s="59" t="s">
        <v>313</v>
      </c>
      <c r="D11" s="58"/>
      <c r="E11" s="60" t="s">
        <v>71</v>
      </c>
      <c r="F11" s="58"/>
      <c r="G11" s="59"/>
      <c r="H11" s="58"/>
      <c r="J11" s="62" t="s">
        <v>306</v>
      </c>
      <c r="K11" s="58"/>
      <c r="L11" s="63" t="s">
        <v>414</v>
      </c>
      <c r="M11" s="58"/>
      <c r="N11" s="70"/>
      <c r="O11" s="58"/>
      <c r="P11" s="58"/>
      <c r="Q11" s="58"/>
      <c r="R11" s="69"/>
      <c r="S11" s="58"/>
      <c r="T11" s="59" t="s">
        <v>314</v>
      </c>
      <c r="U11" s="58"/>
      <c r="V11" s="70"/>
      <c r="W11" s="58"/>
      <c r="X11" s="58"/>
    </row>
    <row r="12" spans="1:24" x14ac:dyDescent="0.25">
      <c r="B12" s="58"/>
      <c r="C12" s="59" t="s">
        <v>315</v>
      </c>
      <c r="D12" s="58"/>
      <c r="E12" s="60" t="s">
        <v>316</v>
      </c>
      <c r="F12" s="58"/>
      <c r="G12" s="59"/>
      <c r="H12" s="58"/>
      <c r="K12" s="58"/>
      <c r="L12" s="68"/>
      <c r="M12" s="58"/>
      <c r="N12" s="60"/>
      <c r="O12" s="58"/>
      <c r="P12" s="58"/>
      <c r="Q12" s="58"/>
      <c r="R12" s="63"/>
      <c r="S12" s="58"/>
      <c r="T12" s="59" t="s">
        <v>317</v>
      </c>
      <c r="U12" s="58"/>
      <c r="V12" s="60"/>
      <c r="W12" s="58"/>
      <c r="X12" s="58"/>
    </row>
    <row r="13" spans="1:24" x14ac:dyDescent="0.25">
      <c r="B13" s="58"/>
      <c r="C13" s="59" t="s">
        <v>318</v>
      </c>
      <c r="D13" s="58"/>
      <c r="E13" s="60"/>
      <c r="F13" s="58"/>
      <c r="G13" s="59"/>
      <c r="H13" s="58"/>
      <c r="K13" s="58"/>
      <c r="L13" s="69"/>
      <c r="M13" s="58"/>
      <c r="N13" s="70"/>
      <c r="O13" s="58"/>
      <c r="P13" s="58"/>
      <c r="Q13" s="58"/>
      <c r="R13" s="69"/>
      <c r="S13" s="58"/>
      <c r="T13" s="59" t="s">
        <v>319</v>
      </c>
      <c r="U13" s="58"/>
      <c r="V13" s="70"/>
      <c r="W13" s="58"/>
      <c r="X13" s="58"/>
    </row>
    <row r="14" spans="1:24" x14ac:dyDescent="0.25">
      <c r="L14" s="68"/>
    </row>
    <row r="15" spans="1:24" x14ac:dyDescent="0.25">
      <c r="L15" s="6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 2017</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Nydia Janette Moreno Buitrago</dc:creator>
  <cp:lastModifiedBy>lenovo</cp:lastModifiedBy>
  <cp:lastPrinted>2017-07-12T14:36:05Z</cp:lastPrinted>
  <dcterms:created xsi:type="dcterms:W3CDTF">2017-02-15T20:03:52Z</dcterms:created>
  <dcterms:modified xsi:type="dcterms:W3CDTF">2017-07-21T16:51:42Z</dcterms:modified>
</cp:coreProperties>
</file>