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600" windowHeight="9150" firstSheet="1" activeTab="1"/>
  </bookViews>
  <sheets>
    <sheet name="Guia " sheetId="3" state="hidden" r:id="rId1"/>
    <sheet name="mapa de riesgos " sheetId="1" r:id="rId2"/>
    <sheet name="listas" sheetId="2" state="hidden" r:id="rId3"/>
  </sheets>
  <definedNames>
    <definedName name="_xlnm.Print_Area" localSheetId="0">'Guia '!$A$1:$G$83</definedName>
    <definedName name="_xlnm.Print_Area" localSheetId="1">'mapa de riesgos '!$A$1:$AL$33</definedName>
  </definedNames>
  <calcPr calcId="145621"/>
</workbook>
</file>

<file path=xl/calcChain.xml><?xml version="1.0" encoding="utf-8"?>
<calcChain xmlns="http://schemas.openxmlformats.org/spreadsheetml/2006/main">
  <c r="S30" i="1" l="1"/>
  <c r="K30" i="1"/>
  <c r="L30" i="1" s="1"/>
  <c r="J30" i="1"/>
  <c r="H30" i="1"/>
  <c r="T30" i="1" l="1"/>
  <c r="U30" i="1"/>
  <c r="V30" i="1" s="1"/>
  <c r="W30" i="1" l="1"/>
  <c r="U17" i="1" l="1"/>
  <c r="U18" i="1"/>
  <c r="U19" i="1"/>
  <c r="U20" i="1"/>
  <c r="U15" i="1"/>
  <c r="U13" i="1"/>
  <c r="U7" i="1"/>
  <c r="U8" i="1"/>
  <c r="U9" i="1"/>
  <c r="U10" i="1"/>
  <c r="S11" i="1"/>
  <c r="S14" i="1"/>
  <c r="U14" i="1" s="1"/>
  <c r="S16" i="1"/>
  <c r="U16" i="1" s="1"/>
  <c r="S21" i="1"/>
  <c r="U21" i="1" s="1"/>
  <c r="S24" i="1"/>
  <c r="T24" i="1" s="1"/>
  <c r="U25" i="1"/>
  <c r="S26" i="1"/>
  <c r="U26" i="1" s="1"/>
  <c r="U27" i="1"/>
  <c r="U29" i="1"/>
  <c r="S32" i="1"/>
  <c r="U32" i="1" s="1"/>
  <c r="V27" i="1"/>
  <c r="V29" i="1"/>
  <c r="U11" i="1" l="1"/>
  <c r="T11" i="1"/>
  <c r="T21" i="1"/>
  <c r="T16" i="1"/>
  <c r="T14" i="1"/>
  <c r="T32" i="1"/>
  <c r="U33" i="1"/>
  <c r="T26" i="1"/>
  <c r="U24" i="1"/>
  <c r="U28" i="1"/>
  <c r="V33" i="1"/>
  <c r="V28" i="1"/>
  <c r="V14" i="1"/>
  <c r="W14" i="1" s="1"/>
  <c r="V21" i="1" l="1"/>
  <c r="W21" i="1" s="1"/>
  <c r="V16" i="1"/>
  <c r="W16" i="1" s="1"/>
  <c r="K32" i="1"/>
  <c r="V32" i="1" s="1"/>
  <c r="K33" i="1"/>
  <c r="J32" i="1"/>
  <c r="J33" i="1"/>
  <c r="H33" i="1"/>
  <c r="H32" i="1"/>
  <c r="H16" i="1" l="1"/>
  <c r="J16" i="1"/>
  <c r="L32" i="1" l="1"/>
  <c r="W32" i="1" s="1"/>
  <c r="K26" i="1"/>
  <c r="K25" i="1"/>
  <c r="K24" i="1"/>
  <c r="J26" i="1"/>
  <c r="J25" i="1"/>
  <c r="J24" i="1"/>
  <c r="H26" i="1"/>
  <c r="H25" i="1"/>
  <c r="H24" i="1"/>
  <c r="K14" i="1"/>
  <c r="L14" i="1" s="1"/>
  <c r="J14" i="1"/>
  <c r="H14" i="1"/>
  <c r="L24" i="1" l="1"/>
  <c r="W24" i="1" s="1"/>
  <c r="V24" i="1"/>
  <c r="L26" i="1"/>
  <c r="V26" i="1"/>
  <c r="S6" i="1"/>
  <c r="T6" i="1" s="1"/>
  <c r="K11" i="1"/>
  <c r="V11" i="1" s="1"/>
  <c r="W11" i="1" s="1"/>
  <c r="K16" i="1"/>
  <c r="L16" i="1" s="1"/>
  <c r="K21" i="1"/>
  <c r="K6" i="1"/>
  <c r="L6" i="1" s="1"/>
  <c r="J11" i="1"/>
  <c r="J21" i="1"/>
  <c r="J6" i="1"/>
  <c r="H11" i="1"/>
  <c r="H21" i="1"/>
  <c r="H6" i="1"/>
  <c r="W26" i="1" l="1"/>
  <c r="L21" i="1"/>
  <c r="L11" i="1"/>
  <c r="U6" i="1"/>
  <c r="V6" i="1" s="1"/>
  <c r="W6" i="1" l="1"/>
</calcChain>
</file>

<file path=xl/comments1.xml><?xml version="1.0" encoding="utf-8"?>
<comments xmlns="http://schemas.openxmlformats.org/spreadsheetml/2006/main">
  <authors>
    <author>Cristian steph Velasqez Alejo</author>
  </authors>
  <commentList>
    <comment ref="E5" authorId="0">
      <text>
        <r>
          <rPr>
            <b/>
            <sz val="9"/>
            <color indexed="81"/>
            <rFont val="Tahoma"/>
            <charset val="1"/>
          </rPr>
          <t>Como se manifestó en la entidad</t>
        </r>
      </text>
    </comment>
  </commentList>
</comments>
</file>

<file path=xl/sharedStrings.xml><?xml version="1.0" encoding="utf-8"?>
<sst xmlns="http://schemas.openxmlformats.org/spreadsheetml/2006/main" count="474" uniqueCount="302">
  <si>
    <t xml:space="preserve">Mapa de Riesgos de Corrupción </t>
  </si>
  <si>
    <t>I. Identificación del riesgo</t>
  </si>
  <si>
    <t>4. Plan de Manejo</t>
  </si>
  <si>
    <t>Seguimiento 1 con corte a 30 de abril</t>
  </si>
  <si>
    <t>Seguimiento 2 con corte a 31 de agosto</t>
  </si>
  <si>
    <t>Seguimiento 3 con corte a 31 de diciembre</t>
  </si>
  <si>
    <t>Ámbito de Gestión</t>
  </si>
  <si>
    <t>Sub - ámbito de gestión</t>
  </si>
  <si>
    <t>Causa</t>
  </si>
  <si>
    <t>Riesgo</t>
  </si>
  <si>
    <t>Consecuencia</t>
  </si>
  <si>
    <t>valor Impacto</t>
  </si>
  <si>
    <t>Impacto</t>
  </si>
  <si>
    <t>valor Probabilidad</t>
  </si>
  <si>
    <t>Probabilidad</t>
  </si>
  <si>
    <t>Zona de Riesgo inherente</t>
  </si>
  <si>
    <t xml:space="preserve">Controles Existentes </t>
  </si>
  <si>
    <t>Responsable</t>
  </si>
  <si>
    <t>Zona de Riesgo Residual</t>
  </si>
  <si>
    <t>Acciones</t>
  </si>
  <si>
    <t>Proceso</t>
  </si>
  <si>
    <t>Recursos</t>
  </si>
  <si>
    <t>Meta de la acción</t>
  </si>
  <si>
    <t>Indicador de la acción</t>
  </si>
  <si>
    <t>Fuente de verificación</t>
  </si>
  <si>
    <t xml:space="preserve">Descripción Cualitativa </t>
  </si>
  <si>
    <t xml:space="preserve">Resultado del indicador </t>
  </si>
  <si>
    <t>IMPACTO</t>
  </si>
  <si>
    <t>SI</t>
  </si>
  <si>
    <t>RARO</t>
  </si>
  <si>
    <t>INSIGNIFICANTE</t>
  </si>
  <si>
    <t>NO</t>
  </si>
  <si>
    <t>IMPROBABLE</t>
  </si>
  <si>
    <t>MENOR</t>
  </si>
  <si>
    <t>MODERADO</t>
  </si>
  <si>
    <t>PROBABLE</t>
  </si>
  <si>
    <t>MAYOR</t>
  </si>
  <si>
    <t>CASI CERTEZA</t>
  </si>
  <si>
    <t>CATASTROFICO</t>
  </si>
  <si>
    <t xml:space="preserve">Evaluacion </t>
  </si>
  <si>
    <t>BAJO</t>
  </si>
  <si>
    <t>ALTO</t>
  </si>
  <si>
    <t>EXTREMO</t>
  </si>
  <si>
    <t>Ámbito de
Gestión</t>
  </si>
  <si>
    <t>VISIBILIDAD</t>
  </si>
  <si>
    <t>Gobierno Electrónico - Publicidad de la información</t>
  </si>
  <si>
    <t>INSTITUCIONALIDAD</t>
  </si>
  <si>
    <t>Rendición de cuentas</t>
  </si>
  <si>
    <t>CONTROL Y SANCIÓN</t>
  </si>
  <si>
    <t>Espacios de diálogo con OSC y ciudadanía en general</t>
  </si>
  <si>
    <t>TEMAS ANTICORRUPCIÓN</t>
  </si>
  <si>
    <t>Sistema de atención al ciudadano</t>
  </si>
  <si>
    <t>Gestión Contractual</t>
  </si>
  <si>
    <t>Gestión documental</t>
  </si>
  <si>
    <t>Gestión del recurso humano</t>
  </si>
  <si>
    <t>PRESTACIÓN DE BIENES Y SERVICIOS</t>
  </si>
  <si>
    <t>Control interno</t>
  </si>
  <si>
    <t>Control institucional</t>
  </si>
  <si>
    <t>Control político</t>
  </si>
  <si>
    <t>Control social</t>
  </si>
  <si>
    <t>Ambiente de denuncia</t>
  </si>
  <si>
    <t>Clima ético</t>
  </si>
  <si>
    <t>Capacidad de investigar (Investigación, procedimientos o trato)</t>
  </si>
  <si>
    <t>Riesgos asociados a la visibilidad de la gestión</t>
  </si>
  <si>
    <t>RIESGO</t>
  </si>
  <si>
    <t>¿CÓMO SE MANIFIESTA?</t>
  </si>
  <si>
    <t>Bajo nivel de publicidad de la
información.</t>
  </si>
  <si>
    <t>En la inexistencia de procesos, procedimientos y acciones concretas de publicidad de la información, las decisiones de la administración y la forma mediante la cual se toman dichas decisiones.</t>
  </si>
  <si>
    <t>Rendición de cuentas a la ciudadanía de
baja calidad y deficiente.</t>
  </si>
  <si>
    <t>Inexistencia o inadecuada gestión del proceso de rendición de cuentas al interior de la entidad. Espacios limitados de interlocución con los ciudadanos y baja calidad de la información suministrada por diversos medios.</t>
  </si>
  <si>
    <t>Ausencia o debilidad de canales de
comunicación</t>
  </si>
  <si>
    <t>Inexistencia o debilidad en canales de entrega y acceso a la información por parte de la ciudadanía o de los mismos servidores públicos de la entidad.</t>
  </si>
  <si>
    <t>iesgos asociados a la institucionalidad:</t>
  </si>
  <si>
    <t>Concentración de poder</t>
  </si>
  <si>
    <t>Centralización de la administración, la toma de decisiones, la vigilancia y el control de un proceso, procedimiento o una entidad, en un solo lugar o en una sola persona.</t>
  </si>
  <si>
    <t>Extralimitación de funciones</t>
  </si>
  <si>
    <t>Cuando un organismo o funcionario que está investido de un poder legal, y que tiene una órbita específica, va más allá de las funciones y fines que le otorga ese poder. Si bien es un delito independiente, que no solo se asocia a hechos de corrupción, en el ámbito institucionalidad es funcional a la corrupción.</t>
  </si>
  <si>
    <t>Ausencia o debilidad de procesos y procedimientos para la gestión administrativa y misional</t>
  </si>
  <si>
    <t>Amiguismo y clientelismo</t>
  </si>
  <si>
    <t>En el intercambio extraoficial de favores, en el cual un individuo con poder político se beneficia a sí mismo o un tercero a cambio de apoyo electoral.</t>
  </si>
  <si>
    <t>Ausencia o debilidad de medidas y/o políticas de conflictos de interés</t>
  </si>
  <si>
    <t>En aquellas situaciones de orden moral y económico que puedan impedirle a un servidor público actuar en forma objetiva e independiente, ya sea porque le resulte particularmente conveniente, le sea personalmente beneficioso o porque sus familiares en los grados indicados en la ley, se vean igualmente beneficiados.</t>
  </si>
  <si>
    <t>Riesgos asociados al control y sanción</t>
  </si>
  <si>
    <t>Inexistencia de canales de denuncia
interna y externa</t>
  </si>
  <si>
    <t>Inexistencia o debilidad en los espacios, procesos y procedimientos para la comunicación de hechos o riesgos de corrupción de manera segura y confiable, por parte de los ciudadanos o por los servidores públicos al interior de la
entidad.</t>
  </si>
  <si>
    <t>Bajos estándares éticos</t>
  </si>
  <si>
    <t>La baja capacidad de los servidores públicos de identificarse con unos principios de acción definidos por la comunidad. En este sentido, no se limita al cumplimiento de estos principios, sino a la posibilidad de emitir un juicio sobre estos.</t>
  </si>
  <si>
    <t>Baja cultura del control social</t>
  </si>
  <si>
    <t>En el bajo apoyo a los proceso de control social realizados por los ciudadanos, la no entrega de información para la realización de sus ejercicios. Así mismo, se manifiesta en la resistencia por parte de la administración a considerar espacios de diálogo para conocer los resultados del control social.</t>
  </si>
  <si>
    <t>Baja cultura del control institucional</t>
  </si>
  <si>
    <t>En el rechazo o resistencia a los proceso de auditoría y control interno, así como en la no entrega oportuna de la información a los entes de control.</t>
  </si>
  <si>
    <t>Riesgos asociados a Delitos:</t>
  </si>
  <si>
    <t>Peculado</t>
  </si>
  <si>
    <t>Apropiación ilegal, en beneficio propio o de un tercero, de los bienes del estado.</t>
  </si>
  <si>
    <t>Tráfico de influencias</t>
  </si>
  <si>
    <t>Consiste en utilizar la influencia personal para recibir, dar o prometer, para sí mismo o para un tercero, beneficios, favores o tratamiento preferencial.</t>
  </si>
  <si>
    <t>Cohecho</t>
  </si>
  <si>
    <t>Soborno (dar, ofrecer) Es un delito de doble vía.</t>
  </si>
  <si>
    <t>Concusión</t>
  </si>
  <si>
    <t>Cuando un servidor público abusa de su cargo o funciones para inducir a otra persona a dar o prometer dinero o cualquier otra utilidad indebida.</t>
  </si>
  <si>
    <t>Enriquecimiento ilícito</t>
  </si>
  <si>
    <t>Se da cuando, por razón del cargo o funciones, se obtiene un incremento patrimonial no justificado.</t>
  </si>
  <si>
    <t>Prevaricato</t>
  </si>
  <si>
    <t>Es la toma de decisiones (Resolución, dictamen o concepto) contrarias a la ley.</t>
  </si>
  <si>
    <t>Concierto para delinquir</t>
  </si>
  <si>
    <t>Participación de varias personas para cometer un delito.</t>
  </si>
  <si>
    <t>Interés indebido en la celebración de
contratos</t>
  </si>
  <si>
    <t>Cuando se actúa de manera interesada o amañada en cualquier clase de contrato o acto administrativo.</t>
  </si>
  <si>
    <t>Abuso de autoridad por omisión de denuncia</t>
  </si>
  <si>
    <t>Cuando teniendo conocimiento de una conducta, no se informa a las autoridades.</t>
  </si>
  <si>
    <t>Utilización indebida de información oficial
privilegiada</t>
  </si>
  <si>
    <t>Aprovechamiento de datos confidenciales para beneficio propio.</t>
  </si>
  <si>
    <t>Malversación de recursos</t>
  </si>
  <si>
    <t>Desviar recursos públicos a objetivos distintos a los consignados en el presupuesto. (Peculado por aplicación oficial diferente)</t>
  </si>
  <si>
    <t>Detrimento patrimonial</t>
  </si>
  <si>
    <t>Se entiende como la lesión del patrimonio público, representada en el menoscabo, disminución, perjuicio, detrimento, pérdida, uso indebido o deterioro de los bienes o recursos públicos, o a los intereses patrimoniales del Estado.</t>
  </si>
  <si>
    <t xml:space="preserve"> PROBABILIDAD</t>
  </si>
  <si>
    <t>NIVEL</t>
  </si>
  <si>
    <t>DESCRIPTOR</t>
  </si>
  <si>
    <t>DESCRIPCION</t>
  </si>
  <si>
    <t>FRECUENCIA</t>
  </si>
  <si>
    <t>Raro</t>
  </si>
  <si>
    <t>El evento puede ocurrir solo en circunstancias excepcionales.</t>
  </si>
  <si>
    <t>No se ha presentado en los últimos 5 años.</t>
  </si>
  <si>
    <t>Improbable</t>
  </si>
  <si>
    <t>El evento puede ocurrir en algún momento.</t>
  </si>
  <si>
    <t>Al menos una vez en los últimos 5 años.</t>
  </si>
  <si>
    <t>Posible</t>
  </si>
  <si>
    <t>El evento podría ocurrir en algún momento.</t>
  </si>
  <si>
    <t>Al menos una vez en los últimos 2 años.</t>
  </si>
  <si>
    <t>Probable</t>
  </si>
  <si>
    <t>El evento probablemente ocurrirá en la mayoría de las circunstancias.</t>
  </si>
  <si>
    <t>Al menos una vez en el último año.</t>
  </si>
  <si>
    <t>Casi seguro</t>
  </si>
  <si>
    <t>Se espera que el evento ocurra en la mayoría de las circunstancias.</t>
  </si>
  <si>
    <t>Mas de una vez al año.</t>
  </si>
  <si>
    <t>Guía para la Administración del Riesgo. Departamento Administrativo de la Función Pública (DAFP), Página 28.</t>
  </si>
  <si>
    <t xml:space="preserve"> DE IMPACTO:</t>
  </si>
  <si>
    <t>Insignificante</t>
  </si>
  <si>
    <t>Si el hecho llegara a presentarse, tendría consecuencias o efectos mínimos sobre la entidad.</t>
  </si>
  <si>
    <t>Menor</t>
  </si>
  <si>
    <t>Si el hecho llegara a presentarse, tendría bajo impacto o efecto sobre la entidad.</t>
  </si>
  <si>
    <t>Moderado</t>
  </si>
  <si>
    <t>Si el hecho llegara a presentarse, tendría medianas consecuencias o efectos sobre la entidad.</t>
  </si>
  <si>
    <t>Mayor</t>
  </si>
  <si>
    <t>Si el hecho llegara a presentarse, tendría altas consecuencias o efectos sobre le entidad.</t>
  </si>
  <si>
    <t>Si el hecho llegara a presentarse, tendría desastrosas consecuencias o efectos sobre la entidad.</t>
  </si>
  <si>
    <t>Impacto y Probabilidad</t>
  </si>
  <si>
    <t>verde</t>
  </si>
  <si>
    <t>amarillo claro</t>
  </si>
  <si>
    <t>amarillo Oscuro</t>
  </si>
  <si>
    <t>rojo</t>
  </si>
  <si>
    <t xml:space="preserve">Inaceptable (Catastrófico)
</t>
  </si>
  <si>
    <t xml:space="preserve">Tenga en cuenta la siguiente información par la construcción del mapa de riesgos de corrupción: </t>
  </si>
  <si>
    <t>2. Evaluación del Riesgo inherente</t>
  </si>
  <si>
    <t>3. Evaluación del Riesgo Residual</t>
  </si>
  <si>
    <t>Ausencia o debilidad de procesos y procedimientos para la gestión</t>
  </si>
  <si>
    <t>Adjudicación sesgada de contratos</t>
  </si>
  <si>
    <t>Colusión de los proveedores para la presentación de ofertas</t>
  </si>
  <si>
    <t xml:space="preserve">Mal uso de modalidades de selección. </t>
  </si>
  <si>
    <t>Pérdida de imagen institucional
Sanciones disciplinarias, administrativas y legales</t>
  </si>
  <si>
    <t>Bajos estándares éticos
Ausencia o debilidad de procesos y procedimientos para la gestión</t>
  </si>
  <si>
    <t>Manipulación en el registro de los bienes.
Desactualización de los inventarios físicos.
Ausencia o debilidad de procesos y procedimientos para la gestión.
Trafico de influencias.</t>
  </si>
  <si>
    <t>Entradas y salidas de pedidas u objetos materiales</t>
  </si>
  <si>
    <t>Favorecer el recibo de elementos sin mirar las especificaciones del contrato</t>
  </si>
  <si>
    <t>Despidos injustificados</t>
  </si>
  <si>
    <t>Exigencias más allá de los contratos</t>
  </si>
  <si>
    <t>No seguir procesos de selección de personal.</t>
  </si>
  <si>
    <t>Nombrar personal sin cumplimiento de requisitos.</t>
  </si>
  <si>
    <t>Ser obligado a acatar órdenes basadas en intereses políticos o de terceros.</t>
  </si>
  <si>
    <t>Sanciones disciplinarias, administrativas y legales</t>
  </si>
  <si>
    <t>No hacer un informe técnico con la ejecución real de lo que se está invirtiendo en el inmueble</t>
  </si>
  <si>
    <t>Inadecuado seguimiento a la ejecución de los proyectos de inversión.</t>
  </si>
  <si>
    <t>Liquidación de contratos sin los ajustes de ley o reporte de información no real y eficaz.</t>
  </si>
  <si>
    <t>Generar sesgos o reportar información incompleta ante entes de control y seguimiento.</t>
  </si>
  <si>
    <t>Falta divulgación valores de la Entidad
Falta de lineamientos para la correcta ejecución de los recursos. 
Ausencia o debilidad de procesos y procedimientos para la gestión</t>
  </si>
  <si>
    <t>Selección de jurados para calificar propuestas para becas / Estímulos</t>
  </si>
  <si>
    <t xml:space="preserve">Ausencia o debilidad de procesos y procedimientos para la gestión
Abuso de poder
</t>
  </si>
  <si>
    <t>Manejo inadecuado de información.</t>
  </si>
  <si>
    <t>Administración de bienes e infraestructura</t>
  </si>
  <si>
    <t>Documentar e implementar el manual para la administración de bienes e infraestructura</t>
  </si>
  <si>
    <t>humano tecnológico</t>
  </si>
  <si>
    <t>Subdirector de Gestión Corporativa</t>
  </si>
  <si>
    <t>Cantidad de dependencias en las que se realizó socialización del manual/ No total de dependencias del IDPC</t>
  </si>
  <si>
    <t xml:space="preserve">Listas de asistencia </t>
  </si>
  <si>
    <t xml:space="preserve">• Aplicación de lo definido en el manual de funciones
• Para la selección de planta temporal se define y se lleva a cabo proceso de convocatoria pública con requisitos y  método de evaluación
</t>
  </si>
  <si>
    <t>SIDEAP</t>
  </si>
  <si>
    <t>Generar reporte de vacantes a través del SIDEAP</t>
  </si>
  <si>
    <t>Gestión del Talento Humano</t>
  </si>
  <si>
    <t>Profesional del Proceso de Gestión del Talento Humano</t>
  </si>
  <si>
    <t xml:space="preserve">4 seguimientos trimestrales </t>
  </si>
  <si>
    <t xml:space="preserve">Revisión, aprobación y socialización del procedimiento e instructivo para el préstamo y consulta de los expedientes </t>
  </si>
  <si>
    <t>Equipo de Planeación de la Subdirección General</t>
  </si>
  <si>
    <t>Realizar verificación selectiva en sitio, de los reportes de seguimiento entregados por los Gerentes de Proyectos</t>
  </si>
  <si>
    <t xml:space="preserve">3 verificaciones en sitio </t>
  </si>
  <si>
    <t xml:space="preserve">listados enviados de acuerdo el numero de convocatorias </t>
  </si>
  <si>
    <t xml:space="preserve">No de alertas atediadas/No de alertas generas en la  verificación </t>
  </si>
  <si>
    <t>Direccionamiento estratégico</t>
  </si>
  <si>
    <t>equipo de planeación de la sub general</t>
  </si>
  <si>
    <t xml:space="preserve">Actas de seguimiento o verificación </t>
  </si>
  <si>
    <t xml:space="preserve">• Aplicación  de criterios y perfil para la selección de jurados inscritos en el banco de elegibles del sector cultura
• Aceptación de las condiciones del banco de jurados al momento de la inscripción en la plataforma correspondiente
</t>
  </si>
  <si>
    <t>Subdirectora de Divulgación del patrimonio Cultural</t>
  </si>
  <si>
    <t xml:space="preserve">Generación de perfiles de los jurados de acuerdo a la convocatorias a realizar </t>
  </si>
  <si>
    <t xml:space="preserve">perfiles definidos  de acuerdo el numero de convocatorias </t>
  </si>
  <si>
    <t xml:space="preserve">Remitir los listados de inscritos para que el jurado valide si tiene  algún conflicto de interés o inhabilidad para la evaluación de las propuestas </t>
  </si>
  <si>
    <t>Divulgación del Patrimonio Cultural</t>
  </si>
  <si>
    <t>No de listados enviados/No de convocatorias  a participar</t>
  </si>
  <si>
    <t>No de perfiles definidos/No de convocatorias</t>
  </si>
  <si>
    <t>Afectación de los estados contables.
Sanciones disciplinarias, administrativas y legales
Pérdida de imagen institucional</t>
  </si>
  <si>
    <t>Baja productividad
Resultados no esperados 
Sanciones disciplinarias, administrativas y legales
Pérdida de imagen institucional</t>
  </si>
  <si>
    <t xml:space="preserve">Realizar dos campañas de fomento del autocontrol </t>
  </si>
  <si>
    <t>2 Campañas de fomento del autocontrol al 80% de los funcionarios y contratistas del IDPC</t>
  </si>
  <si>
    <t>Dar cumplimiento al plan anual de auditoría</t>
  </si>
  <si>
    <t xml:space="preserve">Número de actividades realizadas  / Número total de actividades programadas </t>
  </si>
  <si>
    <t xml:space="preserve">Informes y reportes </t>
  </si>
  <si>
    <t xml:space="preserve">No seguimientos realizados/No de seguimientos programados </t>
  </si>
  <si>
    <t>Cantidad de  funcionarios y contratistas que participaron en  la socialización / Total de funcionarios y contratistas del IDPC</t>
  </si>
  <si>
    <t>Perdida de la imagen institucional y percepción al ciudadano sobre la misión y gestión de la entidad.
Posibles Hallazgos por parte de los entes de control.
Posibles sanciones disciplinarias</t>
  </si>
  <si>
    <t xml:space="preserve">Revisar y asegurar el cumplimiento de la  Política de comunicación  y contenidos 
Seguimiento diario a las solicitudes de publicaciones para asegurar aprobación antes de la publicación </t>
  </si>
  <si>
    <t>Ausencia o debilidad de procesos y procedimientos para la gestión
Tráfico de influencias, contratación de amigos
Abuso de poder al direccionar los criterios a en los apoyos a la contratación</t>
  </si>
  <si>
    <t>Adquisición de bienes y servicios que no satisfagan las necesidades reales de la entidad o  con sobrecostos.
Pérdida de imagen institucional.
Sanciones disciplinarias, administrativas y penales</t>
  </si>
  <si>
    <t>Comité Directivo
Comité de Contratación</t>
  </si>
  <si>
    <t>Asesor Jurídica</t>
  </si>
  <si>
    <t>Documentación actualizada del proceso</t>
  </si>
  <si>
    <t>100% documentación actualizada</t>
  </si>
  <si>
    <t>Listado maestro de documentos</t>
  </si>
  <si>
    <t>Realizar conversatorios en Contratación IDPC</t>
  </si>
  <si>
    <t xml:space="preserve">2 Conversatorios </t>
  </si>
  <si>
    <t>No ejecución de contratos
Pérdida de imagen institucional
Sanciones disciplinarias, administrativas y legales</t>
  </si>
  <si>
    <t>Ausencia o debilidad de procesos y procedimientos para la gestión.
Inobservancia de las obligaciones de supervisión
Perdida o inexistencia de los informes de ejecución</t>
  </si>
  <si>
    <t>Realizar conversatorio en temas Supervisión</t>
  </si>
  <si>
    <t>Humano</t>
  </si>
  <si>
    <t xml:space="preserve">Descripción del Riesgo </t>
  </si>
  <si>
    <t xml:space="preserve">Manipulación de documentación para favorecer la contratación de un tercero </t>
  </si>
  <si>
    <t>Conversatorios realizados / conversatorios programas</t>
  </si>
  <si>
    <t>Uso de contratos de logística para cubrir costos asociados a la nacionalidad.</t>
  </si>
  <si>
    <t>Subdirección de intervención</t>
  </si>
  <si>
    <t>Concentración de poder.
Ausencia o debilidad de procesos y procedimientos para la gestión.
Bajos estándares éticos.</t>
  </si>
  <si>
    <t>Gestión del talento Humano</t>
  </si>
  <si>
    <t xml:space="preserve">Reportes realizados/  Reportes programados </t>
  </si>
  <si>
    <t>Falta de lineamientos claros en el archivo de la documentación.
No contar con Información clasificada /reservada</t>
  </si>
  <si>
    <t xml:space="preserve">Gestión de Sistemas de Información y Tecnología
Gestión Documental </t>
  </si>
  <si>
    <t xml:space="preserve">Socialización al 80% de los funcionarios y contratistas del IDPC en el procedimiento e instructivo para el préstamo y consulta de los expedientes </t>
  </si>
  <si>
    <t>Seguimiento periódico a la actualización de los inventarios documentales de las dependencias que hacen parte del  IDPC</t>
  </si>
  <si>
    <t>En las auditorías internas el de pasar actos o evidencias a cambio de beneficios propios, como permisos o prebendas.</t>
  </si>
  <si>
    <t xml:space="preserve">• Seguimientos mensuales a metas físicas y financieras  de los proyectos de inversión a partir del acompañamiento dado a los gerentes de proyectos.
• presentación de los resultados del seguimiento a las metas físicas y financieras de los proyectos de inversión ante el comité directivo.
• control y seguimiento a las  modificaciones de los proyectos de inversión.
• Generación de informes de seguimiento trimestrales, en los que se verifica el cumplimiento de la entidad según las disposiciones normativas 
</t>
  </si>
  <si>
    <t>Seguimiento y Evaluación</t>
  </si>
  <si>
    <t>Asesoría de Control Interno</t>
  </si>
  <si>
    <t>Cantidad de  funcionarios y contratistas que participaron en las campañas/ Total de funcionarios y contratistas del IDPC</t>
  </si>
  <si>
    <t>100% de ejecución del plan anual de auditoria</t>
  </si>
  <si>
    <t xml:space="preserve">puede suceder que los jurados seleccionados beneficien propuestas con las que tienen un tipo de interés  para el programa distrital de estímulos </t>
  </si>
  <si>
    <t>Revisión y actualización de documentación del proceso Gestión Contractual</t>
  </si>
  <si>
    <t>1 Conversatorio  en temas de supervisión de contratos</t>
  </si>
  <si>
    <t>• Aprobación del PAA en Comité.
•Revisión de las modificaciones al PAA en Comité
•Asignación de abogados de Jurídica por solicitud de la dependencia para revisión de estudios previos 
•Generación de políticas de operación del proceso</t>
  </si>
  <si>
    <t>Ofreciendo dinero a cambio de favorecer las solicitudes presentadas por el ciudadano</t>
  </si>
  <si>
    <t>Aprobación de solicitudes de intervención (anteproyectos, reparaciones locativas, intervenciones en espacio publico, etc.) que no cumplen con todos los requisitos exigidos por la entidad</t>
  </si>
  <si>
    <t>Pérdida de imagen institucional.
Sanciones disciplinarias, administrativas y penales</t>
  </si>
  <si>
    <t>• Realizar verificación técnica y jurídica por parte del líder de equipo y la Subdirección de intervención por cada caso  a las resoluciones y conceptos de los estudios y solicitudes presentados por la ciudadanía.
•Cumplir los lineamientos dispuestos en los procedimientos y documentación del proceso.</t>
  </si>
  <si>
    <t xml:space="preserve">Actualizar y completar la documentación de los procedimientos </t>
  </si>
  <si>
    <t xml:space="preserve">Listados de asistencia </t>
  </si>
  <si>
    <t xml:space="preserve">No llevar los debidos ejercicios de supervisión o interventoría </t>
  </si>
  <si>
    <t>Actualizar y aplicar políticas de seguridad informática que contemplen la integridad, disponibilidad, privacidad, control, autenticidad, utilidad y garanticen la protección de la información.</t>
  </si>
  <si>
    <t xml:space="preserve">Equipo de Sistemas </t>
  </si>
  <si>
    <t>PETIC</t>
  </si>
  <si>
    <t xml:space="preserve">Políticas de seguridad en la información implementadas </t>
  </si>
  <si>
    <t xml:space="preserve">No de políticas implementadas/No políticas identificadas </t>
  </si>
  <si>
    <t>Está Documentado</t>
  </si>
  <si>
    <t>Se aplica</t>
  </si>
  <si>
    <t>Es Efectivo</t>
  </si>
  <si>
    <t>Disminuye probabilidad y/o impacto</t>
  </si>
  <si>
    <t xml:space="preserve">Fecha inicio  ejecución </t>
  </si>
  <si>
    <t xml:space="preserve"> Fecha fin ejecución</t>
  </si>
  <si>
    <t xml:space="preserve">Irregularidades en las visitas de control urbano y/o manipulación de los conceptos técnicos a cambio de dádivas </t>
  </si>
  <si>
    <t>• Toma física de activos por muestra periódica y de fin de año
• Revisión de las características técnicas de los elementos recibidos por el responsable idóneo y en los casos necesarios por el responsable técnico del área solicitante</t>
  </si>
  <si>
    <t>Humano 
Tecnológico</t>
  </si>
  <si>
    <t>Humano Tecnológico</t>
  </si>
  <si>
    <t>Manual publicado y socializado</t>
  </si>
  <si>
    <t xml:space="preserve">Reporte mensual </t>
  </si>
  <si>
    <t>• Políticas de seguridad de la UTM y generación de Back Up.
• Generación de políticas de usuario para el uso correcto de las aplicaciones. 
• Generación de lineamientos para de consulta de préstamos y consulta de expedientes.
• Aplicación del índice de información reservada y clasificada.</t>
  </si>
  <si>
    <t>Equipo de gestión documental  de la sub General</t>
  </si>
  <si>
    <t xml:space="preserve">Planillas de préstamo y consulta y correos de solicitudes </t>
  </si>
  <si>
    <t xml:space="preserve">Inventarios realizados </t>
  </si>
  <si>
    <t xml:space="preserve">Gestión de tecnologías de la información y sistemas </t>
  </si>
  <si>
    <t>Gestión Documental</t>
  </si>
  <si>
    <t>Correo electrónico</t>
  </si>
  <si>
    <t>Acta de selección de jurados</t>
  </si>
  <si>
    <t>Proceso de Protección del patrimonio</t>
  </si>
  <si>
    <t>Grupo de evaluación técnica de tramites y OPAS</t>
  </si>
  <si>
    <t xml:space="preserve">Documentación del proceso actualizada y divulgada a los que intervienen en los procedimientos </t>
  </si>
  <si>
    <t>Equipo de Comunicaciones</t>
  </si>
  <si>
    <t xml:space="preserve">Divulgar la Política de Contenidos y Comunicaciones, Procedimiento de Comunicación Externas y el Procedimiento de Divulgaciones Internas </t>
  </si>
  <si>
    <t>Comunicación Estratégica</t>
  </si>
  <si>
    <t xml:space="preserve">Equipo de comunicaciones </t>
  </si>
  <si>
    <t>Cantidad de  funcionarios y contratistas que participaron en  la divulgación / Total de funcionarios y contratistas del IDPC</t>
  </si>
  <si>
    <t>Correo Institucional</t>
  </si>
  <si>
    <t>Equipo de Fomento</t>
  </si>
  <si>
    <t>MAPA DE RIESGOS DE CORRUPCIÓN  INSTITUTO DISTRITAL DE PATRIMONIO CULTURAL   2018</t>
  </si>
  <si>
    <t xml:space="preserve">No de servidores públicos que participaron en la divulgación/Total de servidores públicos que intervienen en los procedimientos </t>
  </si>
  <si>
    <t>Manipulación indebida de expedientes radicados y almacenados en el archivo central y de gestión de las diferentes dependencias del id pc  o manipulación de los  sistema de información.</t>
  </si>
  <si>
    <t xml:space="preserve">Comunicar la  designación de supervisión y apoyos a la supervisión.
Manual de Supervisión e interventoría publicado
Acompañamientos por solicitud de las dependencias 
Programación previa de entrega de informes de supervisión e interventoría </t>
  </si>
  <si>
    <t xml:space="preserve">Divulgación de la Política y los Procedimientos del Proceso Comunicación Estratégica </t>
  </si>
  <si>
    <t>Comunicación de información errónea a terceros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</si>
</sst>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name val="Arial"/>
    </font>
    <font>
      <sz val="10"/>
      <name val="Arial"/>
      <family val="2"/>
    </font>
    <font>
      <sz val="11"/>
      <color indexed="8"/>
      <name val="Calibri"/>
      <family val="2"/>
      <charset val="1"/>
    </font>
    <font>
      <b/>
      <sz val="8"/>
      <name val="Arial Narrow"/>
      <family val="2"/>
    </font>
    <font>
      <sz val="10"/>
      <color theme="1"/>
      <name val="Times New Roman"/>
      <family val="1"/>
    </font>
    <font>
      <b/>
      <sz val="9"/>
      <color indexed="81"/>
      <name val="Tahoma"/>
      <charset val="1"/>
    </font>
    <font>
      <sz val="10"/>
      <name val="Arial Narrow"/>
      <family val="2"/>
    </font>
    <font>
      <b/>
      <sz val="10"/>
      <name val="Arial Narrow"/>
      <family val="2"/>
    </font>
    <font>
      <sz val="10"/>
      <color theme="1"/>
      <name val="Arial Narrow"/>
      <family val="2"/>
    </font>
    <font>
      <b/>
      <sz val="10"/>
      <color indexed="8"/>
      <name val="Arial Narrow"/>
      <family val="2"/>
    </font>
    <font>
      <sz val="10"/>
      <color indexed="8"/>
      <name val="Arial Narrow"/>
      <family val="2"/>
    </font>
    <font>
      <sz val="10"/>
      <color theme="0" tint="-0.34998626667073579"/>
      <name val="Arial Narrow"/>
      <family val="2"/>
    </font>
    <font>
      <b/>
      <sz val="10"/>
      <color theme="1"/>
      <name val="Arial Narrow"/>
      <family val="2"/>
    </font>
    <font>
      <b/>
      <sz val="18"/>
      <color theme="1"/>
      <name val="Calibri"/>
      <family val="2"/>
      <scheme val="minor"/>
    </font>
    <font>
      <sz val="9"/>
      <color theme="1"/>
      <name val="Calibri"/>
      <family val="2"/>
      <scheme val="minor"/>
    </font>
    <font>
      <sz val="9"/>
      <name val="Calibri"/>
      <family val="2"/>
      <scheme val="minor"/>
    </font>
    <font>
      <b/>
      <sz val="11"/>
      <color theme="1"/>
      <name val="Calibri"/>
      <family val="2"/>
      <scheme val="minor"/>
    </font>
    <font>
      <b/>
      <sz val="11"/>
      <name val="Arial Narrow"/>
      <family val="2"/>
    </font>
    <font>
      <sz val="8"/>
      <color theme="1"/>
      <name val="Arial Narrow"/>
      <family val="2"/>
    </font>
    <font>
      <b/>
      <sz val="9"/>
      <name val="Arial Narrow"/>
      <family val="2"/>
    </font>
    <font>
      <b/>
      <sz val="11"/>
      <name val="Arial"/>
      <family val="2"/>
    </font>
  </fonts>
  <fills count="14">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
      <patternFill patternType="solid">
        <fgColor rgb="FFD5EAFF"/>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EBF2DE"/>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xf numFmtId="0" fontId="1" fillId="0" borderId="0"/>
    <xf numFmtId="0" fontId="3" fillId="0" borderId="0"/>
    <xf numFmtId="0" fontId="2" fillId="0" borderId="0"/>
  </cellStyleXfs>
  <cellXfs count="215">
    <xf numFmtId="0" fontId="0" fillId="0" borderId="0" xfId="0"/>
    <xf numFmtId="0" fontId="1" fillId="0" borderId="0" xfId="1"/>
    <xf numFmtId="0" fontId="1" fillId="0" borderId="1" xfId="1" applyBorder="1"/>
    <xf numFmtId="0" fontId="5" fillId="0" borderId="0" xfId="1" applyFont="1" applyAlignment="1">
      <alignment horizontal="center"/>
    </xf>
    <xf numFmtId="0" fontId="1" fillId="0" borderId="0" xfId="1" applyAlignment="1"/>
    <xf numFmtId="0" fontId="2" fillId="2" borderId="1" xfId="1" applyFont="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2" fillId="0" borderId="1" xfId="1" applyFont="1" applyBorder="1"/>
    <xf numFmtId="0" fontId="1" fillId="0" borderId="1" xfId="1" applyBorder="1" applyAlignment="1" applyProtection="1">
      <alignment horizontal="center" vertical="center" wrapText="1"/>
      <protection locked="0"/>
    </xf>
    <xf numFmtId="0" fontId="1" fillId="0" borderId="1" xfId="1" applyBorder="1" applyAlignment="1">
      <alignment wrapText="1"/>
    </xf>
    <xf numFmtId="0" fontId="1" fillId="0" borderId="0" xfId="1" applyAlignment="1">
      <alignment wrapText="1"/>
    </xf>
    <xf numFmtId="0" fontId="4" fillId="4" borderId="1" xfId="1" applyFont="1" applyFill="1" applyBorder="1" applyAlignment="1" applyProtection="1">
      <alignment horizontal="center" vertical="center" wrapText="1"/>
    </xf>
    <xf numFmtId="0" fontId="1" fillId="0" borderId="1" xfId="1" applyBorder="1" applyAlignment="1">
      <alignment horizontal="left" vertical="center" wrapText="1"/>
    </xf>
    <xf numFmtId="0" fontId="1" fillId="0" borderId="1" xfId="1" applyBorder="1" applyAlignment="1">
      <alignment horizontal="left" wrapText="1"/>
    </xf>
    <xf numFmtId="0" fontId="0" fillId="0" borderId="0" xfId="0" applyAlignment="1">
      <alignment wrapText="1"/>
    </xf>
    <xf numFmtId="0" fontId="2" fillId="0" borderId="1" xfId="0" applyFont="1" applyBorder="1" applyAlignment="1">
      <alignment horizontal="center" vertical="center" wrapText="1"/>
    </xf>
    <xf numFmtId="0" fontId="2" fillId="9" borderId="1" xfId="0" applyFont="1" applyFill="1" applyBorder="1" applyAlignment="1" applyProtection="1">
      <alignment horizontal="center" vertical="center"/>
      <protection locked="0"/>
    </xf>
    <xf numFmtId="0" fontId="7" fillId="0" borderId="0" xfId="1" applyFont="1"/>
    <xf numFmtId="0" fontId="7" fillId="0" borderId="1"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justify" vertical="center" wrapText="1"/>
    </xf>
    <xf numFmtId="0" fontId="7" fillId="0" borderId="1" xfId="1" applyFont="1" applyBorder="1" applyAlignment="1">
      <alignment horizontal="left"/>
    </xf>
    <xf numFmtId="0" fontId="7" fillId="0" borderId="1" xfId="1" applyFont="1" applyBorder="1"/>
    <xf numFmtId="0" fontId="7" fillId="0" borderId="1" xfId="1" applyFont="1" applyBorder="1" applyAlignment="1">
      <alignment horizontal="center" vertical="center" wrapText="1"/>
    </xf>
    <xf numFmtId="0" fontId="7" fillId="0" borderId="1" xfId="1" applyFont="1" applyBorder="1" applyAlignment="1">
      <alignment horizontal="justify" vertical="center" wrapText="1"/>
    </xf>
    <xf numFmtId="0" fontId="8" fillId="4" borderId="1" xfId="1" applyFont="1" applyFill="1" applyBorder="1" applyAlignment="1" applyProtection="1">
      <alignment horizontal="center" vertical="center" wrapText="1"/>
    </xf>
    <xf numFmtId="0" fontId="9" fillId="0" borderId="0" xfId="0" applyFont="1"/>
    <xf numFmtId="0" fontId="11" fillId="0" borderId="0" xfId="1" applyFont="1" applyAlignment="1">
      <alignment vertical="center"/>
    </xf>
    <xf numFmtId="0" fontId="10"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1" fillId="8" borderId="1" xfId="1" applyFont="1" applyFill="1" applyBorder="1" applyAlignment="1">
      <alignment horizontal="center" vertical="center" wrapText="1"/>
    </xf>
    <xf numFmtId="0" fontId="11" fillId="8" borderId="1" xfId="1" applyFont="1" applyFill="1" applyBorder="1" applyAlignment="1">
      <alignment horizontal="left" vertical="center" wrapText="1"/>
    </xf>
    <xf numFmtId="0" fontId="11"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center" vertical="center"/>
    </xf>
    <xf numFmtId="0" fontId="12" fillId="0" borderId="0" xfId="1" applyFont="1" applyAlignment="1">
      <alignment vertical="center"/>
    </xf>
    <xf numFmtId="0" fontId="9" fillId="11" borderId="0" xfId="0" applyFont="1" applyFill="1"/>
    <xf numFmtId="0" fontId="15" fillId="0" borderId="1" xfId="0" applyFont="1" applyBorder="1" applyProtection="1">
      <protection locked="0"/>
    </xf>
    <xf numFmtId="0" fontId="15" fillId="0" borderId="0" xfId="0" applyFont="1"/>
    <xf numFmtId="0" fontId="15" fillId="0" borderId="1" xfId="0" applyFont="1" applyBorder="1" applyAlignment="1" applyProtection="1">
      <alignment horizontal="left" wrapText="1"/>
      <protection locked="0"/>
    </xf>
    <xf numFmtId="0" fontId="0" fillId="0" borderId="0" xfId="0" applyAlignment="1">
      <alignment horizontal="center"/>
    </xf>
    <xf numFmtId="0" fontId="9" fillId="0" borderId="1" xfId="0" applyFont="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0" fontId="15"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7" fillId="0" borderId="1" xfId="0" applyFont="1" applyBorder="1" applyAlignment="1" applyProtection="1">
      <alignment horizontal="left" vertical="center" wrapText="1"/>
      <protection locked="0"/>
    </xf>
    <xf numFmtId="0" fontId="12" fillId="0" borderId="0" xfId="1" applyFont="1" applyBorder="1" applyAlignment="1">
      <alignment horizontal="left"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left" vertical="center" wrapText="1"/>
    </xf>
    <xf numFmtId="0" fontId="11" fillId="8" borderId="2" xfId="1" applyFont="1" applyFill="1" applyBorder="1" applyAlignment="1">
      <alignment horizontal="left" vertical="center" wrapText="1"/>
    </xf>
    <xf numFmtId="0" fontId="11" fillId="8" borderId="4" xfId="1" applyFont="1" applyFill="1" applyBorder="1" applyAlignment="1">
      <alignment horizontal="left" vertical="center" wrapText="1"/>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4" xfId="1" applyFont="1" applyBorder="1" applyAlignment="1">
      <alignment horizontal="left" vertical="center" wrapText="1"/>
    </xf>
    <xf numFmtId="0" fontId="11" fillId="8" borderId="1" xfId="1" applyFont="1" applyFill="1" applyBorder="1" applyAlignment="1">
      <alignment horizontal="left"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3" fillId="10" borderId="1" xfId="0" applyFont="1" applyFill="1" applyBorder="1" applyAlignment="1">
      <alignment horizontal="center" vertical="center"/>
    </xf>
    <xf numFmtId="0" fontId="9" fillId="11" borderId="2" xfId="0" applyFont="1" applyFill="1" applyBorder="1" applyAlignment="1">
      <alignment horizontal="left" vertical="center"/>
    </xf>
    <xf numFmtId="0" fontId="9" fillId="11" borderId="12" xfId="0" applyFont="1" applyFill="1" applyBorder="1" applyAlignment="1">
      <alignment horizontal="left" vertical="center"/>
    </xf>
    <xf numFmtId="0" fontId="9" fillId="11" borderId="4" xfId="0" applyFont="1" applyFill="1" applyBorder="1" applyAlignment="1">
      <alignment horizontal="left" vertical="center"/>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15" fillId="0" borderId="1" xfId="0" applyFont="1" applyBorder="1" applyAlignment="1" applyProtection="1">
      <alignment horizontal="center" vertical="center" wrapText="1"/>
      <protection locked="0"/>
    </xf>
    <xf numFmtId="0" fontId="15" fillId="12" borderId="5" xfId="0" applyFont="1" applyFill="1" applyBorder="1" applyAlignment="1" applyProtection="1">
      <alignment horizontal="center" vertical="center" wrapText="1"/>
      <protection locked="0"/>
    </xf>
    <xf numFmtId="0" fontId="15" fillId="12" borderId="6" xfId="0" applyFont="1" applyFill="1" applyBorder="1" applyAlignment="1" applyProtection="1">
      <alignment horizontal="center" vertical="center" wrapText="1"/>
      <protection locked="0"/>
    </xf>
    <xf numFmtId="0" fontId="15"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1"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3" xfId="0" applyFont="1" applyBorder="1" applyAlignment="1" applyProtection="1">
      <alignment horizontal="center" vertical="center"/>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5" fillId="0" borderId="3" xfId="0" applyFont="1" applyBorder="1" applyAlignment="1" applyProtection="1">
      <alignment horizontal="center" vertical="center"/>
    </xf>
    <xf numFmtId="0" fontId="15" fillId="0" borderId="3" xfId="0" applyFont="1" applyBorder="1" applyAlignment="1" applyProtection="1">
      <alignment horizontal="justify" vertical="center"/>
      <protection locked="0"/>
    </xf>
    <xf numFmtId="0" fontId="15" fillId="0" borderId="6" xfId="0" applyFont="1" applyBorder="1" applyAlignment="1" applyProtection="1">
      <alignment horizontal="justify" vertical="center"/>
      <protection locked="0"/>
    </xf>
    <xf numFmtId="0" fontId="15" fillId="0" borderId="5" xfId="0" applyFont="1" applyBorder="1" applyAlignment="1">
      <alignment horizontal="center"/>
    </xf>
    <xf numFmtId="0" fontId="15" fillId="0" borderId="3" xfId="0" applyFont="1" applyBorder="1" applyAlignment="1">
      <alignment horizontal="center"/>
    </xf>
    <xf numFmtId="0" fontId="15" fillId="0" borderId="6" xfId="0" applyFont="1" applyBorder="1" applyAlignment="1">
      <alignment horizontal="center"/>
    </xf>
    <xf numFmtId="0" fontId="16" fillId="0" borderId="3" xfId="0" applyFont="1" applyBorder="1" applyAlignment="1" applyProtection="1">
      <alignment horizontal="center" vertical="center" wrapText="1"/>
      <protection locked="0"/>
    </xf>
    <xf numFmtId="0" fontId="16" fillId="0" borderId="3" xfId="0" applyFont="1" applyBorder="1" applyAlignment="1" applyProtection="1">
      <alignment horizontal="left" vertical="center" wrapText="1"/>
      <protection locked="0"/>
    </xf>
    <xf numFmtId="0" fontId="16"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xf>
    <xf numFmtId="0" fontId="4" fillId="7" borderId="1" xfId="1" applyFont="1" applyFill="1" applyBorder="1" applyAlignment="1">
      <alignment horizontal="center" wrapText="1"/>
    </xf>
    <xf numFmtId="0" fontId="4" fillId="5" borderId="1" xfId="1" applyFont="1" applyFill="1" applyBorder="1" applyAlignment="1">
      <alignment horizontal="center" vertical="center" wrapText="1"/>
    </xf>
    <xf numFmtId="0" fontId="16" fillId="0" borderId="5"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7" fillId="0" borderId="1" xfId="0" applyFont="1" applyBorder="1" applyAlignment="1" applyProtection="1">
      <alignment horizontal="left" vertical="center" wrapText="1"/>
      <protection locked="0"/>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7" fillId="0" borderId="5"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1" fillId="0" borderId="1" xfId="1" applyBorder="1" applyAlignment="1">
      <alignment horizontal="center"/>
    </xf>
    <xf numFmtId="0" fontId="2" fillId="0" borderId="2" xfId="1" applyFont="1" applyBorder="1" applyAlignment="1" applyProtection="1">
      <alignment horizontal="center"/>
      <protection locked="0"/>
    </xf>
    <xf numFmtId="0" fontId="2" fillId="0" borderId="4" xfId="1" applyFont="1" applyBorder="1" applyAlignment="1" applyProtection="1">
      <alignment horizontal="center"/>
      <protection locked="0"/>
    </xf>
    <xf numFmtId="0" fontId="18" fillId="4" borderId="3" xfId="1" applyFont="1" applyFill="1" applyBorder="1" applyAlignment="1" applyProtection="1">
      <alignment horizontal="center" vertical="center" wrapText="1"/>
    </xf>
    <xf numFmtId="0" fontId="18" fillId="6" borderId="3" xfId="1" applyFont="1" applyFill="1" applyBorder="1" applyAlignment="1" applyProtection="1">
      <alignment horizontal="center" vertical="center" wrapText="1"/>
    </xf>
    <xf numFmtId="0" fontId="18" fillId="6" borderId="13" xfId="1" applyFont="1" applyFill="1" applyBorder="1" applyAlignment="1" applyProtection="1">
      <alignment horizontal="center" vertical="center" wrapText="1"/>
    </xf>
    <xf numFmtId="0" fontId="18" fillId="6" borderId="14" xfId="1" applyFont="1" applyFill="1" applyBorder="1" applyAlignment="1" applyProtection="1">
      <alignment horizontal="center" vertical="center" wrapText="1"/>
    </xf>
    <xf numFmtId="0" fontId="18" fillId="3" borderId="3" xfId="1" applyFont="1" applyFill="1" applyBorder="1" applyAlignment="1" applyProtection="1">
      <alignment horizontal="center" vertical="center" wrapText="1"/>
    </xf>
    <xf numFmtId="0" fontId="18" fillId="3" borderId="3" xfId="1" applyFont="1" applyFill="1" applyBorder="1" applyAlignment="1" applyProtection="1">
      <alignment horizontal="center" wrapText="1"/>
    </xf>
    <xf numFmtId="0" fontId="18" fillId="3" borderId="7" xfId="1" applyFont="1" applyFill="1" applyBorder="1" applyAlignment="1" applyProtection="1">
      <alignment horizontal="center" vertical="center" wrapText="1"/>
    </xf>
    <xf numFmtId="0" fontId="18" fillId="3" borderId="8" xfId="1" applyFont="1" applyFill="1" applyBorder="1" applyAlignment="1" applyProtection="1">
      <alignment horizontal="center" vertical="center" wrapText="1"/>
    </xf>
    <xf numFmtId="0" fontId="18" fillId="5" borderId="3" xfId="1" applyFont="1" applyFill="1" applyBorder="1" applyAlignment="1">
      <alignment horizontal="center" vertical="center" wrapText="1"/>
    </xf>
    <xf numFmtId="0" fontId="18" fillId="7" borderId="3" xfId="1" applyFont="1" applyFill="1" applyBorder="1" applyAlignment="1">
      <alignment horizontal="center" vertical="center" wrapText="1"/>
    </xf>
    <xf numFmtId="0" fontId="17" fillId="0" borderId="0" xfId="0" applyFont="1"/>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5"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1" xfId="0" applyFont="1" applyBorder="1" applyAlignment="1" applyProtection="1">
      <alignment horizontal="left" vertical="center" wrapText="1"/>
      <protection locked="0"/>
    </xf>
    <xf numFmtId="0" fontId="19" fillId="13" borderId="5"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3" borderId="6"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8" fillId="6" borderId="3" xfId="1" applyFont="1" applyFill="1" applyBorder="1" applyAlignment="1" applyProtection="1">
      <alignment horizontal="center" vertical="center" wrapText="1"/>
    </xf>
    <xf numFmtId="0" fontId="18" fillId="4" borderId="1" xfId="1" applyFont="1" applyFill="1" applyBorder="1" applyAlignment="1" applyProtection="1">
      <alignment horizontal="center" vertical="center" wrapText="1"/>
    </xf>
    <xf numFmtId="0" fontId="18" fillId="6" borderId="1" xfId="1" applyFont="1" applyFill="1" applyBorder="1" applyAlignment="1" applyProtection="1">
      <alignment horizontal="center" vertical="center" wrapText="1"/>
    </xf>
    <xf numFmtId="0" fontId="8" fillId="3" borderId="3" xfId="1" applyFont="1" applyFill="1" applyBorder="1" applyAlignment="1" applyProtection="1">
      <alignment horizontal="center" vertical="center" wrapText="1"/>
    </xf>
    <xf numFmtId="0" fontId="20" fillId="3" borderId="3" xfId="1" applyFont="1" applyFill="1" applyBorder="1" applyAlignment="1" applyProtection="1">
      <alignment horizontal="center" vertical="center" wrapText="1"/>
    </xf>
    <xf numFmtId="0" fontId="21" fillId="3" borderId="1" xfId="1" applyFont="1" applyFill="1" applyBorder="1" applyAlignment="1" applyProtection="1">
      <alignment horizontal="center" vertical="center" wrapText="1"/>
    </xf>
    <xf numFmtId="0" fontId="7" fillId="0" borderId="5" xfId="0" applyFont="1" applyBorder="1" applyAlignment="1" applyProtection="1">
      <alignment horizontal="center" vertical="center" wrapText="1"/>
      <protection locked="0"/>
    </xf>
    <xf numFmtId="0" fontId="7" fillId="0" borderId="5" xfId="0" applyFont="1" applyBorder="1" applyAlignment="1" applyProtection="1">
      <alignment vertical="center" wrapText="1"/>
      <protection locked="0"/>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horizontal="center" vertical="center" wrapText="1"/>
      <protection locked="0"/>
    </xf>
    <xf numFmtId="0" fontId="7" fillId="0" borderId="6" xfId="0" applyFont="1" applyBorder="1" applyAlignment="1" applyProtection="1">
      <alignment vertical="center" wrapText="1"/>
      <protection locked="0"/>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3" xfId="0" applyFont="1" applyBorder="1" applyAlignment="1" applyProtection="1">
      <alignment horizontal="center"/>
      <protection locked="0"/>
    </xf>
    <xf numFmtId="14" fontId="7" fillId="0" borderId="5" xfId="0" applyNumberFormat="1" applyFont="1" applyBorder="1" applyAlignment="1" applyProtection="1">
      <alignment horizontal="center" vertical="center" wrapText="1"/>
      <protection locked="0"/>
    </xf>
    <xf numFmtId="14" fontId="7" fillId="0" borderId="6" xfId="0" applyNumberFormat="1" applyFont="1" applyBorder="1" applyAlignment="1" applyProtection="1">
      <alignment horizontal="center" vertical="center" wrapText="1"/>
      <protection locked="0"/>
    </xf>
    <xf numFmtId="14" fontId="7" fillId="0" borderId="3"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9" fillId="0" borderId="6"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6" xfId="0" applyFont="1" applyBorder="1" applyAlignment="1" applyProtection="1">
      <alignment horizontal="left" vertical="center" wrapText="1"/>
      <protection locked="0"/>
    </xf>
    <xf numFmtId="0" fontId="7" fillId="0" borderId="5" xfId="0" applyFont="1" applyBorder="1" applyAlignment="1" applyProtection="1">
      <alignment horizontal="justify" vertical="center" wrapText="1"/>
      <protection locked="0"/>
    </xf>
    <xf numFmtId="0" fontId="7" fillId="0" borderId="3" xfId="0" applyFont="1" applyBorder="1" applyAlignment="1" applyProtection="1">
      <alignment horizontal="justify" vertical="center" wrapText="1"/>
      <protection locked="0"/>
    </xf>
    <xf numFmtId="0" fontId="7" fillId="0" borderId="3" xfId="0" applyFont="1" applyBorder="1" applyAlignment="1" applyProtection="1">
      <alignment horizontal="justify" vertical="center"/>
      <protection locked="0"/>
    </xf>
    <xf numFmtId="0" fontId="9" fillId="0" borderId="5"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protection locked="0"/>
    </xf>
    <xf numFmtId="0" fontId="9" fillId="0" borderId="6" xfId="0" applyFont="1" applyBorder="1" applyAlignment="1" applyProtection="1">
      <alignment horizontal="justify" vertical="center"/>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9" fillId="0" borderId="6" xfId="0" applyFont="1" applyBorder="1" applyAlignment="1" applyProtection="1">
      <alignment horizontal="justify" vertical="center" wrapText="1"/>
      <protection locked="0"/>
    </xf>
    <xf numFmtId="0" fontId="7" fillId="0" borderId="1" xfId="0" applyFont="1" applyBorder="1" applyAlignment="1" applyProtection="1">
      <alignment horizontal="center" vertical="center" wrapText="1"/>
      <protection locked="0"/>
    </xf>
    <xf numFmtId="0" fontId="16" fillId="0" borderId="5"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9" fillId="0" borderId="1" xfId="0" applyFont="1" applyBorder="1" applyAlignment="1" applyProtection="1">
      <alignment vertical="center" wrapText="1"/>
      <protection locked="0"/>
    </xf>
    <xf numFmtId="14" fontId="9" fillId="0" borderId="5" xfId="0" applyNumberFormat="1" applyFont="1" applyBorder="1" applyAlignment="1" applyProtection="1">
      <alignment horizontal="center" vertical="center" wrapText="1"/>
      <protection locked="0"/>
    </xf>
    <xf numFmtId="14" fontId="9" fillId="0" borderId="6" xfId="0" applyNumberFormat="1" applyFont="1" applyBorder="1" applyAlignment="1" applyProtection="1">
      <alignment horizontal="center" vertical="center" wrapText="1"/>
      <protection locked="0"/>
    </xf>
    <xf numFmtId="0" fontId="9" fillId="0" borderId="6" xfId="0" applyFont="1" applyBorder="1" applyAlignment="1" applyProtection="1">
      <alignment vertical="center" wrapText="1"/>
      <protection locked="0"/>
    </xf>
    <xf numFmtId="0" fontId="9" fillId="11" borderId="5" xfId="0" applyFont="1" applyFill="1" applyBorder="1" applyAlignment="1" applyProtection="1">
      <alignment vertical="center" wrapText="1"/>
      <protection locked="0"/>
    </xf>
    <xf numFmtId="0" fontId="9" fillId="11" borderId="3" xfId="0" applyFont="1" applyFill="1" applyBorder="1" applyAlignment="1" applyProtection="1">
      <alignment vertical="center" wrapText="1"/>
      <protection locked="0"/>
    </xf>
    <xf numFmtId="0" fontId="9" fillId="11" borderId="6" xfId="0" applyFont="1" applyFill="1" applyBorder="1" applyAlignment="1" applyProtection="1">
      <alignment vertical="center" wrapText="1"/>
      <protection locked="0"/>
    </xf>
    <xf numFmtId="14" fontId="9" fillId="0" borderId="3" xfId="0" applyNumberFormat="1"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7" fillId="0" borderId="6" xfId="0" applyFont="1" applyBorder="1" applyAlignment="1" applyProtection="1">
      <alignment horizontal="center" vertical="center"/>
      <protection locked="0"/>
    </xf>
    <xf numFmtId="0" fontId="9" fillId="0" borderId="1" xfId="0" applyFont="1" applyFill="1" applyBorder="1" applyAlignment="1" applyProtection="1">
      <alignment vertical="center" wrapText="1"/>
      <protection locked="0"/>
    </xf>
    <xf numFmtId="0" fontId="8" fillId="0" borderId="5"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4" fillId="10" borderId="15" xfId="0" applyFont="1" applyFill="1" applyBorder="1" applyAlignment="1">
      <alignment horizontal="left" vertical="center"/>
    </xf>
    <xf numFmtId="0" fontId="14" fillId="10" borderId="16" xfId="0" applyFont="1" applyFill="1" applyBorder="1" applyAlignment="1">
      <alignment horizontal="left" vertical="center"/>
    </xf>
    <xf numFmtId="0" fontId="14" fillId="10" borderId="17" xfId="0" applyFont="1" applyFill="1" applyBorder="1" applyAlignment="1">
      <alignment horizontal="left" vertical="center"/>
    </xf>
    <xf numFmtId="0" fontId="14" fillId="10" borderId="7" xfId="0" applyFont="1" applyFill="1" applyBorder="1" applyAlignment="1">
      <alignment horizontal="left" vertical="center"/>
    </xf>
    <xf numFmtId="0" fontId="14" fillId="10" borderId="18" xfId="0" applyFont="1" applyFill="1" applyBorder="1" applyAlignment="1">
      <alignment horizontal="left" vertical="center"/>
    </xf>
    <xf numFmtId="0" fontId="14" fillId="10" borderId="8" xfId="0" applyFont="1" applyFill="1" applyBorder="1" applyAlignment="1">
      <alignment horizontal="left" vertical="center"/>
    </xf>
    <xf numFmtId="0" fontId="14" fillId="0" borderId="7"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8" xfId="0" applyFont="1" applyFill="1" applyBorder="1" applyAlignment="1">
      <alignment horizontal="left" vertical="center"/>
    </xf>
    <xf numFmtId="0" fontId="0" fillId="0" borderId="0" xfId="0" applyFill="1"/>
    <xf numFmtId="0" fontId="7" fillId="0" borderId="6" xfId="0" applyFont="1" applyBorder="1" applyAlignment="1" applyProtection="1">
      <alignment horizontal="justify" vertical="center" wrapText="1"/>
      <protection locked="0"/>
    </xf>
    <xf numFmtId="0" fontId="0" fillId="0" borderId="5" xfId="0" applyBorder="1" applyAlignment="1">
      <alignment horizontal="center"/>
    </xf>
    <xf numFmtId="0" fontId="0" fillId="0" borderId="6" xfId="0" applyBorder="1" applyAlignment="1">
      <alignment horizontal="center"/>
    </xf>
  </cellXfs>
  <cellStyles count="4">
    <cellStyle name="Excel Built-in Normal" xfId="2"/>
    <cellStyle name="Normal" xfId="0" builtinId="0"/>
    <cellStyle name="Normal 2" xfId="3"/>
    <cellStyle name="Normal 3" xfId="1"/>
  </cellStyles>
  <dxfs count="4">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topLeftCell="A64" zoomScale="130" zoomScaleNormal="100" zoomScaleSheetLayoutView="130" workbookViewId="0">
      <selection activeCell="A82" sqref="A82"/>
    </sheetView>
  </sheetViews>
  <sheetFormatPr baseColWidth="10" defaultRowHeight="12.75" x14ac:dyDescent="0.2"/>
  <cols>
    <col min="1" max="1" width="19.7109375" style="26" customWidth="1"/>
    <col min="2" max="2" width="24.5703125" style="26" bestFit="1" customWidth="1"/>
    <col min="3" max="3" width="53.5703125" style="26" bestFit="1" customWidth="1"/>
    <col min="4" max="5" width="11.42578125" style="26"/>
    <col min="6" max="6" width="24.5703125" style="26" bestFit="1" customWidth="1"/>
    <col min="7" max="16384" width="11.42578125" style="26"/>
  </cols>
  <sheetData>
    <row r="1" spans="1:12" x14ac:dyDescent="0.2">
      <c r="A1" s="63" t="s">
        <v>0</v>
      </c>
      <c r="B1" s="63"/>
      <c r="C1" s="63"/>
      <c r="D1" s="63"/>
      <c r="E1" s="63"/>
      <c r="F1" s="63"/>
      <c r="G1" s="63"/>
    </row>
    <row r="2" spans="1:12" x14ac:dyDescent="0.2">
      <c r="A2" s="63"/>
      <c r="B2" s="63"/>
      <c r="C2" s="63"/>
      <c r="D2" s="63"/>
      <c r="E2" s="63"/>
      <c r="F2" s="63"/>
      <c r="G2" s="63"/>
    </row>
    <row r="3" spans="1:12" s="37" customFormat="1" ht="30" customHeight="1" x14ac:dyDescent="0.2">
      <c r="A3" s="64" t="s">
        <v>153</v>
      </c>
      <c r="B3" s="65"/>
      <c r="C3" s="65"/>
      <c r="D3" s="65"/>
      <c r="E3" s="65"/>
      <c r="F3" s="65"/>
      <c r="G3" s="66"/>
    </row>
    <row r="5" spans="1:12" ht="25.5" x14ac:dyDescent="0.2">
      <c r="B5" s="25" t="s">
        <v>43</v>
      </c>
      <c r="C5" s="25" t="s">
        <v>7</v>
      </c>
      <c r="D5" s="17"/>
      <c r="E5" s="17"/>
      <c r="F5" s="17"/>
      <c r="G5" s="17"/>
      <c r="H5" s="17"/>
      <c r="I5" s="17"/>
      <c r="J5" s="17"/>
      <c r="K5" s="17"/>
      <c r="L5" s="17"/>
    </row>
    <row r="6" spans="1:12" x14ac:dyDescent="0.2">
      <c r="B6" s="67" t="s">
        <v>44</v>
      </c>
      <c r="C6" s="18" t="s">
        <v>45</v>
      </c>
      <c r="D6" s="17"/>
      <c r="E6" s="17"/>
      <c r="F6" s="17"/>
      <c r="G6" s="17"/>
      <c r="H6" s="17"/>
      <c r="I6" s="17"/>
      <c r="J6" s="17"/>
      <c r="K6" s="17"/>
      <c r="L6" s="17"/>
    </row>
    <row r="7" spans="1:12" x14ac:dyDescent="0.2">
      <c r="B7" s="67"/>
      <c r="C7" s="18" t="s">
        <v>47</v>
      </c>
      <c r="D7" s="17"/>
      <c r="E7" s="17"/>
      <c r="F7" s="17"/>
      <c r="G7" s="17"/>
      <c r="H7" s="17"/>
      <c r="I7" s="17"/>
      <c r="J7" s="17"/>
      <c r="K7" s="17"/>
      <c r="L7" s="17"/>
    </row>
    <row r="8" spans="1:12" x14ac:dyDescent="0.2">
      <c r="B8" s="67"/>
      <c r="C8" s="18" t="s">
        <v>49</v>
      </c>
      <c r="D8" s="17"/>
      <c r="E8" s="17"/>
      <c r="F8" s="17"/>
      <c r="G8" s="17"/>
      <c r="H8" s="17"/>
      <c r="I8" s="17"/>
      <c r="J8" s="17"/>
      <c r="K8" s="17"/>
      <c r="L8" s="17"/>
    </row>
    <row r="9" spans="1:12" x14ac:dyDescent="0.2">
      <c r="B9" s="67"/>
      <c r="C9" s="18" t="s">
        <v>51</v>
      </c>
      <c r="D9" s="17"/>
      <c r="E9" s="17"/>
      <c r="F9" s="19"/>
      <c r="G9" s="20"/>
      <c r="H9" s="17"/>
      <c r="I9" s="17"/>
      <c r="J9" s="17"/>
      <c r="K9" s="17"/>
      <c r="L9" s="17"/>
    </row>
    <row r="10" spans="1:12" x14ac:dyDescent="0.2">
      <c r="B10" s="67" t="s">
        <v>46</v>
      </c>
      <c r="C10" s="18" t="s">
        <v>52</v>
      </c>
      <c r="D10" s="17"/>
      <c r="E10" s="17"/>
      <c r="F10" s="19"/>
      <c r="G10" s="20"/>
      <c r="H10" s="17"/>
      <c r="I10" s="17"/>
      <c r="J10" s="17"/>
      <c r="K10" s="17"/>
      <c r="L10" s="17"/>
    </row>
    <row r="11" spans="1:12" x14ac:dyDescent="0.2">
      <c r="B11" s="67"/>
      <c r="C11" s="18" t="s">
        <v>53</v>
      </c>
      <c r="D11" s="17"/>
      <c r="E11" s="17"/>
      <c r="F11" s="17"/>
      <c r="G11" s="17"/>
      <c r="H11" s="17"/>
      <c r="I11" s="17"/>
      <c r="J11" s="17"/>
      <c r="K11" s="17"/>
      <c r="L11" s="17"/>
    </row>
    <row r="12" spans="1:12" x14ac:dyDescent="0.2">
      <c r="B12" s="67"/>
      <c r="C12" s="18" t="s">
        <v>54</v>
      </c>
      <c r="D12" s="17"/>
      <c r="E12" s="17"/>
      <c r="F12" s="17"/>
      <c r="G12" s="17"/>
      <c r="H12" s="17"/>
      <c r="I12" s="17"/>
      <c r="J12" s="17"/>
      <c r="K12" s="17"/>
      <c r="L12" s="17"/>
    </row>
    <row r="13" spans="1:12" x14ac:dyDescent="0.2">
      <c r="B13" s="67"/>
      <c r="C13" s="21" t="s">
        <v>55</v>
      </c>
      <c r="D13" s="17"/>
      <c r="E13" s="17"/>
      <c r="F13" s="17"/>
      <c r="G13" s="17"/>
      <c r="H13" s="17"/>
      <c r="I13" s="17"/>
      <c r="J13" s="17"/>
      <c r="K13" s="17"/>
      <c r="L13" s="17"/>
    </row>
    <row r="14" spans="1:12" x14ac:dyDescent="0.2">
      <c r="B14" s="68" t="s">
        <v>48</v>
      </c>
      <c r="C14" s="18" t="s">
        <v>56</v>
      </c>
      <c r="D14" s="17"/>
      <c r="E14" s="17"/>
      <c r="F14" s="17"/>
      <c r="G14" s="17"/>
      <c r="H14" s="17"/>
      <c r="I14" s="17"/>
      <c r="J14" s="17"/>
      <c r="K14" s="17"/>
      <c r="L14" s="17"/>
    </row>
    <row r="15" spans="1:12" x14ac:dyDescent="0.2">
      <c r="B15" s="68"/>
      <c r="C15" s="18" t="s">
        <v>57</v>
      </c>
      <c r="D15" s="17"/>
      <c r="E15" s="17"/>
      <c r="F15" s="17"/>
      <c r="G15" s="17"/>
      <c r="H15" s="17"/>
      <c r="I15" s="17"/>
      <c r="J15" s="17"/>
      <c r="K15" s="17"/>
      <c r="L15" s="17"/>
    </row>
    <row r="16" spans="1:12" x14ac:dyDescent="0.2">
      <c r="B16" s="68"/>
      <c r="C16" s="18" t="s">
        <v>58</v>
      </c>
      <c r="D16" s="17"/>
      <c r="E16" s="17"/>
      <c r="F16" s="17"/>
      <c r="G16" s="17"/>
      <c r="H16" s="17"/>
      <c r="I16" s="17"/>
      <c r="J16" s="17"/>
      <c r="K16" s="17"/>
      <c r="L16" s="17"/>
    </row>
    <row r="17" spans="1:12" x14ac:dyDescent="0.2">
      <c r="B17" s="68"/>
      <c r="C17" s="18" t="s">
        <v>59</v>
      </c>
      <c r="D17" s="17"/>
      <c r="E17" s="17"/>
      <c r="F17" s="17"/>
      <c r="G17" s="17"/>
      <c r="H17" s="17"/>
      <c r="I17" s="17"/>
      <c r="J17" s="17"/>
      <c r="K17" s="17"/>
      <c r="L17" s="17"/>
    </row>
    <row r="18" spans="1:12" x14ac:dyDescent="0.2">
      <c r="B18" s="68" t="s">
        <v>50</v>
      </c>
      <c r="C18" s="22" t="s">
        <v>60</v>
      </c>
      <c r="D18" s="17"/>
      <c r="E18" s="17"/>
      <c r="F18" s="17"/>
      <c r="G18" s="17"/>
      <c r="H18" s="17"/>
      <c r="I18" s="17"/>
      <c r="J18" s="17"/>
      <c r="K18" s="17"/>
      <c r="L18" s="17"/>
    </row>
    <row r="19" spans="1:12" x14ac:dyDescent="0.2">
      <c r="A19" s="17"/>
      <c r="B19" s="68"/>
      <c r="C19" s="22" t="s">
        <v>61</v>
      </c>
    </row>
    <row r="20" spans="1:12" x14ac:dyDescent="0.2">
      <c r="A20" s="17"/>
      <c r="B20" s="68"/>
      <c r="C20" s="22" t="s">
        <v>62</v>
      </c>
    </row>
    <row r="21" spans="1:12" x14ac:dyDescent="0.2">
      <c r="A21" s="17"/>
      <c r="B21" s="68"/>
      <c r="C21" s="22" t="s">
        <v>55</v>
      </c>
    </row>
    <row r="25" spans="1:12" ht="25.5" x14ac:dyDescent="0.2">
      <c r="A25" s="25" t="s">
        <v>63</v>
      </c>
      <c r="B25" s="17"/>
      <c r="C25" s="17"/>
    </row>
    <row r="27" spans="1:12" x14ac:dyDescent="0.2">
      <c r="A27" s="17"/>
      <c r="B27" s="25" t="s">
        <v>64</v>
      </c>
      <c r="C27" s="25" t="s">
        <v>65</v>
      </c>
    </row>
    <row r="28" spans="1:12" ht="38.25" x14ac:dyDescent="0.2">
      <c r="A28" s="17"/>
      <c r="B28" s="23" t="s">
        <v>66</v>
      </c>
      <c r="C28" s="24" t="s">
        <v>67</v>
      </c>
    </row>
    <row r="29" spans="1:12" ht="38.25" x14ac:dyDescent="0.2">
      <c r="A29" s="17"/>
      <c r="B29" s="23" t="s">
        <v>68</v>
      </c>
      <c r="C29" s="24" t="s">
        <v>69</v>
      </c>
    </row>
    <row r="30" spans="1:12" ht="38.25" x14ac:dyDescent="0.2">
      <c r="A30" s="17"/>
      <c r="B30" s="23" t="s">
        <v>70</v>
      </c>
      <c r="C30" s="24" t="s">
        <v>71</v>
      </c>
    </row>
    <row r="32" spans="1:12" ht="25.5" x14ac:dyDescent="0.2">
      <c r="A32" s="25" t="s">
        <v>72</v>
      </c>
      <c r="B32" s="17"/>
      <c r="C32" s="17"/>
    </row>
    <row r="34" spans="1:3" ht="38.25" x14ac:dyDescent="0.2">
      <c r="A34" s="17"/>
      <c r="B34" s="23" t="s">
        <v>73</v>
      </c>
      <c r="C34" s="24" t="s">
        <v>74</v>
      </c>
    </row>
    <row r="35" spans="1:3" ht="63.75" x14ac:dyDescent="0.2">
      <c r="A35" s="17"/>
      <c r="B35" s="23" t="s">
        <v>75</v>
      </c>
      <c r="C35" s="24" t="s">
        <v>76</v>
      </c>
    </row>
    <row r="36" spans="1:3" ht="38.25" x14ac:dyDescent="0.2">
      <c r="A36" s="17"/>
      <c r="B36" s="23" t="s">
        <v>77</v>
      </c>
      <c r="C36" s="24" t="s">
        <v>71</v>
      </c>
    </row>
    <row r="37" spans="1:3" ht="25.5" x14ac:dyDescent="0.2">
      <c r="A37" s="17"/>
      <c r="B37" s="23" t="s">
        <v>78</v>
      </c>
      <c r="C37" s="24" t="s">
        <v>79</v>
      </c>
    </row>
    <row r="38" spans="1:3" ht="63.75" x14ac:dyDescent="0.2">
      <c r="A38" s="17"/>
      <c r="B38" s="23" t="s">
        <v>80</v>
      </c>
      <c r="C38" s="24" t="s">
        <v>81</v>
      </c>
    </row>
    <row r="40" spans="1:3" ht="25.5" x14ac:dyDescent="0.2">
      <c r="A40" s="25" t="s">
        <v>82</v>
      </c>
      <c r="B40" s="17"/>
      <c r="C40" s="17"/>
    </row>
    <row r="42" spans="1:3" ht="63.75" x14ac:dyDescent="0.2">
      <c r="A42" s="17"/>
      <c r="B42" s="23" t="s">
        <v>83</v>
      </c>
      <c r="C42" s="24" t="s">
        <v>84</v>
      </c>
    </row>
    <row r="43" spans="1:3" ht="51" x14ac:dyDescent="0.2">
      <c r="A43" s="17"/>
      <c r="B43" s="23" t="s">
        <v>85</v>
      </c>
      <c r="C43" s="24" t="s">
        <v>86</v>
      </c>
    </row>
    <row r="44" spans="1:3" ht="63.75" x14ac:dyDescent="0.2">
      <c r="A44" s="17"/>
      <c r="B44" s="23" t="s">
        <v>87</v>
      </c>
      <c r="C44" s="24" t="s">
        <v>88</v>
      </c>
    </row>
    <row r="45" spans="1:3" ht="25.5" x14ac:dyDescent="0.2">
      <c r="A45" s="17"/>
      <c r="B45" s="23" t="s">
        <v>89</v>
      </c>
      <c r="C45" s="24" t="s">
        <v>90</v>
      </c>
    </row>
    <row r="47" spans="1:3" ht="25.5" x14ac:dyDescent="0.2">
      <c r="A47" s="25" t="s">
        <v>91</v>
      </c>
      <c r="B47" s="17"/>
      <c r="C47" s="17"/>
    </row>
    <row r="49" spans="1:6" ht="25.5" x14ac:dyDescent="0.2">
      <c r="A49" s="17"/>
      <c r="B49" s="23" t="s">
        <v>92</v>
      </c>
      <c r="C49" s="24" t="s">
        <v>93</v>
      </c>
    </row>
    <row r="50" spans="1:6" ht="25.5" x14ac:dyDescent="0.2">
      <c r="A50" s="17"/>
      <c r="B50" s="23" t="s">
        <v>94</v>
      </c>
      <c r="C50" s="24" t="s">
        <v>95</v>
      </c>
    </row>
    <row r="51" spans="1:6" x14ac:dyDescent="0.2">
      <c r="A51" s="17"/>
      <c r="B51" s="23" t="s">
        <v>96</v>
      </c>
      <c r="C51" s="24" t="s">
        <v>97</v>
      </c>
      <c r="D51" s="17"/>
      <c r="E51" s="17"/>
      <c r="F51" s="17"/>
    </row>
    <row r="52" spans="1:6" ht="25.5" x14ac:dyDescent="0.2">
      <c r="A52" s="17"/>
      <c r="B52" s="23" t="s">
        <v>98</v>
      </c>
      <c r="C52" s="24" t="s">
        <v>99</v>
      </c>
      <c r="D52" s="17"/>
      <c r="E52" s="17"/>
      <c r="F52" s="17"/>
    </row>
    <row r="53" spans="1:6" ht="25.5" x14ac:dyDescent="0.2">
      <c r="A53" s="17"/>
      <c r="B53" s="23" t="s">
        <v>100</v>
      </c>
      <c r="C53" s="24" t="s">
        <v>101</v>
      </c>
      <c r="D53" s="17"/>
      <c r="E53" s="17"/>
      <c r="F53" s="17"/>
    </row>
    <row r="54" spans="1:6" ht="25.5" x14ac:dyDescent="0.2">
      <c r="A54" s="17"/>
      <c r="B54" s="23" t="s">
        <v>102</v>
      </c>
      <c r="C54" s="24" t="s">
        <v>103</v>
      </c>
      <c r="D54" s="17"/>
      <c r="E54" s="17"/>
      <c r="F54" s="17"/>
    </row>
    <row r="55" spans="1:6" x14ac:dyDescent="0.2">
      <c r="A55" s="17"/>
      <c r="B55" s="23" t="s">
        <v>104</v>
      </c>
      <c r="C55" s="24" t="s">
        <v>105</v>
      </c>
      <c r="D55" s="17"/>
      <c r="E55" s="17"/>
      <c r="F55" s="17"/>
    </row>
    <row r="56" spans="1:6" ht="38.25" x14ac:dyDescent="0.2">
      <c r="A56" s="17"/>
      <c r="B56" s="23" t="s">
        <v>106</v>
      </c>
      <c r="C56" s="24" t="s">
        <v>107</v>
      </c>
      <c r="D56" s="17"/>
      <c r="E56" s="17"/>
      <c r="F56" s="17"/>
    </row>
    <row r="57" spans="1:6" ht="25.5" x14ac:dyDescent="0.2">
      <c r="A57" s="17"/>
      <c r="B57" s="23" t="s">
        <v>108</v>
      </c>
      <c r="C57" s="24" t="s">
        <v>109</v>
      </c>
      <c r="D57" s="17"/>
      <c r="E57" s="17"/>
      <c r="F57" s="17"/>
    </row>
    <row r="58" spans="1:6" ht="38.25" x14ac:dyDescent="0.2">
      <c r="A58" s="17"/>
      <c r="B58" s="23" t="s">
        <v>110</v>
      </c>
      <c r="C58" s="24" t="s">
        <v>111</v>
      </c>
      <c r="D58" s="17"/>
      <c r="E58" s="17"/>
      <c r="F58" s="17"/>
    </row>
    <row r="59" spans="1:6" ht="25.5" x14ac:dyDescent="0.2">
      <c r="A59" s="17"/>
      <c r="B59" s="23" t="s">
        <v>112</v>
      </c>
      <c r="C59" s="24" t="s">
        <v>113</v>
      </c>
      <c r="D59" s="17"/>
      <c r="E59" s="17"/>
      <c r="F59" s="17"/>
    </row>
    <row r="60" spans="1:6" ht="51" x14ac:dyDescent="0.2">
      <c r="A60" s="17"/>
      <c r="B60" s="23" t="s">
        <v>114</v>
      </c>
      <c r="C60" s="24" t="s">
        <v>115</v>
      </c>
      <c r="D60" s="17"/>
      <c r="E60" s="17"/>
      <c r="F60" s="17"/>
    </row>
    <row r="63" spans="1:6" ht="13.5" thickBot="1" x14ac:dyDescent="0.25">
      <c r="A63" s="17"/>
      <c r="B63" s="17"/>
      <c r="C63" s="17"/>
      <c r="D63" s="17"/>
      <c r="E63" s="17"/>
      <c r="F63" s="17"/>
    </row>
    <row r="64" spans="1:6" ht="13.5" thickBot="1" x14ac:dyDescent="0.25">
      <c r="A64" s="49" t="s">
        <v>116</v>
      </c>
      <c r="B64" s="50"/>
      <c r="C64" s="50"/>
      <c r="D64" s="50"/>
      <c r="E64" s="50"/>
      <c r="F64" s="51"/>
    </row>
    <row r="65" spans="1:6" x14ac:dyDescent="0.2">
      <c r="A65" s="27"/>
      <c r="B65" s="27"/>
      <c r="C65" s="27"/>
      <c r="D65" s="27"/>
      <c r="E65" s="27"/>
      <c r="F65" s="27"/>
    </row>
    <row r="66" spans="1:6" x14ac:dyDescent="0.2">
      <c r="A66" s="28" t="s">
        <v>117</v>
      </c>
      <c r="B66" s="28" t="s">
        <v>118</v>
      </c>
      <c r="C66" s="52" t="s">
        <v>119</v>
      </c>
      <c r="D66" s="52"/>
      <c r="E66" s="61" t="s">
        <v>120</v>
      </c>
      <c r="F66" s="62"/>
    </row>
    <row r="67" spans="1:6" ht="15" customHeight="1" x14ac:dyDescent="0.2">
      <c r="A67" s="29">
        <v>1</v>
      </c>
      <c r="B67" s="30" t="s">
        <v>121</v>
      </c>
      <c r="C67" s="57" t="s">
        <v>122</v>
      </c>
      <c r="D67" s="57"/>
      <c r="E67" s="58" t="s">
        <v>123</v>
      </c>
      <c r="F67" s="59"/>
    </row>
    <row r="68" spans="1:6" ht="30" customHeight="1" x14ac:dyDescent="0.2">
      <c r="A68" s="29">
        <v>2</v>
      </c>
      <c r="B68" s="30" t="s">
        <v>124</v>
      </c>
      <c r="C68" s="57" t="s">
        <v>125</v>
      </c>
      <c r="D68" s="57"/>
      <c r="E68" s="58" t="s">
        <v>126</v>
      </c>
      <c r="F68" s="59"/>
    </row>
    <row r="69" spans="1:6" ht="15" customHeight="1" x14ac:dyDescent="0.2">
      <c r="A69" s="31">
        <v>3</v>
      </c>
      <c r="B69" s="32" t="s">
        <v>127</v>
      </c>
      <c r="C69" s="54" t="s">
        <v>128</v>
      </c>
      <c r="D69" s="54"/>
      <c r="E69" s="55" t="s">
        <v>129</v>
      </c>
      <c r="F69" s="56"/>
    </row>
    <row r="70" spans="1:6" ht="15" customHeight="1" x14ac:dyDescent="0.2">
      <c r="A70" s="29">
        <v>4</v>
      </c>
      <c r="B70" s="30" t="s">
        <v>130</v>
      </c>
      <c r="C70" s="57" t="s">
        <v>131</v>
      </c>
      <c r="D70" s="57"/>
      <c r="E70" s="58" t="s">
        <v>132</v>
      </c>
      <c r="F70" s="59"/>
    </row>
    <row r="71" spans="1:6" ht="30" customHeight="1" x14ac:dyDescent="0.2">
      <c r="A71" s="31">
        <v>5</v>
      </c>
      <c r="B71" s="32" t="s">
        <v>133</v>
      </c>
      <c r="C71" s="54" t="s">
        <v>134</v>
      </c>
      <c r="D71" s="54"/>
      <c r="E71" s="55" t="s">
        <v>135</v>
      </c>
      <c r="F71" s="56"/>
    </row>
    <row r="72" spans="1:6" x14ac:dyDescent="0.2">
      <c r="A72" s="48" t="s">
        <v>136</v>
      </c>
      <c r="B72" s="48"/>
      <c r="C72" s="48"/>
      <c r="D72" s="48"/>
      <c r="E72" s="17"/>
      <c r="F72" s="17"/>
    </row>
    <row r="74" spans="1:6" ht="13.5" thickBot="1" x14ac:dyDescent="0.25">
      <c r="A74" s="17"/>
      <c r="B74" s="17"/>
      <c r="C74" s="17"/>
      <c r="D74" s="17"/>
      <c r="E74" s="17"/>
      <c r="F74" s="17"/>
    </row>
    <row r="75" spans="1:6" ht="13.5" thickBot="1" x14ac:dyDescent="0.25">
      <c r="A75" s="49" t="s">
        <v>137</v>
      </c>
      <c r="B75" s="50"/>
      <c r="C75" s="50"/>
      <c r="D75" s="50"/>
      <c r="E75" s="50"/>
      <c r="F75" s="51"/>
    </row>
    <row r="76" spans="1:6" x14ac:dyDescent="0.2">
      <c r="A76" s="27"/>
      <c r="B76" s="27"/>
      <c r="C76" s="27"/>
      <c r="D76" s="27"/>
      <c r="E76" s="27"/>
      <c r="F76" s="27"/>
    </row>
    <row r="77" spans="1:6" x14ac:dyDescent="0.2">
      <c r="A77" s="28" t="s">
        <v>117</v>
      </c>
      <c r="B77" s="28" t="s">
        <v>118</v>
      </c>
      <c r="C77" s="52" t="s">
        <v>119</v>
      </c>
      <c r="D77" s="52"/>
      <c r="E77" s="52"/>
      <c r="F77" s="52"/>
    </row>
    <row r="78" spans="1:6" x14ac:dyDescent="0.2">
      <c r="A78" s="33">
        <v>1</v>
      </c>
      <c r="B78" s="34" t="s">
        <v>138</v>
      </c>
      <c r="C78" s="53" t="s">
        <v>139</v>
      </c>
      <c r="D78" s="53"/>
      <c r="E78" s="53"/>
      <c r="F78" s="53"/>
    </row>
    <row r="79" spans="1:6" x14ac:dyDescent="0.2">
      <c r="A79" s="33">
        <v>2</v>
      </c>
      <c r="B79" s="34" t="s">
        <v>140</v>
      </c>
      <c r="C79" s="53" t="s">
        <v>141</v>
      </c>
      <c r="D79" s="53"/>
      <c r="E79" s="53"/>
      <c r="F79" s="53"/>
    </row>
    <row r="80" spans="1:6" x14ac:dyDescent="0.2">
      <c r="A80" s="33">
        <v>3</v>
      </c>
      <c r="B80" s="34" t="s">
        <v>142</v>
      </c>
      <c r="C80" s="53" t="s">
        <v>143</v>
      </c>
      <c r="D80" s="53"/>
      <c r="E80" s="53"/>
      <c r="F80" s="53"/>
    </row>
    <row r="81" spans="1:6" x14ac:dyDescent="0.2">
      <c r="A81" s="33">
        <v>4</v>
      </c>
      <c r="B81" s="34" t="s">
        <v>144</v>
      </c>
      <c r="C81" s="53" t="s">
        <v>145</v>
      </c>
      <c r="D81" s="53"/>
      <c r="E81" s="53"/>
      <c r="F81" s="53"/>
    </row>
    <row r="82" spans="1:6" ht="25.5" x14ac:dyDescent="0.2">
      <c r="A82" s="35">
        <v>5</v>
      </c>
      <c r="B82" s="32" t="s">
        <v>152</v>
      </c>
      <c r="C82" s="60" t="s">
        <v>146</v>
      </c>
      <c r="D82" s="60"/>
      <c r="E82" s="60"/>
      <c r="F82" s="60"/>
    </row>
    <row r="83" spans="1:6" x14ac:dyDescent="0.2">
      <c r="A83" s="48" t="s">
        <v>136</v>
      </c>
      <c r="B83" s="48"/>
      <c r="C83" s="48"/>
      <c r="D83" s="48"/>
      <c r="E83" s="36"/>
      <c r="F83" s="36"/>
    </row>
  </sheetData>
  <mergeCells count="28">
    <mergeCell ref="E68:F68"/>
    <mergeCell ref="E67:F67"/>
    <mergeCell ref="E66:F66"/>
    <mergeCell ref="A1:G2"/>
    <mergeCell ref="A3:G3"/>
    <mergeCell ref="C66:D66"/>
    <mergeCell ref="C67:D67"/>
    <mergeCell ref="C68:D68"/>
    <mergeCell ref="B6:B9"/>
    <mergeCell ref="B10:B13"/>
    <mergeCell ref="B14:B17"/>
    <mergeCell ref="B18:B21"/>
    <mergeCell ref="A64:F64"/>
    <mergeCell ref="C79:F79"/>
    <mergeCell ref="C80:F80"/>
    <mergeCell ref="C81:F81"/>
    <mergeCell ref="C82:F82"/>
    <mergeCell ref="A83:D83"/>
    <mergeCell ref="A72:D72"/>
    <mergeCell ref="A75:F75"/>
    <mergeCell ref="C77:F77"/>
    <mergeCell ref="C78:F78"/>
    <mergeCell ref="C69:D69"/>
    <mergeCell ref="E69:F69"/>
    <mergeCell ref="C70:D70"/>
    <mergeCell ref="E70:F70"/>
    <mergeCell ref="C71:D71"/>
    <mergeCell ref="E71:F71"/>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3"/>
  <sheetViews>
    <sheetView showGridLines="0" tabSelected="1" zoomScaleNormal="100" workbookViewId="0">
      <selection activeCell="B46" sqref="B46"/>
    </sheetView>
  </sheetViews>
  <sheetFormatPr baseColWidth="10" defaultRowHeight="15" x14ac:dyDescent="0.25"/>
  <cols>
    <col min="1" max="1" width="18.140625" customWidth="1"/>
    <col min="2" max="2" width="21.85546875" customWidth="1"/>
    <col min="3" max="3" width="41.42578125" customWidth="1"/>
    <col min="4" max="4" width="24.140625" customWidth="1"/>
    <col min="5" max="5" width="38.5703125" customWidth="1"/>
    <col min="6" max="6" width="28" customWidth="1"/>
    <col min="7" max="7" width="8.7109375" customWidth="1"/>
    <col min="8" max="8" width="11.7109375" customWidth="1"/>
    <col min="9" max="9" width="8.85546875" customWidth="1"/>
    <col min="10" max="10" width="10.85546875" customWidth="1"/>
    <col min="11" max="11" width="5.7109375" customWidth="1"/>
    <col min="12" max="12" width="9.5703125" customWidth="1"/>
    <col min="13" max="13" width="36.28515625" customWidth="1"/>
    <col min="14" max="14" width="13.28515625" customWidth="1"/>
    <col min="15" max="15" width="10.140625" customWidth="1"/>
    <col min="16" max="16" width="8.42578125" customWidth="1"/>
    <col min="17" max="17" width="8.5703125" customWidth="1"/>
    <col min="18" max="18" width="11.42578125" customWidth="1"/>
    <col min="19" max="19" width="11.42578125" style="41" hidden="1" customWidth="1"/>
    <col min="20" max="20" width="9" customWidth="1"/>
    <col min="21" max="21" width="10.42578125" customWidth="1"/>
    <col min="22" max="22" width="5.85546875" customWidth="1"/>
    <col min="23" max="23" width="11.42578125" customWidth="1"/>
    <col min="24" max="24" width="25" customWidth="1"/>
    <col min="25" max="25" width="13.28515625" customWidth="1"/>
    <col min="26" max="26" width="16.5703125" customWidth="1"/>
    <col min="30" max="30" width="23.5703125" customWidth="1"/>
    <col min="31" max="31" width="21.5703125" customWidth="1"/>
    <col min="32" max="32" width="16.7109375" customWidth="1"/>
    <col min="33" max="38" width="0" hidden="1" customWidth="1"/>
  </cols>
  <sheetData>
    <row r="1" spans="1:38" x14ac:dyDescent="0.25">
      <c r="A1" s="202" t="s">
        <v>296</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4"/>
    </row>
    <row r="2" spans="1:38" x14ac:dyDescent="0.25">
      <c r="A2" s="205"/>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7"/>
    </row>
    <row r="3" spans="1:38" s="211" customFormat="1" ht="23.25" x14ac:dyDescent="0.25">
      <c r="A3" s="208"/>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10"/>
    </row>
    <row r="4" spans="1:38" ht="15" customHeight="1" x14ac:dyDescent="0.25">
      <c r="A4" s="143" t="s">
        <v>1</v>
      </c>
      <c r="B4" s="143"/>
      <c r="C4" s="143"/>
      <c r="D4" s="143"/>
      <c r="E4" s="143"/>
      <c r="F4" s="143"/>
      <c r="G4" s="144" t="s">
        <v>154</v>
      </c>
      <c r="H4" s="144"/>
      <c r="I4" s="144"/>
      <c r="J4" s="144"/>
      <c r="K4" s="144"/>
      <c r="L4" s="144"/>
      <c r="M4" s="147" t="s">
        <v>155</v>
      </c>
      <c r="N4" s="147"/>
      <c r="O4" s="147"/>
      <c r="P4" s="147"/>
      <c r="Q4" s="147"/>
      <c r="R4" s="147"/>
      <c r="S4" s="147"/>
      <c r="T4" s="147"/>
      <c r="U4" s="147"/>
      <c r="V4" s="147"/>
      <c r="W4" s="147"/>
      <c r="X4" s="102" t="s">
        <v>2</v>
      </c>
      <c r="Y4" s="102"/>
      <c r="Z4" s="102"/>
      <c r="AA4" s="102"/>
      <c r="AB4" s="102"/>
      <c r="AC4" s="102"/>
      <c r="AD4" s="102"/>
      <c r="AE4" s="102"/>
      <c r="AF4" s="102"/>
      <c r="AG4" s="101" t="s">
        <v>3</v>
      </c>
      <c r="AH4" s="101"/>
      <c r="AI4" s="101" t="s">
        <v>4</v>
      </c>
      <c r="AJ4" s="101"/>
      <c r="AK4" s="101" t="s">
        <v>5</v>
      </c>
      <c r="AL4" s="101"/>
    </row>
    <row r="5" spans="1:38" s="126" customFormat="1" ht="54" customHeight="1" x14ac:dyDescent="0.3">
      <c r="A5" s="116" t="s">
        <v>6</v>
      </c>
      <c r="B5" s="116" t="s">
        <v>7</v>
      </c>
      <c r="C5" s="116" t="s">
        <v>8</v>
      </c>
      <c r="D5" s="116" t="s">
        <v>9</v>
      </c>
      <c r="E5" s="116" t="s">
        <v>232</v>
      </c>
      <c r="F5" s="116" t="s">
        <v>10</v>
      </c>
      <c r="G5" s="117" t="s">
        <v>11</v>
      </c>
      <c r="H5" s="117" t="s">
        <v>12</v>
      </c>
      <c r="I5" s="142" t="s">
        <v>13</v>
      </c>
      <c r="J5" s="142" t="s">
        <v>14</v>
      </c>
      <c r="K5" s="118" t="s">
        <v>15</v>
      </c>
      <c r="L5" s="119"/>
      <c r="M5" s="120" t="s">
        <v>16</v>
      </c>
      <c r="N5" s="120" t="s">
        <v>17</v>
      </c>
      <c r="O5" s="146" t="s">
        <v>266</v>
      </c>
      <c r="P5" s="146" t="s">
        <v>267</v>
      </c>
      <c r="Q5" s="146" t="s">
        <v>268</v>
      </c>
      <c r="R5" s="146" t="s">
        <v>269</v>
      </c>
      <c r="S5" s="121"/>
      <c r="T5" s="120" t="s">
        <v>12</v>
      </c>
      <c r="U5" s="145" t="s">
        <v>14</v>
      </c>
      <c r="V5" s="122" t="s">
        <v>18</v>
      </c>
      <c r="W5" s="123"/>
      <c r="X5" s="124" t="s">
        <v>19</v>
      </c>
      <c r="Y5" s="124" t="s">
        <v>20</v>
      </c>
      <c r="Z5" s="124" t="s">
        <v>17</v>
      </c>
      <c r="AA5" s="124" t="s">
        <v>21</v>
      </c>
      <c r="AB5" s="124" t="s">
        <v>270</v>
      </c>
      <c r="AC5" s="124" t="s">
        <v>271</v>
      </c>
      <c r="AD5" s="124" t="s">
        <v>22</v>
      </c>
      <c r="AE5" s="124" t="s">
        <v>23</v>
      </c>
      <c r="AF5" s="124" t="s">
        <v>24</v>
      </c>
      <c r="AG5" s="125" t="s">
        <v>25</v>
      </c>
      <c r="AH5" s="125" t="s">
        <v>26</v>
      </c>
      <c r="AI5" s="125" t="s">
        <v>25</v>
      </c>
      <c r="AJ5" s="125" t="s">
        <v>26</v>
      </c>
      <c r="AK5" s="125" t="s">
        <v>25</v>
      </c>
      <c r="AL5" s="125" t="s">
        <v>26</v>
      </c>
    </row>
    <row r="6" spans="1:38" s="39" customFormat="1" ht="36" customHeight="1" x14ac:dyDescent="0.2">
      <c r="A6" s="148" t="s">
        <v>46</v>
      </c>
      <c r="B6" s="148" t="s">
        <v>52</v>
      </c>
      <c r="C6" s="110" t="s">
        <v>219</v>
      </c>
      <c r="D6" s="195" t="s">
        <v>106</v>
      </c>
      <c r="E6" s="47" t="s">
        <v>233</v>
      </c>
      <c r="F6" s="149" t="s">
        <v>220</v>
      </c>
      <c r="G6" s="127">
        <v>5</v>
      </c>
      <c r="H6" s="128" t="str">
        <f>IF(G6=1,"INSIGNIFICANTE",IF(G6=2,"MENOR",IF(G6=3,"MODERADO",IF(G6=4,"MAYOR",IF(G6=5,"CATASTROFICO"," ")))))</f>
        <v>CATASTROFICO</v>
      </c>
      <c r="I6" s="127">
        <v>2</v>
      </c>
      <c r="J6" s="128" t="str">
        <f>IF(I6=1,"RARO",IF(I6=2,"IMPROBABLE",IF(I6=3,"MODERADO",IF(I6=4,"PROBABLE",IF(I6=5,"CASI CERTEZA"," ")))))</f>
        <v>IMPROBABLE</v>
      </c>
      <c r="K6" s="128">
        <f>IF(OR(G6=" ",I6=0,G6=" ",I6=0)," ",G6*I6)</f>
        <v>10</v>
      </c>
      <c r="L6" s="129" t="str">
        <f>IF(OR(G6=" ",G6=0,I6=" ",I6=0)," ",IF(AND(G6=1,I6=3),"BAJO",IF(AND(G6=1,I6=4),"MODERADO",IF(AND(G6=2,I6=3),"MODERADO",IF(AND(G6=2,I6=5),"ALTO",IF(AND(G6=3,I6=4),"ALTO",IF(AND(G6=2,I6=2),"BAJO",VLOOKUP(K6,listas!$A$14:$B$27,2))))))))</f>
        <v>EXTREMO</v>
      </c>
      <c r="M6" s="149" t="s">
        <v>253</v>
      </c>
      <c r="N6" s="149" t="s">
        <v>221</v>
      </c>
      <c r="O6" s="89" t="s">
        <v>28</v>
      </c>
      <c r="P6" s="89" t="s">
        <v>28</v>
      </c>
      <c r="Q6" s="89" t="s">
        <v>28</v>
      </c>
      <c r="R6" s="87" t="s">
        <v>14</v>
      </c>
      <c r="S6" s="107" t="str">
        <f>IF(OR(P6="",R6="",Q6="",O6="",P6="no",Q6="no"),"T","F")</f>
        <v>F</v>
      </c>
      <c r="T6" s="103">
        <f>IF(S6="T","N/A",IF(O6="NO",IF(AND(P6="SI",Q6="SI"),IF(OR(R6="Impacto",R6="Impacto y Probabilidad"),IF(G6&gt;1,G6-1,G6),G6),"N/A"),IF(R6="Impacto",IF(G6&gt;2,G6-2,G6),IF(R6="Probabilidad",G6,IF(R6="Impacto y Probabilidad",IF(G6&gt;2,G6-2,G6))))))</f>
        <v>5</v>
      </c>
      <c r="U6" s="103">
        <f>IF(S6="T","N/A",IF(O6="NO",IF(AND(P6="SI",Q6="SI"),IF(OR(R6="Probabilidad",R6="Impacto y Probabilidad"),IF(I6&gt;1,I6-1,I6),I6),"N/A"),IF(R6="Probabilidad",IF(I6&gt;2,I6-2,I6),IF(R6="Impacto",I6,IF(R6="Impacto y Probabilidad",IF(I6&gt;2,I6-2,I6))))))</f>
        <v>2</v>
      </c>
      <c r="V6" s="103">
        <f>IF(S6="T",K6,(IF(AND(P6="SI",Q6="SI"),T6*U6,"N/A")))</f>
        <v>10</v>
      </c>
      <c r="W6" s="77" t="str">
        <f>IF(S6="T",L6,IF(AND(P6="SI",Q6="SI"),IF(AND(T6=1,U6=3),"BAJO",IF(AND(T6=1,U6=4),"MODERADO",IF(AND(T6=2,U6=5),"ALTO",IF(AND(T6=3,U6=4),"ALTO",IF(AND(T6=2,U6=2),"BAJO",VLOOKUP(V6,listas!$A$14:$B$27,2)))))),"N/A"))</f>
        <v>EXTREMO</v>
      </c>
      <c r="X6" s="106" t="s">
        <v>251</v>
      </c>
      <c r="Y6" s="106" t="s">
        <v>52</v>
      </c>
      <c r="Z6" s="106" t="s">
        <v>222</v>
      </c>
      <c r="AA6" s="106" t="s">
        <v>274</v>
      </c>
      <c r="AB6" s="157">
        <v>43132</v>
      </c>
      <c r="AC6" s="157">
        <v>43464</v>
      </c>
      <c r="AD6" s="106" t="s">
        <v>223</v>
      </c>
      <c r="AE6" s="106" t="s">
        <v>224</v>
      </c>
      <c r="AF6" s="106" t="s">
        <v>225</v>
      </c>
      <c r="AG6" s="154"/>
      <c r="AH6" s="154"/>
      <c r="AI6" s="154"/>
      <c r="AJ6" s="154"/>
      <c r="AK6" s="154"/>
      <c r="AL6" s="154"/>
    </row>
    <row r="7" spans="1:38" s="39" customFormat="1" ht="23.25" customHeight="1" x14ac:dyDescent="0.2">
      <c r="A7" s="150"/>
      <c r="B7" s="150"/>
      <c r="C7" s="111"/>
      <c r="D7" s="196"/>
      <c r="E7" s="47" t="s">
        <v>157</v>
      </c>
      <c r="F7" s="151"/>
      <c r="G7" s="127"/>
      <c r="H7" s="128"/>
      <c r="I7" s="127"/>
      <c r="J7" s="128"/>
      <c r="K7" s="128"/>
      <c r="L7" s="130"/>
      <c r="M7" s="151"/>
      <c r="N7" s="151"/>
      <c r="O7" s="99"/>
      <c r="P7" s="99"/>
      <c r="Q7" s="99"/>
      <c r="R7" s="97"/>
      <c r="S7" s="108"/>
      <c r="T7" s="104"/>
      <c r="U7" s="104" t="b">
        <f t="shared" ref="U7:U10" si="0">IF(S7="T","N/A",IF(O7="NO",IF(AND(P7="SI",Q7="SI"),IF(OR(R7="Probabilidad",R7="Impacto y Probabilidad"),IF(I7&gt;1,I7-1,I7),I7),"N/A"),IF(R7="Probabilidad",IF(I7&gt;2,I7-2,I7),IF(R7="Impacto",I7,IF(R7="Impacto y Probabilidad",IF(I7&gt;2,I7-2,I7))))))</f>
        <v>0</v>
      </c>
      <c r="V7" s="104"/>
      <c r="W7" s="91"/>
      <c r="X7" s="106"/>
      <c r="Y7" s="106"/>
      <c r="Z7" s="106"/>
      <c r="AA7" s="106"/>
      <c r="AB7" s="158"/>
      <c r="AC7" s="158"/>
      <c r="AD7" s="106"/>
      <c r="AE7" s="106"/>
      <c r="AF7" s="106"/>
      <c r="AG7" s="155"/>
      <c r="AH7" s="155"/>
      <c r="AI7" s="155"/>
      <c r="AJ7" s="155"/>
      <c r="AK7" s="155"/>
      <c r="AL7" s="155"/>
    </row>
    <row r="8" spans="1:38" s="39" customFormat="1" ht="25.5" x14ac:dyDescent="0.2">
      <c r="A8" s="150"/>
      <c r="B8" s="150"/>
      <c r="C8" s="111"/>
      <c r="D8" s="196"/>
      <c r="E8" s="47" t="s">
        <v>158</v>
      </c>
      <c r="F8" s="151"/>
      <c r="G8" s="127"/>
      <c r="H8" s="128"/>
      <c r="I8" s="127"/>
      <c r="J8" s="128"/>
      <c r="K8" s="128"/>
      <c r="L8" s="130"/>
      <c r="M8" s="151"/>
      <c r="N8" s="151"/>
      <c r="O8" s="99"/>
      <c r="P8" s="99"/>
      <c r="Q8" s="99"/>
      <c r="R8" s="97"/>
      <c r="S8" s="108"/>
      <c r="T8" s="104"/>
      <c r="U8" s="104" t="b">
        <f t="shared" si="0"/>
        <v>0</v>
      </c>
      <c r="V8" s="104"/>
      <c r="W8" s="91"/>
      <c r="X8" s="110" t="s">
        <v>226</v>
      </c>
      <c r="Y8" s="110" t="s">
        <v>52</v>
      </c>
      <c r="Z8" s="110" t="s">
        <v>222</v>
      </c>
      <c r="AA8" s="85" t="s">
        <v>275</v>
      </c>
      <c r="AB8" s="157">
        <v>43132</v>
      </c>
      <c r="AC8" s="157">
        <v>43464</v>
      </c>
      <c r="AD8" s="110" t="s">
        <v>227</v>
      </c>
      <c r="AE8" s="110" t="s">
        <v>234</v>
      </c>
      <c r="AF8" s="110" t="s">
        <v>259</v>
      </c>
      <c r="AG8" s="154"/>
      <c r="AH8" s="154"/>
      <c r="AI8" s="154"/>
      <c r="AJ8" s="154"/>
      <c r="AK8" s="154"/>
      <c r="AL8" s="154"/>
    </row>
    <row r="9" spans="1:38" s="39" customFormat="1" ht="12.75" x14ac:dyDescent="0.2">
      <c r="A9" s="150"/>
      <c r="B9" s="150"/>
      <c r="C9" s="111"/>
      <c r="D9" s="196"/>
      <c r="E9" s="47" t="s">
        <v>159</v>
      </c>
      <c r="F9" s="151"/>
      <c r="G9" s="127"/>
      <c r="H9" s="128"/>
      <c r="I9" s="127"/>
      <c r="J9" s="128"/>
      <c r="K9" s="128"/>
      <c r="L9" s="130"/>
      <c r="M9" s="151"/>
      <c r="N9" s="151"/>
      <c r="O9" s="99"/>
      <c r="P9" s="99"/>
      <c r="Q9" s="99"/>
      <c r="R9" s="97"/>
      <c r="S9" s="108"/>
      <c r="T9" s="104"/>
      <c r="U9" s="104" t="b">
        <f t="shared" si="0"/>
        <v>0</v>
      </c>
      <c r="V9" s="104"/>
      <c r="W9" s="91"/>
      <c r="X9" s="111"/>
      <c r="Y9" s="111"/>
      <c r="Z9" s="111"/>
      <c r="AA9" s="98"/>
      <c r="AB9" s="159"/>
      <c r="AC9" s="159"/>
      <c r="AD9" s="111"/>
      <c r="AE9" s="111"/>
      <c r="AF9" s="111"/>
      <c r="AG9" s="156"/>
      <c r="AH9" s="156"/>
      <c r="AI9" s="156"/>
      <c r="AJ9" s="156"/>
      <c r="AK9" s="156"/>
      <c r="AL9" s="156"/>
    </row>
    <row r="10" spans="1:38" s="39" customFormat="1" ht="25.5" x14ac:dyDescent="0.2">
      <c r="A10" s="152"/>
      <c r="B10" s="152"/>
      <c r="C10" s="112"/>
      <c r="D10" s="197"/>
      <c r="E10" s="47" t="s">
        <v>235</v>
      </c>
      <c r="F10" s="153"/>
      <c r="G10" s="127"/>
      <c r="H10" s="128"/>
      <c r="I10" s="127"/>
      <c r="J10" s="128"/>
      <c r="K10" s="128"/>
      <c r="L10" s="131"/>
      <c r="M10" s="153"/>
      <c r="N10" s="153"/>
      <c r="O10" s="90"/>
      <c r="P10" s="90"/>
      <c r="Q10" s="90"/>
      <c r="R10" s="88"/>
      <c r="S10" s="109"/>
      <c r="T10" s="105"/>
      <c r="U10" s="105" t="b">
        <f t="shared" si="0"/>
        <v>0</v>
      </c>
      <c r="V10" s="105"/>
      <c r="W10" s="78"/>
      <c r="X10" s="112"/>
      <c r="Y10" s="112"/>
      <c r="Z10" s="112"/>
      <c r="AA10" s="86"/>
      <c r="AB10" s="158"/>
      <c r="AC10" s="158"/>
      <c r="AD10" s="112"/>
      <c r="AE10" s="112"/>
      <c r="AF10" s="112"/>
      <c r="AG10" s="155"/>
      <c r="AH10" s="155"/>
      <c r="AI10" s="155"/>
      <c r="AJ10" s="155"/>
      <c r="AK10" s="155"/>
      <c r="AL10" s="155"/>
    </row>
    <row r="11" spans="1:38" s="39" customFormat="1" ht="33.75" customHeight="1" x14ac:dyDescent="0.2">
      <c r="A11" s="160" t="s">
        <v>48</v>
      </c>
      <c r="B11" s="161" t="s">
        <v>61</v>
      </c>
      <c r="C11" s="162" t="s">
        <v>161</v>
      </c>
      <c r="D11" s="198" t="s">
        <v>96</v>
      </c>
      <c r="E11" s="163" t="s">
        <v>254</v>
      </c>
      <c r="F11" s="162" t="s">
        <v>256</v>
      </c>
      <c r="G11" s="127">
        <v>5</v>
      </c>
      <c r="H11" s="128" t="str">
        <f t="shared" ref="H11" si="1">IF(G11=1,"INSIGNIFICANTE",IF(G11=2,"MENOR",IF(G11=3,"MODERADO",IF(G11=4,"MAYOR",IF(G11=5,"CATASTROFICO"," ")))))</f>
        <v>CATASTROFICO</v>
      </c>
      <c r="I11" s="127">
        <v>2</v>
      </c>
      <c r="J11" s="128" t="str">
        <f t="shared" ref="J11" si="2">IF(I11=1,"RARO",IF(I11=2,"IMPROBABLE",IF(I11=3,"MODERADO",IF(I11=4,"PROBABLE",IF(I11=5,"CASI CERTEZA"," ")))))</f>
        <v>IMPROBABLE</v>
      </c>
      <c r="K11" s="128">
        <f t="shared" ref="K11" si="3">IF(OR(G11=" ",I11=0,G11=" ",I11=0)," ",G11*I11)</f>
        <v>10</v>
      </c>
      <c r="L11" s="129" t="str">
        <f>IF(OR(G11=" ",G11=0,I11=" ",I11=0)," ",IF(AND(G11=1,I11=3),"BAJO",IF(AND(G11=1,I11=4),"MODERADO",IF(AND(G11=2,I11=3),"MODERADO",IF(AND(G11=2,I11=5),"ALTO",IF(AND(G11=3,I11=4),"ALTO",IF(AND(G11=2,I11=2),"BAJO",VLOOKUP(K11,listas!$A$14:$B$27,2))))))))</f>
        <v>EXTREMO</v>
      </c>
      <c r="M11" s="170" t="s">
        <v>257</v>
      </c>
      <c r="N11" s="148" t="s">
        <v>236</v>
      </c>
      <c r="O11" s="89" t="s">
        <v>28</v>
      </c>
      <c r="P11" s="89" t="s">
        <v>28</v>
      </c>
      <c r="Q11" s="89" t="s">
        <v>28</v>
      </c>
      <c r="R11" s="87" t="s">
        <v>147</v>
      </c>
      <c r="S11" s="94" t="str">
        <f t="shared" ref="S11:S32" si="4">IF(OR(P11="",R11="",Q11="",O11="",P11="no",Q11="no"),"T","F")</f>
        <v>F</v>
      </c>
      <c r="T11" s="77">
        <f t="shared" ref="T11:T32" si="5">IF(S11="T","N/A",IF(O11="NO",IF(AND(P11="SI",Q11="SI"),IF(OR(R11="Impacto",R11="Impacto y Probabilidad"),IF(G11&gt;1,G11-1,G11),G11),"N/A"),IF(R11="Impacto",IF(G11&gt;2,G11-2,G11),IF(R11="Probabilidad",G11,IF(R11="Impacto y Probabilidad",IF(G11&gt;2,G11-2,G11))))))</f>
        <v>3</v>
      </c>
      <c r="U11" s="77">
        <f>IF(S11="T","N/A",IF(O11="NO",IF(AND(P11="SI",Q11="SI"),IF(OR(R11="Probabilidad",R11="Impacto y Probabilidad"),IF(I11&gt;1,I11-1,I11),I11),"N/A"),IF(R11="Probabilidad",IF(I11&gt;2,I11-2,I11),IF(R11="Impacto",I11,IF(R11="Impacto y Probabilidad",IF(I11&gt;2,I11-2,I11))))))</f>
        <v>2</v>
      </c>
      <c r="V11" s="77">
        <f>IF(S11="T",K11,(IF(AND(P11="SI",Q11="SI"),T11*U11,"N/A")))</f>
        <v>6</v>
      </c>
      <c r="W11" s="77" t="str">
        <f>IF(S11="T",L11,IF(AND(P11="SI",Q11="SI"),IF(AND(T11=1,U11=3),"BAJO",IF(AND(T11=1,U11=4),"MODERADO",IF(AND(T11=2,U11=5),"ALTO",IF(AND(T11=3,U11=4),"ALTO",IF(AND(T11=2,U11=2),"BAJO",VLOOKUP(V11,listas!$A$14:$B$27,2)))))),"N/A"))</f>
        <v>MODERADO</v>
      </c>
      <c r="X11" s="110" t="s">
        <v>258</v>
      </c>
      <c r="Y11" s="110" t="s">
        <v>286</v>
      </c>
      <c r="Z11" s="110" t="s">
        <v>287</v>
      </c>
      <c r="AA11" s="110" t="s">
        <v>275</v>
      </c>
      <c r="AB11" s="157">
        <v>43132</v>
      </c>
      <c r="AC11" s="157">
        <v>43435</v>
      </c>
      <c r="AD11" s="110" t="s">
        <v>288</v>
      </c>
      <c r="AE11" s="110" t="s">
        <v>297</v>
      </c>
      <c r="AF11" s="148" t="s">
        <v>259</v>
      </c>
      <c r="AG11" s="180"/>
      <c r="AH11" s="154"/>
      <c r="AI11" s="154"/>
      <c r="AJ11" s="154"/>
      <c r="AK11" s="154"/>
      <c r="AL11" s="154"/>
    </row>
    <row r="12" spans="1:38" s="39" customFormat="1" ht="42.75" customHeight="1" x14ac:dyDescent="0.2">
      <c r="A12" s="164"/>
      <c r="B12" s="165"/>
      <c r="C12" s="166"/>
      <c r="D12" s="199"/>
      <c r="E12" s="163" t="s">
        <v>272</v>
      </c>
      <c r="F12" s="166"/>
      <c r="G12" s="127"/>
      <c r="H12" s="128"/>
      <c r="I12" s="127"/>
      <c r="J12" s="128"/>
      <c r="K12" s="128"/>
      <c r="L12" s="130"/>
      <c r="M12" s="171"/>
      <c r="N12" s="150"/>
      <c r="O12" s="99"/>
      <c r="P12" s="99"/>
      <c r="Q12" s="99"/>
      <c r="R12" s="97"/>
      <c r="S12" s="95"/>
      <c r="T12" s="91"/>
      <c r="U12" s="91"/>
      <c r="V12" s="91"/>
      <c r="W12" s="91"/>
      <c r="X12" s="111"/>
      <c r="Y12" s="111"/>
      <c r="Z12" s="111"/>
      <c r="AA12" s="111"/>
      <c r="AB12" s="159"/>
      <c r="AC12" s="159"/>
      <c r="AD12" s="111"/>
      <c r="AE12" s="111"/>
      <c r="AF12" s="150"/>
      <c r="AG12" s="181"/>
      <c r="AH12" s="156"/>
      <c r="AI12" s="156"/>
      <c r="AJ12" s="156"/>
      <c r="AK12" s="156"/>
      <c r="AL12" s="156"/>
    </row>
    <row r="13" spans="1:38" s="39" customFormat="1" ht="54" customHeight="1" x14ac:dyDescent="0.2">
      <c r="A13" s="164"/>
      <c r="B13" s="165"/>
      <c r="C13" s="166"/>
      <c r="D13" s="199"/>
      <c r="E13" s="163" t="s">
        <v>255</v>
      </c>
      <c r="F13" s="166"/>
      <c r="G13" s="127"/>
      <c r="H13" s="128"/>
      <c r="I13" s="127"/>
      <c r="J13" s="128"/>
      <c r="K13" s="128"/>
      <c r="L13" s="130"/>
      <c r="M13" s="172"/>
      <c r="N13" s="150"/>
      <c r="O13" s="99"/>
      <c r="P13" s="99"/>
      <c r="Q13" s="99"/>
      <c r="R13" s="97"/>
      <c r="S13" s="95"/>
      <c r="T13" s="91"/>
      <c r="U13" s="91" t="b">
        <f>IF(S13="T","N/A",IF(O13="NO",IF(AND(P13="SI",Q13="SI"),IF(OR(R13="Probabilidad",R13="Impacto y Probabilidad"),IF(I13&gt;1,I13-1,I13),I13),"N/A"),IF(R13="Probabilidad",IF(I13&gt;2,I13-2,I13),IF(R13="Impacto",I13,IF(R13="Impacto y Probabilidad",IF(I13&gt;2,I13-2,I13))))))</f>
        <v>0</v>
      </c>
      <c r="V13" s="91"/>
      <c r="W13" s="91"/>
      <c r="X13" s="112"/>
      <c r="Y13" s="112"/>
      <c r="Z13" s="112"/>
      <c r="AA13" s="112"/>
      <c r="AB13" s="158"/>
      <c r="AC13" s="158"/>
      <c r="AD13" s="112"/>
      <c r="AE13" s="112"/>
      <c r="AF13" s="152"/>
      <c r="AG13" s="182"/>
      <c r="AH13" s="155"/>
      <c r="AI13" s="155"/>
      <c r="AJ13" s="155"/>
      <c r="AK13" s="155"/>
      <c r="AL13" s="155"/>
    </row>
    <row r="14" spans="1:38" s="39" customFormat="1" ht="45.75" customHeight="1" x14ac:dyDescent="0.2">
      <c r="A14" s="160" t="s">
        <v>48</v>
      </c>
      <c r="B14" s="161" t="s">
        <v>61</v>
      </c>
      <c r="C14" s="162" t="s">
        <v>162</v>
      </c>
      <c r="D14" s="198" t="s">
        <v>114</v>
      </c>
      <c r="E14" s="183" t="s">
        <v>163</v>
      </c>
      <c r="F14" s="162" t="s">
        <v>208</v>
      </c>
      <c r="G14" s="132">
        <v>5</v>
      </c>
      <c r="H14" s="128" t="str">
        <f t="shared" ref="H14" si="6">IF(G14=1,"INSIGNIFICANTE",IF(G14=2,"MENOR",IF(G14=3,"MODERADO",IF(G14=4,"MAYOR",IF(G14=5,"CATASTROFICO"," ")))))</f>
        <v>CATASTROFICO</v>
      </c>
      <c r="I14" s="132">
        <v>2</v>
      </c>
      <c r="J14" s="128" t="str">
        <f t="shared" ref="J14" si="7">IF(I14=1,"RARO",IF(I14=2,"IMPROBABLE",IF(I14=3,"MODERADO",IF(I14=4,"PROBABLE",IF(I14=5,"CASI CERTEZA"," ")))))</f>
        <v>IMPROBABLE</v>
      </c>
      <c r="K14" s="128">
        <f t="shared" ref="K14" si="8">IF(OR(G14=" ",I14=0,G14=" ",I14=0)," ",G14*I14)</f>
        <v>10</v>
      </c>
      <c r="L14" s="129" t="str">
        <f>IF(OR(G14=" ",G14=0,I14=" ",I14=0)," ",IF(AND(G14=1,I14=3),"BAJO",IF(AND(G14=1,I14=4),"MODERADO",IF(AND(G14=2,I14=3),"MODERADO",IF(AND(G14=2,I14=5),"ALTO",IF(AND(G14=3,I14=4),"ALTO",IF(AND(G14=2,I14=2),"BAJO",VLOOKUP(K14,listas!$A$14:$B$27,2))))))))</f>
        <v>EXTREMO</v>
      </c>
      <c r="M14" s="173" t="s">
        <v>273</v>
      </c>
      <c r="N14" s="173" t="s">
        <v>179</v>
      </c>
      <c r="O14" s="73" t="s">
        <v>28</v>
      </c>
      <c r="P14" s="73" t="s">
        <v>28</v>
      </c>
      <c r="Q14" s="73" t="s">
        <v>28</v>
      </c>
      <c r="R14" s="80" t="s">
        <v>147</v>
      </c>
      <c r="S14" s="94" t="str">
        <f t="shared" si="4"/>
        <v>F</v>
      </c>
      <c r="T14" s="77">
        <f t="shared" si="5"/>
        <v>3</v>
      </c>
      <c r="U14" s="77">
        <f>IF(S14="T","N/A",IF(O14="NO",IF(AND(P14="SI",Q14="SI"),IF(OR(R14="Probabilidad",R14="Impacto y Probabilidad"),IF(I14&gt;1,I14-1,I14),I14),"N/A"),IF(R14="Probabilidad",IF(I14&gt;2,I14-2,I14),IF(R14="Impacto",I14,IF(R14="Impacto y Probabilidad",IF(I14&gt;2,I14-2,I14))))))</f>
        <v>2</v>
      </c>
      <c r="V14" s="77">
        <f t="shared" ref="V14:V33" si="9">IF(S14="T",K14,(IF(AND(P14="SI",Q14="SI"),T14*U14,"N/A")))</f>
        <v>6</v>
      </c>
      <c r="W14" s="77" t="str">
        <f>IF(S14="T",L14,IF(AND(P14="SI",Q14="SI"),IF(AND(T14=1,U14=3),"BAJO",IF(AND(T14=1,U14=4),"MODERADO",IF(AND(T14=2,U14=5),"ALTO",IF(AND(T14=3,U14=4),"ALTO",IF(AND(T14=2,U14=2),"BAJO",VLOOKUP(V14,listas!$A$14:$B$27,2)))))),"N/A"))</f>
        <v>MODERADO</v>
      </c>
      <c r="X14" s="162" t="s">
        <v>180</v>
      </c>
      <c r="Y14" s="162" t="s">
        <v>179</v>
      </c>
      <c r="Z14" s="162" t="s">
        <v>182</v>
      </c>
      <c r="AA14" s="161" t="s">
        <v>275</v>
      </c>
      <c r="AB14" s="184">
        <v>43132</v>
      </c>
      <c r="AC14" s="184">
        <v>43160</v>
      </c>
      <c r="AD14" s="162" t="s">
        <v>276</v>
      </c>
      <c r="AE14" s="162" t="s">
        <v>183</v>
      </c>
      <c r="AF14" s="162" t="s">
        <v>259</v>
      </c>
      <c r="AG14" s="154"/>
      <c r="AH14" s="154"/>
      <c r="AI14" s="154"/>
      <c r="AJ14" s="154"/>
      <c r="AK14" s="154"/>
      <c r="AL14" s="154"/>
    </row>
    <row r="15" spans="1:38" s="39" customFormat="1" ht="48.75" customHeight="1" x14ac:dyDescent="0.2">
      <c r="A15" s="164"/>
      <c r="B15" s="165"/>
      <c r="C15" s="166"/>
      <c r="D15" s="199"/>
      <c r="E15" s="183" t="s">
        <v>164</v>
      </c>
      <c r="F15" s="169"/>
      <c r="G15" s="133"/>
      <c r="H15" s="128"/>
      <c r="I15" s="133"/>
      <c r="J15" s="128"/>
      <c r="K15" s="128"/>
      <c r="L15" s="130"/>
      <c r="M15" s="174"/>
      <c r="N15" s="174"/>
      <c r="O15" s="84"/>
      <c r="P15" s="84"/>
      <c r="Q15" s="84"/>
      <c r="R15" s="81"/>
      <c r="S15" s="95"/>
      <c r="T15" s="91"/>
      <c r="U15" s="91" t="b">
        <f>IF(S15="T","N/A",IF(O15="NO",IF(AND(P15="SI",Q15="SI"),IF(OR(R15="Probabilidad",R15="Impacto y Probabilidad"),IF(I15&gt;1,I15-1,I15),I15),"N/A"),IF(R15="Probabilidad",IF(I15&gt;2,I15-2,I15),IF(R15="Impacto",I15,IF(R15="Impacto y Probabilidad",IF(I15&gt;2,I15-2,I15))))))</f>
        <v>0</v>
      </c>
      <c r="V15" s="91"/>
      <c r="W15" s="91"/>
      <c r="X15" s="169"/>
      <c r="Y15" s="169"/>
      <c r="Z15" s="169"/>
      <c r="AA15" s="168"/>
      <c r="AB15" s="185"/>
      <c r="AC15" s="185"/>
      <c r="AD15" s="169"/>
      <c r="AE15" s="169"/>
      <c r="AF15" s="169"/>
      <c r="AG15" s="155"/>
      <c r="AH15" s="155"/>
      <c r="AI15" s="155"/>
      <c r="AJ15" s="155"/>
      <c r="AK15" s="155"/>
      <c r="AL15" s="155"/>
    </row>
    <row r="16" spans="1:38" s="39" customFormat="1" ht="26.25" customHeight="1" x14ac:dyDescent="0.2">
      <c r="A16" s="160" t="s">
        <v>46</v>
      </c>
      <c r="B16" s="161" t="s">
        <v>54</v>
      </c>
      <c r="C16" s="162" t="s">
        <v>237</v>
      </c>
      <c r="D16" s="198" t="s">
        <v>108</v>
      </c>
      <c r="E16" s="186" t="s">
        <v>167</v>
      </c>
      <c r="F16" s="187" t="s">
        <v>209</v>
      </c>
      <c r="G16" s="132">
        <v>5</v>
      </c>
      <c r="H16" s="132" t="str">
        <f t="shared" ref="H16" si="10">IF(G16=1,"INSIGNIFICANTE",IF(G16=2,"MENOR",IF(G16=3,"MODERADO",IF(G16=4,"MAYOR",IF(G16=5,"CATASTROFICO"," ")))))</f>
        <v>CATASTROFICO</v>
      </c>
      <c r="I16" s="132">
        <v>2</v>
      </c>
      <c r="J16" s="132" t="str">
        <f t="shared" ref="J16" si="11">IF(I16=1,"RARO",IF(I16=2,"IMPROBABLE",IF(I16=3,"MODERADO",IF(I16=4,"PROBABLE",IF(I16=5,"CASI CERTEZA"," ")))))</f>
        <v>IMPROBABLE</v>
      </c>
      <c r="K16" s="132">
        <f t="shared" ref="K16" si="12">IF(OR(G16=" ",I16=0,G16=" ",I16=0)," ",G16*I16)</f>
        <v>10</v>
      </c>
      <c r="L16" s="129" t="str">
        <f>IF(OR(G16=" ",G16=0,I16=" ",I16=0)," ",IF(AND(G16=1,I16=3),"BAJO",IF(AND(G16=1,I16=4),"MODERADO",IF(AND(G16=2,I16=3),"MODERADO",IF(AND(G16=2,I16=5),"ALTO",IF(AND(G16=3,I16=4),"ALTO",IF(AND(G16=2,I16=2),"BAJO",VLOOKUP(K16,listas!$A$14:$B$27,2))))))))</f>
        <v>EXTREMO</v>
      </c>
      <c r="M16" s="173" t="s">
        <v>185</v>
      </c>
      <c r="N16" s="173" t="s">
        <v>238</v>
      </c>
      <c r="O16" s="72" t="s">
        <v>28</v>
      </c>
      <c r="P16" s="72" t="s">
        <v>28</v>
      </c>
      <c r="Q16" s="72" t="s">
        <v>28</v>
      </c>
      <c r="R16" s="72" t="s">
        <v>147</v>
      </c>
      <c r="S16" s="94" t="str">
        <f t="shared" si="4"/>
        <v>F</v>
      </c>
      <c r="T16" s="77">
        <f t="shared" si="5"/>
        <v>3</v>
      </c>
      <c r="U16" s="77">
        <f>IF(S16="T","N/A",IF(O16="NO",IF(AND(P16="SI",Q16="SI"),IF(OR(R16="Probabilidad",R16="Impacto y Probabilidad"),IF(I16&gt;1,I16-1,I16),I16),"N/A"),IF(R16="Probabilidad",IF(I16&gt;2,I16-2,I16),IF(R16="Impacto",I16,IF(R16="Impacto y Probabilidad",IF(I16&gt;2,I16-2,I16))))))</f>
        <v>2</v>
      </c>
      <c r="V16" s="77">
        <f t="shared" si="9"/>
        <v>6</v>
      </c>
      <c r="W16" s="77" t="str">
        <f>IF(S16="T",L16,IF(AND(P16="SI",Q16="SI"),IF(AND(T16=1,U16=3),"BAJO",IF(AND(T16=1,U16=4),"MODERADO",IF(AND(T16=2,U16=5),"ALTO",IF(AND(T16=3,U16=4),"ALTO",IF(AND(T16=2,U16=2),"BAJO",VLOOKUP(V16,listas!$A$14:$B$27,2)))))),"N/A"))</f>
        <v>MODERADO</v>
      </c>
      <c r="X16" s="162" t="s">
        <v>187</v>
      </c>
      <c r="Y16" s="162" t="s">
        <v>188</v>
      </c>
      <c r="Z16" s="161" t="s">
        <v>189</v>
      </c>
      <c r="AA16" s="161" t="s">
        <v>181</v>
      </c>
      <c r="AB16" s="184">
        <v>43101</v>
      </c>
      <c r="AC16" s="184">
        <v>43435</v>
      </c>
      <c r="AD16" s="162" t="s">
        <v>277</v>
      </c>
      <c r="AE16" s="162" t="s">
        <v>239</v>
      </c>
      <c r="AF16" s="162" t="s">
        <v>186</v>
      </c>
      <c r="AG16" s="154"/>
      <c r="AH16" s="154"/>
      <c r="AI16" s="154"/>
      <c r="AJ16" s="154"/>
      <c r="AK16" s="154"/>
      <c r="AL16" s="154"/>
    </row>
    <row r="17" spans="1:38" s="39" customFormat="1" ht="27" customHeight="1" x14ac:dyDescent="0.2">
      <c r="A17" s="164"/>
      <c r="B17" s="165"/>
      <c r="C17" s="166"/>
      <c r="D17" s="199"/>
      <c r="E17" s="186" t="s">
        <v>168</v>
      </c>
      <c r="F17" s="188"/>
      <c r="G17" s="133"/>
      <c r="H17" s="133"/>
      <c r="I17" s="133"/>
      <c r="J17" s="133"/>
      <c r="K17" s="133"/>
      <c r="L17" s="130"/>
      <c r="M17" s="174"/>
      <c r="N17" s="174"/>
      <c r="O17" s="92"/>
      <c r="P17" s="92"/>
      <c r="Q17" s="92"/>
      <c r="R17" s="92"/>
      <c r="S17" s="95"/>
      <c r="T17" s="91"/>
      <c r="U17" s="91" t="b">
        <f>IF(S17="T","N/A",IF(O17="NO",IF(AND(P17="SI",Q17="SI"),IF(OR(R17="Probabilidad",R17="Impacto y Probabilidad"),IF(I17&gt;1,I17-1,I17),I17),"N/A"),IF(R17="Probabilidad",IF(I17&gt;2,I17-2,I17),IF(R17="Impacto",I17,IF(R17="Impacto y Probabilidad",IF(I17&gt;2,I17-2,I17))))))</f>
        <v>0</v>
      </c>
      <c r="V17" s="91"/>
      <c r="W17" s="91"/>
      <c r="X17" s="166"/>
      <c r="Y17" s="166"/>
      <c r="Z17" s="165"/>
      <c r="AA17" s="165"/>
      <c r="AB17" s="190"/>
      <c r="AC17" s="190"/>
      <c r="AD17" s="166"/>
      <c r="AE17" s="166"/>
      <c r="AF17" s="166"/>
      <c r="AG17" s="156"/>
      <c r="AH17" s="156"/>
      <c r="AI17" s="156"/>
      <c r="AJ17" s="156"/>
      <c r="AK17" s="156"/>
      <c r="AL17" s="156"/>
    </row>
    <row r="18" spans="1:38" s="39" customFormat="1" ht="33.75" customHeight="1" x14ac:dyDescent="0.2">
      <c r="A18" s="164"/>
      <c r="B18" s="165"/>
      <c r="C18" s="166"/>
      <c r="D18" s="199"/>
      <c r="E18" s="183" t="s">
        <v>169</v>
      </c>
      <c r="F18" s="188"/>
      <c r="G18" s="133"/>
      <c r="H18" s="133"/>
      <c r="I18" s="133"/>
      <c r="J18" s="133"/>
      <c r="K18" s="133"/>
      <c r="L18" s="130"/>
      <c r="M18" s="174"/>
      <c r="N18" s="174"/>
      <c r="O18" s="92"/>
      <c r="P18" s="92"/>
      <c r="Q18" s="92"/>
      <c r="R18" s="92"/>
      <c r="S18" s="95"/>
      <c r="T18" s="91"/>
      <c r="U18" s="91" t="b">
        <f t="shared" ref="U18:U33" si="13">IF(S18="T","N/A",IF(O18="NO",IF(AND(P18="SI",Q18="SI"),IF(OR(R18="Probabilidad",R18="Impacto y Probabilidad"),IF(I18&gt;1,I18-1,I18),I18),"N/A"),IF(R18="Probabilidad",IF(I18&gt;2,I18-2,I18),IF(R18="Impacto",I18,IF(R18="Impacto y Probabilidad",IF(I18&gt;2,I18-2,I18))))))</f>
        <v>0</v>
      </c>
      <c r="V18" s="91"/>
      <c r="W18" s="91"/>
      <c r="X18" s="166"/>
      <c r="Y18" s="166"/>
      <c r="Z18" s="165"/>
      <c r="AA18" s="165"/>
      <c r="AB18" s="190"/>
      <c r="AC18" s="190"/>
      <c r="AD18" s="166"/>
      <c r="AE18" s="166"/>
      <c r="AF18" s="166"/>
      <c r="AG18" s="156"/>
      <c r="AH18" s="156"/>
      <c r="AI18" s="156"/>
      <c r="AJ18" s="156"/>
      <c r="AK18" s="156"/>
      <c r="AL18" s="156"/>
    </row>
    <row r="19" spans="1:38" s="39" customFormat="1" ht="20.25" customHeight="1" x14ac:dyDescent="0.2">
      <c r="A19" s="164"/>
      <c r="B19" s="165"/>
      <c r="C19" s="166"/>
      <c r="D19" s="199"/>
      <c r="E19" s="183" t="s">
        <v>165</v>
      </c>
      <c r="F19" s="188"/>
      <c r="G19" s="133"/>
      <c r="H19" s="133"/>
      <c r="I19" s="133"/>
      <c r="J19" s="133"/>
      <c r="K19" s="133"/>
      <c r="L19" s="130"/>
      <c r="M19" s="174"/>
      <c r="N19" s="174"/>
      <c r="O19" s="92"/>
      <c r="P19" s="92"/>
      <c r="Q19" s="92"/>
      <c r="R19" s="92"/>
      <c r="S19" s="95"/>
      <c r="T19" s="91"/>
      <c r="U19" s="91" t="b">
        <f t="shared" si="13"/>
        <v>0</v>
      </c>
      <c r="V19" s="91"/>
      <c r="W19" s="91"/>
      <c r="X19" s="166"/>
      <c r="Y19" s="166"/>
      <c r="Z19" s="165"/>
      <c r="AA19" s="165"/>
      <c r="AB19" s="190"/>
      <c r="AC19" s="190"/>
      <c r="AD19" s="166"/>
      <c r="AE19" s="166"/>
      <c r="AF19" s="166"/>
      <c r="AG19" s="156"/>
      <c r="AH19" s="156"/>
      <c r="AI19" s="156"/>
      <c r="AJ19" s="156"/>
      <c r="AK19" s="156"/>
      <c r="AL19" s="156"/>
    </row>
    <row r="20" spans="1:38" s="39" customFormat="1" ht="12.75" x14ac:dyDescent="0.2">
      <c r="A20" s="167"/>
      <c r="B20" s="168"/>
      <c r="C20" s="169"/>
      <c r="D20" s="200"/>
      <c r="E20" s="183" t="s">
        <v>166</v>
      </c>
      <c r="F20" s="189"/>
      <c r="G20" s="134"/>
      <c r="H20" s="134"/>
      <c r="I20" s="134"/>
      <c r="J20" s="134"/>
      <c r="K20" s="134"/>
      <c r="L20" s="131"/>
      <c r="M20" s="175"/>
      <c r="N20" s="175"/>
      <c r="O20" s="93"/>
      <c r="P20" s="93"/>
      <c r="Q20" s="93"/>
      <c r="R20" s="93"/>
      <c r="S20" s="96"/>
      <c r="T20" s="78"/>
      <c r="U20" s="78" t="b">
        <f t="shared" si="13"/>
        <v>0</v>
      </c>
      <c r="V20" s="78"/>
      <c r="W20" s="78"/>
      <c r="X20" s="169"/>
      <c r="Y20" s="169"/>
      <c r="Z20" s="168"/>
      <c r="AA20" s="168"/>
      <c r="AB20" s="185"/>
      <c r="AC20" s="185"/>
      <c r="AD20" s="169"/>
      <c r="AE20" s="169"/>
      <c r="AF20" s="169"/>
      <c r="AG20" s="155"/>
      <c r="AH20" s="155"/>
      <c r="AI20" s="155"/>
      <c r="AJ20" s="155"/>
      <c r="AK20" s="155"/>
      <c r="AL20" s="155"/>
    </row>
    <row r="21" spans="1:38" s="44" customFormat="1" ht="90" customHeight="1" x14ac:dyDescent="0.2">
      <c r="A21" s="176" t="s">
        <v>48</v>
      </c>
      <c r="B21" s="176" t="s">
        <v>57</v>
      </c>
      <c r="C21" s="162" t="s">
        <v>240</v>
      </c>
      <c r="D21" s="198" t="s">
        <v>110</v>
      </c>
      <c r="E21" s="176" t="s">
        <v>298</v>
      </c>
      <c r="F21" s="176" t="s">
        <v>170</v>
      </c>
      <c r="G21" s="135">
        <v>5</v>
      </c>
      <c r="H21" s="135" t="str">
        <f>IF(G21=1,"INSIGNIFICANTE",IF(G21=2,"MENOR",IF(G21=3,"MODERADO",IF(G21=4,"MAYOR",IF(G21=5,"CATASTROFICO"," ")))))</f>
        <v>CATASTROFICO</v>
      </c>
      <c r="I21" s="135">
        <v>2</v>
      </c>
      <c r="J21" s="135" t="str">
        <f>IF(I21=1,"RARO",IF(I21=2,"IMPROBABLE",IF(I21=3,"MODERADO",IF(I21=4,"PROBABLE",IF(I21=5,"CASI CERTEZA"," ")))))</f>
        <v>IMPROBABLE</v>
      </c>
      <c r="K21" s="135">
        <f>IF(OR(G21=" ",I21=0,G21=" ",I21=0)," ",G21*I21)</f>
        <v>10</v>
      </c>
      <c r="L21" s="136" t="str">
        <f>IF(OR(G21=" ",G21=0,I21=" ",I21=0)," ",IF(AND(G21=1,I21=3),"BAJO",IF(AND(G21=1,I21=4),"MODERADO",IF(AND(G21=2,I21=3),"MODERADO",IF(AND(G21=2,I21=5),"ALTO",IF(AND(G21=3,I21=4),"ALTO",IF(AND(G21=2,I21=2),"BAJO",VLOOKUP(K21,listas!$A$14:$B$27,2))))))))</f>
        <v>EXTREMO</v>
      </c>
      <c r="M21" s="176" t="s">
        <v>278</v>
      </c>
      <c r="N21" s="176" t="s">
        <v>241</v>
      </c>
      <c r="O21" s="79" t="s">
        <v>31</v>
      </c>
      <c r="P21" s="79" t="s">
        <v>28</v>
      </c>
      <c r="Q21" s="79" t="s">
        <v>28</v>
      </c>
      <c r="R21" s="79" t="s">
        <v>14</v>
      </c>
      <c r="S21" s="79" t="str">
        <f>IF(OR(P21="",R21="",Q21="",O21="",P21="no",Q21="no"),"T","F")</f>
        <v>F</v>
      </c>
      <c r="T21" s="79">
        <f>IF(S21="T","N/A",IF(O21="NO",IF(AND(P21="SI",Q21="SI"),IF(OR(R21="Impacto",R21="Impacto y Probabilidad"),IF(G21&gt;1,G21-1,G21),G21),"N/A"),IF(R21="Impacto",IF(G21&gt;2,G21-2,G21),IF(R21="Probabilidad",G21,IF(R21="Impacto y Probabilidad",IF(G21&gt;2,G21-2,G21))))))</f>
        <v>5</v>
      </c>
      <c r="U21" s="79">
        <f>IF(S21="T","N/A",IF(O21="NO",IF(AND(P21="SI",Q21="SI"),IF(OR(R21="Probabilidad",R21="Impacto y Probabilidad"),IF(I21&gt;1,I21-1,I21),I21),"N/A"),IF(R21="Probabilidad",IF(I21&gt;2,I21-2,I21),IF(R21="Impacto",I21,IF(R21="Impacto y Probabilidad",IF(I21&gt;2,I21-2,I21))))))</f>
        <v>1</v>
      </c>
      <c r="V21" s="79">
        <f>IF(S21="T",K21,(IF(AND(P21="SI",Q21="SI"),T21*U21,"N/A")))</f>
        <v>5</v>
      </c>
      <c r="W21" s="100" t="str">
        <f>IF(S21="T",L21,IF(AND(P21="SI",Q21="SI"),IF(AND(T21=1,U21=3),"BAJO",IF(AND(T21=1,U21=4),"MODERADO",IF(AND(T21=2,U21=5),"ALTO",IF(AND(T21=3,U21=4),"ALTO",IF(AND(T21=2,U21=2),"BAJO",VLOOKUP(V21,listas!$A$14:$B$27,2)))))),"N/A"))</f>
        <v>ALTO</v>
      </c>
      <c r="X21" s="42" t="s">
        <v>261</v>
      </c>
      <c r="Y21" s="42" t="s">
        <v>282</v>
      </c>
      <c r="Z21" s="42" t="s">
        <v>262</v>
      </c>
      <c r="AA21" s="42" t="s">
        <v>181</v>
      </c>
      <c r="AB21" s="43">
        <v>43132</v>
      </c>
      <c r="AC21" s="43">
        <v>43464</v>
      </c>
      <c r="AD21" s="42" t="s">
        <v>264</v>
      </c>
      <c r="AE21" s="42" t="s">
        <v>265</v>
      </c>
      <c r="AF21" s="42" t="s">
        <v>263</v>
      </c>
      <c r="AG21" s="40"/>
      <c r="AH21" s="40"/>
      <c r="AI21" s="40"/>
      <c r="AJ21" s="40"/>
      <c r="AK21" s="40"/>
      <c r="AL21" s="40"/>
    </row>
    <row r="22" spans="1:38" s="44" customFormat="1" ht="68.25" customHeight="1" x14ac:dyDescent="0.2">
      <c r="A22" s="176"/>
      <c r="B22" s="176"/>
      <c r="C22" s="166"/>
      <c r="D22" s="199"/>
      <c r="E22" s="176"/>
      <c r="F22" s="176"/>
      <c r="G22" s="135"/>
      <c r="H22" s="135"/>
      <c r="I22" s="135"/>
      <c r="J22" s="135"/>
      <c r="K22" s="135"/>
      <c r="L22" s="137"/>
      <c r="M22" s="176"/>
      <c r="N22" s="176"/>
      <c r="O22" s="79"/>
      <c r="P22" s="79"/>
      <c r="Q22" s="79"/>
      <c r="R22" s="79"/>
      <c r="S22" s="79"/>
      <c r="T22" s="79"/>
      <c r="U22" s="79"/>
      <c r="V22" s="79"/>
      <c r="W22" s="100"/>
      <c r="X22" s="42" t="s">
        <v>191</v>
      </c>
      <c r="Y22" s="42" t="s">
        <v>283</v>
      </c>
      <c r="Z22" s="42" t="s">
        <v>279</v>
      </c>
      <c r="AA22" s="42" t="s">
        <v>181</v>
      </c>
      <c r="AB22" s="43">
        <v>43133</v>
      </c>
      <c r="AC22" s="43">
        <v>43311</v>
      </c>
      <c r="AD22" s="42" t="s">
        <v>242</v>
      </c>
      <c r="AE22" s="42" t="s">
        <v>216</v>
      </c>
      <c r="AF22" s="42" t="s">
        <v>280</v>
      </c>
      <c r="AG22" s="40"/>
      <c r="AH22" s="40"/>
      <c r="AI22" s="40"/>
      <c r="AJ22" s="40"/>
      <c r="AK22" s="40"/>
      <c r="AL22" s="40"/>
    </row>
    <row r="23" spans="1:38" s="45" customFormat="1" ht="68.25" customHeight="1" x14ac:dyDescent="0.25">
      <c r="A23" s="176"/>
      <c r="B23" s="176"/>
      <c r="C23" s="169"/>
      <c r="D23" s="200"/>
      <c r="E23" s="176"/>
      <c r="F23" s="176"/>
      <c r="G23" s="135"/>
      <c r="H23" s="135"/>
      <c r="I23" s="135"/>
      <c r="J23" s="135"/>
      <c r="K23" s="135"/>
      <c r="L23" s="138"/>
      <c r="M23" s="176"/>
      <c r="N23" s="176"/>
      <c r="O23" s="79"/>
      <c r="P23" s="79"/>
      <c r="Q23" s="79"/>
      <c r="R23" s="79"/>
      <c r="S23" s="79"/>
      <c r="T23" s="79"/>
      <c r="U23" s="79"/>
      <c r="V23" s="79"/>
      <c r="W23" s="100"/>
      <c r="X23" s="42" t="s">
        <v>243</v>
      </c>
      <c r="Y23" s="42" t="s">
        <v>283</v>
      </c>
      <c r="Z23" s="42" t="s">
        <v>279</v>
      </c>
      <c r="AA23" s="42" t="s">
        <v>181</v>
      </c>
      <c r="AB23" s="43">
        <v>43115</v>
      </c>
      <c r="AC23" s="43">
        <v>43435</v>
      </c>
      <c r="AD23" s="42" t="s">
        <v>190</v>
      </c>
      <c r="AE23" s="42" t="s">
        <v>215</v>
      </c>
      <c r="AF23" s="42" t="s">
        <v>281</v>
      </c>
      <c r="AG23" s="46"/>
      <c r="AH23" s="46"/>
      <c r="AI23" s="46"/>
      <c r="AJ23" s="46"/>
      <c r="AK23" s="46"/>
      <c r="AL23" s="46"/>
    </row>
    <row r="24" spans="1:38" s="39" customFormat="1" ht="66.75" customHeight="1" x14ac:dyDescent="0.2">
      <c r="A24" s="191" t="s">
        <v>46</v>
      </c>
      <c r="B24" s="148" t="s">
        <v>61</v>
      </c>
      <c r="C24" s="110" t="s">
        <v>229</v>
      </c>
      <c r="D24" s="195" t="s">
        <v>85</v>
      </c>
      <c r="E24" s="192" t="s">
        <v>260</v>
      </c>
      <c r="F24" s="110" t="s">
        <v>228</v>
      </c>
      <c r="G24" s="132">
        <v>5</v>
      </c>
      <c r="H24" s="132" t="str">
        <f t="shared" ref="H24:H33" si="14">IF(G24=1,"INSIGNIFICANTE",IF(G24=2,"MENOR",IF(G24=3,"MODERADO",IF(G24=4,"MAYOR",IF(G24=5,"CATASTROFICO"," ")))))</f>
        <v>CATASTROFICO</v>
      </c>
      <c r="I24" s="132">
        <v>2</v>
      </c>
      <c r="J24" s="132" t="str">
        <f t="shared" ref="J24:J33" si="15">IF(I24=1,"RARO",IF(I24=2,"IMPROBABLE",IF(I24=3,"MODERADO",IF(I24=4,"PROBABLE",IF(I24=5,"CASI CERTEZA"," ")))))</f>
        <v>IMPROBABLE</v>
      </c>
      <c r="K24" s="132">
        <f t="shared" ref="K24:K33" si="16">IF(OR(G24=" ",I24=0,G24=" ",I24=0)," ",G24*I24)</f>
        <v>10</v>
      </c>
      <c r="L24" s="129" t="str">
        <f>IF(OR(G24=" ",G24=0,I24=" ",I24=0)," ",IF(AND(G24=1,I24=3),"BAJO",IF(AND(G24=1,I24=4),"MODERADO",IF(AND(G24=2,I24=3),"MODERADO",IF(AND(G24=2,I24=5),"ALTO",IF(AND(G24=3,I24=4),"ALTO",IF(AND(G24=2,I24=2),"BAJO",VLOOKUP(K24,listas!$A$14:$B$27,2))))))))</f>
        <v>EXTREMO</v>
      </c>
      <c r="M24" s="173" t="s">
        <v>299</v>
      </c>
      <c r="N24" s="160" t="s">
        <v>52</v>
      </c>
      <c r="O24" s="82" t="s">
        <v>28</v>
      </c>
      <c r="P24" s="82" t="s">
        <v>28</v>
      </c>
      <c r="Q24" s="82" t="s">
        <v>28</v>
      </c>
      <c r="R24" s="82" t="s">
        <v>147</v>
      </c>
      <c r="S24" s="94" t="str">
        <f t="shared" si="4"/>
        <v>F</v>
      </c>
      <c r="T24" s="77">
        <f t="shared" si="5"/>
        <v>3</v>
      </c>
      <c r="U24" s="77">
        <f t="shared" si="13"/>
        <v>2</v>
      </c>
      <c r="V24" s="77">
        <f t="shared" si="9"/>
        <v>6</v>
      </c>
      <c r="W24" s="77" t="str">
        <f>IF(S24="T",L24,IF(AND(P24="SI",Q24="SI"),IF(AND(T24=1,U24=3),"BAJO",IF(AND(T24=1,U24=4),"MODERADO",IF(AND(T24=2,U24=5),"ALTO",IF(AND(T24=3,U24=4),"ALTO",IF(AND(T24=2,U24=2),"BAJO",VLOOKUP(V24,listas!$A$14:$B$27,2)))))),"N/A"))</f>
        <v>MODERADO</v>
      </c>
      <c r="X24" s="110" t="s">
        <v>230</v>
      </c>
      <c r="Y24" s="110" t="s">
        <v>52</v>
      </c>
      <c r="Z24" s="148" t="s">
        <v>222</v>
      </c>
      <c r="AA24" s="148" t="s">
        <v>231</v>
      </c>
      <c r="AB24" s="157">
        <v>43146</v>
      </c>
      <c r="AC24" s="157">
        <v>43464</v>
      </c>
      <c r="AD24" s="148" t="s">
        <v>252</v>
      </c>
      <c r="AE24" s="148" t="s">
        <v>234</v>
      </c>
      <c r="AF24" s="110" t="s">
        <v>184</v>
      </c>
      <c r="AG24" s="154"/>
      <c r="AH24" s="154"/>
      <c r="AI24" s="154"/>
      <c r="AJ24" s="154"/>
      <c r="AK24" s="154"/>
      <c r="AL24" s="154"/>
    </row>
    <row r="25" spans="1:38" s="39" customFormat="1" ht="69" customHeight="1" x14ac:dyDescent="0.2">
      <c r="A25" s="193"/>
      <c r="B25" s="152"/>
      <c r="C25" s="112"/>
      <c r="D25" s="197"/>
      <c r="E25" s="192" t="s">
        <v>171</v>
      </c>
      <c r="F25" s="112"/>
      <c r="G25" s="134"/>
      <c r="H25" s="134" t="str">
        <f t="shared" si="14"/>
        <v xml:space="preserve"> </v>
      </c>
      <c r="I25" s="134">
        <v>2</v>
      </c>
      <c r="J25" s="134" t="str">
        <f t="shared" si="15"/>
        <v>IMPROBABLE</v>
      </c>
      <c r="K25" s="134">
        <f t="shared" si="16"/>
        <v>0</v>
      </c>
      <c r="L25" s="131"/>
      <c r="M25" s="175"/>
      <c r="N25" s="167"/>
      <c r="O25" s="83"/>
      <c r="P25" s="83"/>
      <c r="Q25" s="83"/>
      <c r="R25" s="83"/>
      <c r="S25" s="96"/>
      <c r="T25" s="78"/>
      <c r="U25" s="78" t="b">
        <f t="shared" si="13"/>
        <v>0</v>
      </c>
      <c r="V25" s="78"/>
      <c r="W25" s="78"/>
      <c r="X25" s="112"/>
      <c r="Y25" s="112"/>
      <c r="Z25" s="152"/>
      <c r="AA25" s="152"/>
      <c r="AB25" s="158"/>
      <c r="AC25" s="158"/>
      <c r="AD25" s="152"/>
      <c r="AE25" s="152"/>
      <c r="AF25" s="112"/>
      <c r="AG25" s="155"/>
      <c r="AH25" s="155"/>
      <c r="AI25" s="155"/>
      <c r="AJ25" s="155"/>
      <c r="AK25" s="155"/>
      <c r="AL25" s="155"/>
    </row>
    <row r="26" spans="1:38" s="39" customFormat="1" ht="55.5" customHeight="1" x14ac:dyDescent="0.2">
      <c r="A26" s="160" t="s">
        <v>48</v>
      </c>
      <c r="B26" s="161" t="s">
        <v>57</v>
      </c>
      <c r="C26" s="162" t="s">
        <v>175</v>
      </c>
      <c r="D26" s="198" t="s">
        <v>87</v>
      </c>
      <c r="E26" s="183" t="s">
        <v>244</v>
      </c>
      <c r="F26" s="176" t="s">
        <v>160</v>
      </c>
      <c r="G26" s="127">
        <v>5</v>
      </c>
      <c r="H26" s="132" t="str">
        <f t="shared" si="14"/>
        <v>CATASTROFICO</v>
      </c>
      <c r="I26" s="127">
        <v>2</v>
      </c>
      <c r="J26" s="132" t="str">
        <f t="shared" si="15"/>
        <v>IMPROBABLE</v>
      </c>
      <c r="K26" s="132">
        <f t="shared" si="16"/>
        <v>10</v>
      </c>
      <c r="L26" s="128" t="str">
        <f>IF(OR(G26=" ",G26=0,I26=" ",I26=0)," ",IF(AND(G26=1,I26=3),"BAJO",IF(AND(G26=1,I26=4),"MODERADO",IF(AND(G26=2,I26=3),"MODERADO",IF(AND(G26=2,I26=5),"ALTO",IF(AND(G26=3,I26=4),"ALTO",IF(AND(G26=2,I26=2),"BAJO",VLOOKUP(K26,listas!$A$14:$B$27,2))))))))</f>
        <v>EXTREMO</v>
      </c>
      <c r="M26" s="173" t="s">
        <v>245</v>
      </c>
      <c r="N26" s="161" t="s">
        <v>192</v>
      </c>
      <c r="O26" s="69" t="s">
        <v>28</v>
      </c>
      <c r="P26" s="69" t="s">
        <v>28</v>
      </c>
      <c r="Q26" s="69" t="s">
        <v>28</v>
      </c>
      <c r="R26" s="69" t="s">
        <v>147</v>
      </c>
      <c r="S26" s="94" t="str">
        <f t="shared" si="4"/>
        <v>F</v>
      </c>
      <c r="T26" s="77">
        <f t="shared" si="5"/>
        <v>3</v>
      </c>
      <c r="U26" s="77">
        <f t="shared" si="13"/>
        <v>2</v>
      </c>
      <c r="V26" s="77">
        <f t="shared" si="9"/>
        <v>6</v>
      </c>
      <c r="W26" s="77" t="str">
        <f>IF(S26="T",L26,IF(AND(P26="SI",Q26="SI"),IF(AND(T26=1,U26=3),"BAJO",IF(AND(T26=1,U26=4),"MODERADO",IF(AND(T26=2,U26=5),"ALTO",IF(AND(T26=3,U26=4),"ALTO",IF(AND(T26=2,U26=2),"BAJO",VLOOKUP(V26,listas!$A$14:$B$27,2)))))),"N/A"))</f>
        <v>MODERADO</v>
      </c>
      <c r="X26" s="42" t="s">
        <v>193</v>
      </c>
      <c r="Y26" s="42" t="s">
        <v>197</v>
      </c>
      <c r="Z26" s="42" t="s">
        <v>198</v>
      </c>
      <c r="AA26" s="42" t="s">
        <v>181</v>
      </c>
      <c r="AB26" s="43">
        <v>43191</v>
      </c>
      <c r="AC26" s="43">
        <v>43403</v>
      </c>
      <c r="AD26" s="42" t="s">
        <v>194</v>
      </c>
      <c r="AE26" s="42" t="s">
        <v>196</v>
      </c>
      <c r="AF26" s="42" t="s">
        <v>199</v>
      </c>
      <c r="AG26" s="38"/>
      <c r="AH26" s="38"/>
      <c r="AI26" s="38"/>
      <c r="AJ26" s="38"/>
      <c r="AK26" s="38"/>
      <c r="AL26" s="38"/>
    </row>
    <row r="27" spans="1:38" s="39" customFormat="1" ht="58.5" customHeight="1" x14ac:dyDescent="0.2">
      <c r="A27" s="164"/>
      <c r="B27" s="165"/>
      <c r="C27" s="166"/>
      <c r="D27" s="199"/>
      <c r="E27" s="183" t="s">
        <v>172</v>
      </c>
      <c r="F27" s="176"/>
      <c r="G27" s="127"/>
      <c r="H27" s="133"/>
      <c r="I27" s="127">
        <v>2</v>
      </c>
      <c r="J27" s="133"/>
      <c r="K27" s="133"/>
      <c r="L27" s="128"/>
      <c r="M27" s="174"/>
      <c r="N27" s="165"/>
      <c r="O27" s="69"/>
      <c r="P27" s="69"/>
      <c r="Q27" s="69"/>
      <c r="R27" s="69"/>
      <c r="S27" s="95"/>
      <c r="T27" s="91"/>
      <c r="U27" s="91" t="b">
        <f t="shared" si="13"/>
        <v>0</v>
      </c>
      <c r="V27" s="91" t="str">
        <f t="shared" si="9"/>
        <v>N/A</v>
      </c>
      <c r="W27" s="91"/>
      <c r="X27" s="42" t="s">
        <v>210</v>
      </c>
      <c r="Y27" s="42" t="s">
        <v>246</v>
      </c>
      <c r="Z27" s="42" t="s">
        <v>247</v>
      </c>
      <c r="AA27" s="42" t="s">
        <v>181</v>
      </c>
      <c r="AB27" s="43">
        <v>43222</v>
      </c>
      <c r="AC27" s="43">
        <v>43434</v>
      </c>
      <c r="AD27" s="42" t="s">
        <v>211</v>
      </c>
      <c r="AE27" s="42" t="s">
        <v>248</v>
      </c>
      <c r="AF27" s="42" t="s">
        <v>184</v>
      </c>
      <c r="AG27" s="38"/>
      <c r="AH27" s="38"/>
      <c r="AI27" s="38"/>
      <c r="AJ27" s="38"/>
      <c r="AK27" s="38"/>
      <c r="AL27" s="38"/>
    </row>
    <row r="28" spans="1:38" s="39" customFormat="1" ht="45.75" customHeight="1" x14ac:dyDescent="0.2">
      <c r="A28" s="164"/>
      <c r="B28" s="165"/>
      <c r="C28" s="166"/>
      <c r="D28" s="199"/>
      <c r="E28" s="183" t="s">
        <v>173</v>
      </c>
      <c r="F28" s="176"/>
      <c r="G28" s="127"/>
      <c r="H28" s="133"/>
      <c r="I28" s="127">
        <v>2</v>
      </c>
      <c r="J28" s="133"/>
      <c r="K28" s="133"/>
      <c r="L28" s="128"/>
      <c r="M28" s="174"/>
      <c r="N28" s="165"/>
      <c r="O28" s="69"/>
      <c r="P28" s="69"/>
      <c r="Q28" s="69"/>
      <c r="R28" s="69"/>
      <c r="S28" s="95"/>
      <c r="T28" s="91"/>
      <c r="U28" s="91" t="b">
        <f t="shared" si="13"/>
        <v>0</v>
      </c>
      <c r="V28" s="91" t="str">
        <f t="shared" si="9"/>
        <v>N/A</v>
      </c>
      <c r="W28" s="91"/>
      <c r="X28" s="162" t="s">
        <v>212</v>
      </c>
      <c r="Y28" s="162" t="s">
        <v>246</v>
      </c>
      <c r="Z28" s="162" t="s">
        <v>247</v>
      </c>
      <c r="AA28" s="162" t="s">
        <v>181</v>
      </c>
      <c r="AB28" s="184">
        <v>43109</v>
      </c>
      <c r="AC28" s="184">
        <v>43465</v>
      </c>
      <c r="AD28" s="162" t="s">
        <v>249</v>
      </c>
      <c r="AE28" s="162" t="s">
        <v>213</v>
      </c>
      <c r="AF28" s="162" t="s">
        <v>214</v>
      </c>
      <c r="AG28" s="154"/>
      <c r="AH28" s="154"/>
      <c r="AI28" s="154"/>
      <c r="AJ28" s="154"/>
      <c r="AK28" s="154"/>
      <c r="AL28" s="154"/>
    </row>
    <row r="29" spans="1:38" s="39" customFormat="1" ht="25.5" x14ac:dyDescent="0.2">
      <c r="A29" s="167"/>
      <c r="B29" s="168"/>
      <c r="C29" s="169"/>
      <c r="D29" s="200"/>
      <c r="E29" s="183" t="s">
        <v>174</v>
      </c>
      <c r="F29" s="176"/>
      <c r="G29" s="127"/>
      <c r="H29" s="134"/>
      <c r="I29" s="127"/>
      <c r="J29" s="134"/>
      <c r="K29" s="134"/>
      <c r="L29" s="128"/>
      <c r="M29" s="175"/>
      <c r="N29" s="168"/>
      <c r="O29" s="69"/>
      <c r="P29" s="69"/>
      <c r="Q29" s="69"/>
      <c r="R29" s="69"/>
      <c r="S29" s="96"/>
      <c r="T29" s="78"/>
      <c r="U29" s="78" t="b">
        <f t="shared" si="13"/>
        <v>0</v>
      </c>
      <c r="V29" s="78" t="str">
        <f t="shared" si="9"/>
        <v>N/A</v>
      </c>
      <c r="W29" s="78"/>
      <c r="X29" s="169"/>
      <c r="Y29" s="169"/>
      <c r="Z29" s="169"/>
      <c r="AA29" s="169"/>
      <c r="AB29" s="185"/>
      <c r="AC29" s="185"/>
      <c r="AD29" s="169"/>
      <c r="AE29" s="169"/>
      <c r="AF29" s="169"/>
      <c r="AG29" s="155"/>
      <c r="AH29" s="155"/>
      <c r="AI29" s="155"/>
      <c r="AJ29" s="155"/>
      <c r="AK29" s="155"/>
      <c r="AL29" s="155"/>
    </row>
    <row r="30" spans="1:38" s="39" customFormat="1" ht="75.75" customHeight="1" x14ac:dyDescent="0.2">
      <c r="A30" s="160" t="s">
        <v>46</v>
      </c>
      <c r="B30" s="177" t="s">
        <v>57</v>
      </c>
      <c r="C30" s="162" t="s">
        <v>177</v>
      </c>
      <c r="D30" s="201" t="s">
        <v>78</v>
      </c>
      <c r="E30" s="183" t="s">
        <v>176</v>
      </c>
      <c r="F30" s="162" t="s">
        <v>160</v>
      </c>
      <c r="G30" s="139">
        <v>5</v>
      </c>
      <c r="H30" s="139" t="str">
        <f t="shared" ref="H30" si="17">IF(G30=1,"INSIGNIFICANTE",IF(G30=2,"MENOR",IF(G30=3,"MODERADO",IF(G30=4,"MAYOR",IF(G30=5,"CATASTROFICO"," ")))))</f>
        <v>CATASTROFICO</v>
      </c>
      <c r="I30" s="139">
        <v>2</v>
      </c>
      <c r="J30" s="139" t="str">
        <f t="shared" ref="J30" si="18">IF(I30=1,"RARO",IF(I30=2,"IMPROBABLE",IF(I30=3,"MODERADO",IF(I30=4,"PROBABLE",IF(I30=5,"CASI CERTEZA"," ")))))</f>
        <v>IMPROBABLE</v>
      </c>
      <c r="K30" s="139">
        <f t="shared" ref="K30" si="19">IF(OR(G30=" ",I30=0,G30=" ",I30=0)," ",G30*I30)</f>
        <v>10</v>
      </c>
      <c r="L30" s="136" t="str">
        <f>IF(OR(G30=" ",G30=0,I30=" ",I30=0)," ",IF(AND(G30=1,I30=3),"BAJO",IF(AND(G30=1,I30=4),"MODERADO",IF(AND(G30=2,I30=3),"MODERADO",IF(AND(G30=2,I30=5),"ALTO",IF(AND(G30=3,I30=4),"ALTO",IF(AND(G30=2,I30=2),"BAJO",VLOOKUP(K30,listas!$A$14:$B$27,2))))))))</f>
        <v>EXTREMO</v>
      </c>
      <c r="M30" s="173" t="s">
        <v>200</v>
      </c>
      <c r="N30" s="177" t="s">
        <v>201</v>
      </c>
      <c r="O30" s="69" t="s">
        <v>28</v>
      </c>
      <c r="P30" s="69" t="s">
        <v>28</v>
      </c>
      <c r="Q30" s="69" t="s">
        <v>28</v>
      </c>
      <c r="R30" s="69" t="s">
        <v>147</v>
      </c>
      <c r="S30" s="69" t="str">
        <f t="shared" ref="S30" si="20">IF(OR(P30="",R30="",Q30="",O30="",P30="no",Q30="no"),"T","F")</f>
        <v>F</v>
      </c>
      <c r="T30" s="69">
        <f t="shared" ref="T30" si="21">IF(S30="T","N/A",IF(O30="NO",IF(AND(P30="SI",Q30="SI"),IF(OR(R30="Impacto",R30="Impacto y Probabilidad"),IF(G30&gt;1,G30-1,G30),G30),"N/A"),IF(R30="Impacto",IF(G30&gt;2,G30-2,G30),IF(R30="Probabilidad",G30,IF(R30="Impacto y Probabilidad",IF(G30&gt;2,G30-2,G30))))))</f>
        <v>3</v>
      </c>
      <c r="U30" s="69">
        <f t="shared" ref="U30" si="22">IF(S30="T","N/A",IF(O30="NO",IF(AND(P30="SI",Q30="SI"),IF(OR(R30="Probabilidad",R30="Impacto y Probabilidad"),IF(I30&gt;1,I30-1,I30),I30),"N/A"),IF(R30="Probabilidad",IF(I30&gt;2,I30-2,I30),IF(R30="Impacto",I30,IF(R30="Impacto y Probabilidad",IF(I30&gt;2,I30-2,I30))))))</f>
        <v>2</v>
      </c>
      <c r="V30" s="69">
        <f t="shared" ref="V30" si="23">IF(S30="T",K30,(IF(AND(P30="SI",Q30="SI"),T30*U30,"N/A")))</f>
        <v>6</v>
      </c>
      <c r="W30" s="70" t="str">
        <f>IF(S30="T",L30,IF(AND(P30="SI",Q30="SI"),IF(AND(T30=1,U30=3),"BAJO",IF(AND(T30=1,U30=4),"MODERADO",IF(AND(T30=2,U30=5),"ALTO",IF(AND(T30=3,U30=4),"ALTO",IF(AND(T30=2,U30=2),"BAJO",VLOOKUP(V30,listas!$A$14:$B$27,2)))))),"N/A"))</f>
        <v>MODERADO</v>
      </c>
      <c r="X30" s="42" t="s">
        <v>204</v>
      </c>
      <c r="Y30" s="42" t="s">
        <v>205</v>
      </c>
      <c r="Z30" s="42" t="s">
        <v>295</v>
      </c>
      <c r="AA30" s="42" t="s">
        <v>181</v>
      </c>
      <c r="AB30" s="43">
        <v>43132</v>
      </c>
      <c r="AC30" s="43">
        <v>43374</v>
      </c>
      <c r="AD30" s="42" t="s">
        <v>195</v>
      </c>
      <c r="AE30" s="42" t="s">
        <v>206</v>
      </c>
      <c r="AF30" s="42" t="s">
        <v>284</v>
      </c>
      <c r="AG30" s="38"/>
      <c r="AH30" s="38"/>
      <c r="AI30" s="38"/>
      <c r="AJ30" s="38"/>
      <c r="AK30" s="38"/>
      <c r="AL30" s="38"/>
    </row>
    <row r="31" spans="1:38" s="39" customFormat="1" ht="79.5" customHeight="1" x14ac:dyDescent="0.2">
      <c r="A31" s="167"/>
      <c r="B31" s="177"/>
      <c r="C31" s="169"/>
      <c r="D31" s="201"/>
      <c r="E31" s="186" t="s">
        <v>250</v>
      </c>
      <c r="F31" s="169"/>
      <c r="G31" s="139"/>
      <c r="H31" s="139"/>
      <c r="I31" s="139"/>
      <c r="J31" s="139"/>
      <c r="K31" s="139"/>
      <c r="L31" s="138"/>
      <c r="M31" s="178"/>
      <c r="N31" s="177"/>
      <c r="O31" s="69"/>
      <c r="P31" s="69"/>
      <c r="Q31" s="69"/>
      <c r="R31" s="69"/>
      <c r="S31" s="69"/>
      <c r="T31" s="69"/>
      <c r="U31" s="69"/>
      <c r="V31" s="69"/>
      <c r="W31" s="71"/>
      <c r="X31" s="42" t="s">
        <v>202</v>
      </c>
      <c r="Y31" s="42" t="s">
        <v>205</v>
      </c>
      <c r="Z31" s="42" t="s">
        <v>295</v>
      </c>
      <c r="AA31" s="42" t="s">
        <v>181</v>
      </c>
      <c r="AB31" s="43">
        <v>43132</v>
      </c>
      <c r="AC31" s="43">
        <v>43374</v>
      </c>
      <c r="AD31" s="42" t="s">
        <v>203</v>
      </c>
      <c r="AE31" s="42" t="s">
        <v>207</v>
      </c>
      <c r="AF31" s="42" t="s">
        <v>285</v>
      </c>
      <c r="AG31" s="38"/>
      <c r="AH31" s="38"/>
      <c r="AI31" s="38"/>
      <c r="AJ31" s="38"/>
      <c r="AK31" s="38"/>
      <c r="AL31" s="38"/>
    </row>
    <row r="32" spans="1:38" ht="33.75" customHeight="1" x14ac:dyDescent="0.25">
      <c r="A32" s="160" t="s">
        <v>44</v>
      </c>
      <c r="B32" s="161" t="s">
        <v>49</v>
      </c>
      <c r="C32" s="162" t="s">
        <v>156</v>
      </c>
      <c r="D32" s="201" t="s">
        <v>70</v>
      </c>
      <c r="E32" s="194" t="s">
        <v>178</v>
      </c>
      <c r="F32" s="110" t="s">
        <v>217</v>
      </c>
      <c r="G32" s="140">
        <v>5</v>
      </c>
      <c r="H32" s="140" t="str">
        <f t="shared" si="14"/>
        <v>CATASTROFICO</v>
      </c>
      <c r="I32" s="140">
        <v>2</v>
      </c>
      <c r="J32" s="140" t="str">
        <f t="shared" si="15"/>
        <v>IMPROBABLE</v>
      </c>
      <c r="K32" s="140">
        <f t="shared" si="16"/>
        <v>10</v>
      </c>
      <c r="L32" s="128" t="str">
        <f>IF(OR(G32=" ",G32=0,I32=" ",I32=0)," ",IF(AND(G32=1,I32=3),"BAJO",IF(AND(G32=1,I32=4),"MODERADO",IF(AND(G32=2,I32=3),"MODERADO",IF(AND(G32=2,I32=5),"ALTO",IF(AND(G32=3,I32=4),"ALTO",IF(AND(G32=2,I32=2),"BAJO",VLOOKUP(K32,listas!$A$14:$B$27,2))))))))</f>
        <v>EXTREMO</v>
      </c>
      <c r="M32" s="170" t="s">
        <v>218</v>
      </c>
      <c r="N32" s="179" t="s">
        <v>289</v>
      </c>
      <c r="O32" s="73" t="s">
        <v>28</v>
      </c>
      <c r="P32" s="73" t="s">
        <v>28</v>
      </c>
      <c r="Q32" s="73" t="s">
        <v>28</v>
      </c>
      <c r="R32" s="73" t="s">
        <v>12</v>
      </c>
      <c r="S32" s="75" t="str">
        <f t="shared" si="4"/>
        <v>F</v>
      </c>
      <c r="T32" s="77">
        <f t="shared" si="5"/>
        <v>3</v>
      </c>
      <c r="U32" s="77">
        <f t="shared" si="13"/>
        <v>2</v>
      </c>
      <c r="V32" s="77">
        <f t="shared" si="9"/>
        <v>6</v>
      </c>
      <c r="W32" s="77" t="str">
        <f>IF(S32="T",L32,IF(AND(P32="SI",Q32="SI"),IF(AND(T32=1,U32=3),"BAJO",IF(AND(T32=1,U32=4),"MODERADO",IF(AND(T32=2,U32=5),"ALTO",IF(AND(T32=3,U32=4),"ALTO",IF(AND(T32=2,U32=2),"BAJO",VLOOKUP(V32,listas!$A$14:$B$27,2)))))),"N/A"))</f>
        <v>MODERADO</v>
      </c>
      <c r="X32" s="110" t="s">
        <v>290</v>
      </c>
      <c r="Y32" s="148" t="s">
        <v>291</v>
      </c>
      <c r="Z32" s="110" t="s">
        <v>292</v>
      </c>
      <c r="AA32" s="148" t="s">
        <v>181</v>
      </c>
      <c r="AB32" s="157">
        <v>43132</v>
      </c>
      <c r="AC32" s="157">
        <v>43464</v>
      </c>
      <c r="AD32" s="148" t="s">
        <v>300</v>
      </c>
      <c r="AE32" s="148" t="s">
        <v>293</v>
      </c>
      <c r="AF32" s="148" t="s">
        <v>294</v>
      </c>
      <c r="AG32" s="213"/>
      <c r="AH32" s="213"/>
      <c r="AI32" s="213"/>
      <c r="AJ32" s="213"/>
      <c r="AK32" s="213"/>
      <c r="AL32" s="213"/>
    </row>
    <row r="33" spans="1:38" ht="62.25" customHeight="1" x14ac:dyDescent="0.25">
      <c r="A33" s="167"/>
      <c r="B33" s="168"/>
      <c r="C33" s="169"/>
      <c r="D33" s="201"/>
      <c r="E33" s="194" t="s">
        <v>301</v>
      </c>
      <c r="F33" s="112"/>
      <c r="G33" s="141"/>
      <c r="H33" s="141" t="str">
        <f t="shared" si="14"/>
        <v xml:space="preserve"> </v>
      </c>
      <c r="I33" s="141">
        <v>2</v>
      </c>
      <c r="J33" s="141" t="str">
        <f t="shared" si="15"/>
        <v>IMPROBABLE</v>
      </c>
      <c r="K33" s="141">
        <f t="shared" si="16"/>
        <v>0</v>
      </c>
      <c r="L33" s="128"/>
      <c r="M33" s="212"/>
      <c r="N33" s="179"/>
      <c r="O33" s="74"/>
      <c r="P33" s="74"/>
      <c r="Q33" s="74"/>
      <c r="R33" s="74"/>
      <c r="S33" s="76"/>
      <c r="T33" s="78"/>
      <c r="U33" s="78" t="b">
        <f t="shared" si="13"/>
        <v>0</v>
      </c>
      <c r="V33" s="78" t="str">
        <f t="shared" si="9"/>
        <v>N/A</v>
      </c>
      <c r="W33" s="78"/>
      <c r="X33" s="112"/>
      <c r="Y33" s="152"/>
      <c r="Z33" s="112"/>
      <c r="AA33" s="152"/>
      <c r="AB33" s="158"/>
      <c r="AC33" s="158"/>
      <c r="AD33" s="152"/>
      <c r="AE33" s="152"/>
      <c r="AF33" s="152"/>
      <c r="AG33" s="214"/>
      <c r="AH33" s="214"/>
      <c r="AI33" s="214"/>
      <c r="AJ33" s="214"/>
      <c r="AK33" s="214"/>
      <c r="AL33" s="214"/>
    </row>
  </sheetData>
  <mergeCells count="329">
    <mergeCell ref="AG32:AG33"/>
    <mergeCell ref="AH32:AH33"/>
    <mergeCell ref="AI32:AI33"/>
    <mergeCell ref="AJ32:AJ33"/>
    <mergeCell ref="AK32:AK33"/>
    <mergeCell ref="AL32:AL33"/>
    <mergeCell ref="X32:X33"/>
    <mergeCell ref="Y32:Y33"/>
    <mergeCell ref="Z32:Z33"/>
    <mergeCell ref="AA32:AA33"/>
    <mergeCell ref="AB32:AB33"/>
    <mergeCell ref="AC32:AC33"/>
    <mergeCell ref="AD32:AD33"/>
    <mergeCell ref="AE32:AE33"/>
    <mergeCell ref="AF32:AF33"/>
    <mergeCell ref="AG24:AG25"/>
    <mergeCell ref="AH24:AH25"/>
    <mergeCell ref="AI24:AI25"/>
    <mergeCell ref="AJ24:AJ25"/>
    <mergeCell ref="AK24:AK25"/>
    <mergeCell ref="AL24:AL25"/>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X24:X25"/>
    <mergeCell ref="Y24:Y25"/>
    <mergeCell ref="Z24:Z25"/>
    <mergeCell ref="AA24:AA25"/>
    <mergeCell ref="AB24:AB25"/>
    <mergeCell ref="AC24:AC25"/>
    <mergeCell ref="AD24:AD25"/>
    <mergeCell ref="AE24:AE25"/>
    <mergeCell ref="AF24:AF25"/>
    <mergeCell ref="AE16:AE20"/>
    <mergeCell ref="AF16:AF20"/>
    <mergeCell ref="AG14:AG15"/>
    <mergeCell ref="AH14:AH15"/>
    <mergeCell ref="AI14:AI15"/>
    <mergeCell ref="AJ14:AJ15"/>
    <mergeCell ref="AK14:AK15"/>
    <mergeCell ref="AL14:AL15"/>
    <mergeCell ref="AG16:AG20"/>
    <mergeCell ref="AH16:AH20"/>
    <mergeCell ref="AI16:AI20"/>
    <mergeCell ref="AJ16:AJ20"/>
    <mergeCell ref="AK16:AK20"/>
    <mergeCell ref="AL16:AL20"/>
    <mergeCell ref="X16:X20"/>
    <mergeCell ref="Y16:Y20"/>
    <mergeCell ref="Z16:Z20"/>
    <mergeCell ref="AA16:AA20"/>
    <mergeCell ref="AB16:AB20"/>
    <mergeCell ref="AC16:AC20"/>
    <mergeCell ref="AD16:AD20"/>
    <mergeCell ref="AL11:AL13"/>
    <mergeCell ref="X14:X15"/>
    <mergeCell ref="Y14:Y15"/>
    <mergeCell ref="Z14:Z15"/>
    <mergeCell ref="AA14:AA15"/>
    <mergeCell ref="AB14:AB15"/>
    <mergeCell ref="AC14:AC15"/>
    <mergeCell ref="AD14:AD15"/>
    <mergeCell ref="AE14:AE15"/>
    <mergeCell ref="AF14:AF15"/>
    <mergeCell ref="AC11:AC13"/>
    <mergeCell ref="AD11:AD13"/>
    <mergeCell ref="AE11:AE13"/>
    <mergeCell ref="AF11:AF13"/>
    <mergeCell ref="AG11:AG13"/>
    <mergeCell ref="AH11:AH13"/>
    <mergeCell ref="AI11:AI13"/>
    <mergeCell ref="AJ11:AJ13"/>
    <mergeCell ref="AK11:AK13"/>
    <mergeCell ref="AG6:AG7"/>
    <mergeCell ref="AH6:AH7"/>
    <mergeCell ref="AI6:AI7"/>
    <mergeCell ref="AJ6:AJ7"/>
    <mergeCell ref="AK6:AK7"/>
    <mergeCell ref="AL6:AL7"/>
    <mergeCell ref="AG8:AG10"/>
    <mergeCell ref="AH8:AH10"/>
    <mergeCell ref="AI8:AI10"/>
    <mergeCell ref="AJ8:AJ10"/>
    <mergeCell ref="AK8:AK10"/>
    <mergeCell ref="AL8:AL10"/>
    <mergeCell ref="AC6:AC7"/>
    <mergeCell ref="AD6:AD7"/>
    <mergeCell ref="AE6:AE7"/>
    <mergeCell ref="AF6:AF7"/>
    <mergeCell ref="X8:X10"/>
    <mergeCell ref="Y8:Y10"/>
    <mergeCell ref="Z8:Z10"/>
    <mergeCell ref="AA8:AA10"/>
    <mergeCell ref="AB8:AB10"/>
    <mergeCell ref="AC8:AC10"/>
    <mergeCell ref="AD8:AD10"/>
    <mergeCell ref="AE8:AE10"/>
    <mergeCell ref="AF8:AF10"/>
    <mergeCell ref="B14:B15"/>
    <mergeCell ref="C14:C15"/>
    <mergeCell ref="D14:D15"/>
    <mergeCell ref="F14:F15"/>
    <mergeCell ref="X6:X7"/>
    <mergeCell ref="Y6:Y7"/>
    <mergeCell ref="Z6:Z7"/>
    <mergeCell ref="AA6:AA7"/>
    <mergeCell ref="AB6:AB7"/>
    <mergeCell ref="V6:V10"/>
    <mergeCell ref="O6:O10"/>
    <mergeCell ref="P6:P10"/>
    <mergeCell ref="Q6:Q10"/>
    <mergeCell ref="R6:R10"/>
    <mergeCell ref="S6:S10"/>
    <mergeCell ref="X11:X13"/>
    <mergeCell ref="Y11:Y13"/>
    <mergeCell ref="Z11:Z13"/>
    <mergeCell ref="AA11:AA13"/>
    <mergeCell ref="AB11:AB13"/>
    <mergeCell ref="W32:W33"/>
    <mergeCell ref="M32:M33"/>
    <mergeCell ref="N32:N33"/>
    <mergeCell ref="T32:T33"/>
    <mergeCell ref="U6:U10"/>
    <mergeCell ref="U11:U13"/>
    <mergeCell ref="U14:U15"/>
    <mergeCell ref="U16:U20"/>
    <mergeCell ref="U24:U25"/>
    <mergeCell ref="U26:U29"/>
    <mergeCell ref="U32:U33"/>
    <mergeCell ref="M6:M10"/>
    <mergeCell ref="N6:N10"/>
    <mergeCell ref="M11:M13"/>
    <mergeCell ref="N11:N13"/>
    <mergeCell ref="M14:M15"/>
    <mergeCell ref="N14:N15"/>
    <mergeCell ref="M16:M20"/>
    <mergeCell ref="N16:N20"/>
    <mergeCell ref="M24:M25"/>
    <mergeCell ref="N24:N25"/>
    <mergeCell ref="S30:S31"/>
    <mergeCell ref="P30:P31"/>
    <mergeCell ref="Q30:Q31"/>
    <mergeCell ref="A1:AL2"/>
    <mergeCell ref="G4:L4"/>
    <mergeCell ref="M4:W4"/>
    <mergeCell ref="V5:W5"/>
    <mergeCell ref="W6:W10"/>
    <mergeCell ref="W11:W13"/>
    <mergeCell ref="W16:W20"/>
    <mergeCell ref="O16:O20"/>
    <mergeCell ref="L14:L15"/>
    <mergeCell ref="AK4:AL4"/>
    <mergeCell ref="T11:T13"/>
    <mergeCell ref="T14:T15"/>
    <mergeCell ref="T16:T20"/>
    <mergeCell ref="H6:H10"/>
    <mergeCell ref="I6:I10"/>
    <mergeCell ref="J6:J10"/>
    <mergeCell ref="K6:K10"/>
    <mergeCell ref="L6:L10"/>
    <mergeCell ref="H11:H13"/>
    <mergeCell ref="K5:L5"/>
    <mergeCell ref="AG4:AH4"/>
    <mergeCell ref="AI4:AJ4"/>
    <mergeCell ref="X4:AF4"/>
    <mergeCell ref="T6:T10"/>
    <mergeCell ref="V26:V29"/>
    <mergeCell ref="V24:V25"/>
    <mergeCell ref="T24:T25"/>
    <mergeCell ref="T26:T29"/>
    <mergeCell ref="W14:W15"/>
    <mergeCell ref="V14:V15"/>
    <mergeCell ref="W24:W25"/>
    <mergeCell ref="W26:W29"/>
    <mergeCell ref="T21:T23"/>
    <mergeCell ref="U21:U23"/>
    <mergeCell ref="V21:V23"/>
    <mergeCell ref="W21:W23"/>
    <mergeCell ref="O24:O25"/>
    <mergeCell ref="P24:P25"/>
    <mergeCell ref="Q24:Q25"/>
    <mergeCell ref="R24:R25"/>
    <mergeCell ref="O26:O29"/>
    <mergeCell ref="P26:P29"/>
    <mergeCell ref="Q26:Q29"/>
    <mergeCell ref="R26:R29"/>
    <mergeCell ref="O21:O23"/>
    <mergeCell ref="P21:P23"/>
    <mergeCell ref="Q21:Q23"/>
    <mergeCell ref="R21:R23"/>
    <mergeCell ref="J21:J23"/>
    <mergeCell ref="K21:K23"/>
    <mergeCell ref="O11:O13"/>
    <mergeCell ref="P11:P13"/>
    <mergeCell ref="Q11:Q13"/>
    <mergeCell ref="R11:R13"/>
    <mergeCell ref="S11:S13"/>
    <mergeCell ref="M26:M29"/>
    <mergeCell ref="N26:N29"/>
    <mergeCell ref="J24:J25"/>
    <mergeCell ref="K24:K25"/>
    <mergeCell ref="L24:L25"/>
    <mergeCell ref="S14:S15"/>
    <mergeCell ref="S24:S25"/>
    <mergeCell ref="S21:S23"/>
    <mergeCell ref="S26:S29"/>
    <mergeCell ref="O14:O15"/>
    <mergeCell ref="P14:P15"/>
    <mergeCell ref="Q14:Q15"/>
    <mergeCell ref="R14:R15"/>
    <mergeCell ref="L26:L29"/>
    <mergeCell ref="L21:L23"/>
    <mergeCell ref="M21:M23"/>
    <mergeCell ref="N21:N23"/>
    <mergeCell ref="H26:H29"/>
    <mergeCell ref="I26:I29"/>
    <mergeCell ref="J26:J29"/>
    <mergeCell ref="K26:K29"/>
    <mergeCell ref="P16:P20"/>
    <mergeCell ref="Q16:Q20"/>
    <mergeCell ref="A4:F4"/>
    <mergeCell ref="G16:G20"/>
    <mergeCell ref="A14:A15"/>
    <mergeCell ref="G14:G15"/>
    <mergeCell ref="A11:A13"/>
    <mergeCell ref="G11:G13"/>
    <mergeCell ref="A6:A10"/>
    <mergeCell ref="B6:B10"/>
    <mergeCell ref="D6:D10"/>
    <mergeCell ref="G6:G10"/>
    <mergeCell ref="A16:A20"/>
    <mergeCell ref="C16:C20"/>
    <mergeCell ref="F6:F10"/>
    <mergeCell ref="B11:B13"/>
    <mergeCell ref="B16:B20"/>
    <mergeCell ref="C6:C10"/>
    <mergeCell ref="C11:C13"/>
    <mergeCell ref="F11:F13"/>
    <mergeCell ref="F16:F20"/>
    <mergeCell ref="D11:D13"/>
    <mergeCell ref="D16:D20"/>
    <mergeCell ref="V11:V13"/>
    <mergeCell ref="H14:H15"/>
    <mergeCell ref="I14:I15"/>
    <mergeCell ref="J14:J15"/>
    <mergeCell ref="K14:K15"/>
    <mergeCell ref="I11:I13"/>
    <mergeCell ref="J11:J13"/>
    <mergeCell ref="K11:K13"/>
    <mergeCell ref="L11:L13"/>
    <mergeCell ref="H16:H20"/>
    <mergeCell ref="L16:L20"/>
    <mergeCell ref="V16:V20"/>
    <mergeCell ref="I16:I20"/>
    <mergeCell ref="J16:J20"/>
    <mergeCell ref="K16:K20"/>
    <mergeCell ref="R16:R20"/>
    <mergeCell ref="S16:S20"/>
    <mergeCell ref="L32:L33"/>
    <mergeCell ref="R30:R31"/>
    <mergeCell ref="A21:A23"/>
    <mergeCell ref="B21:B23"/>
    <mergeCell ref="C21:C23"/>
    <mergeCell ref="D21:D23"/>
    <mergeCell ref="E21:E23"/>
    <mergeCell ref="F21:F23"/>
    <mergeCell ref="G21:G23"/>
    <mergeCell ref="H21:H23"/>
    <mergeCell ref="I21:I23"/>
    <mergeCell ref="G24:G25"/>
    <mergeCell ref="G26:G29"/>
    <mergeCell ref="H24:H25"/>
    <mergeCell ref="I24:I25"/>
    <mergeCell ref="D32:D33"/>
    <mergeCell ref="C32:C33"/>
    <mergeCell ref="A32:A33"/>
    <mergeCell ref="B32:B33"/>
    <mergeCell ref="F24:F25"/>
    <mergeCell ref="D24:D25"/>
    <mergeCell ref="C24:C25"/>
    <mergeCell ref="B24:B25"/>
    <mergeCell ref="A24:A25"/>
    <mergeCell ref="F26:F29"/>
    <mergeCell ref="F32:F33"/>
    <mergeCell ref="D26:D29"/>
    <mergeCell ref="C26:C29"/>
    <mergeCell ref="B26:B29"/>
    <mergeCell ref="A26:A29"/>
    <mergeCell ref="A30:A31"/>
    <mergeCell ref="B30:B31"/>
    <mergeCell ref="C30:C31"/>
    <mergeCell ref="D30:D31"/>
    <mergeCell ref="F30:F31"/>
    <mergeCell ref="T30:T31"/>
    <mergeCell ref="U30:U31"/>
    <mergeCell ref="V30:V31"/>
    <mergeCell ref="W30:W31"/>
    <mergeCell ref="G32:G33"/>
    <mergeCell ref="H32:H33"/>
    <mergeCell ref="I32:I33"/>
    <mergeCell ref="J32:J33"/>
    <mergeCell ref="K32:K33"/>
    <mergeCell ref="G30:G31"/>
    <mergeCell ref="H30:H31"/>
    <mergeCell ref="I30:I31"/>
    <mergeCell ref="J30:J31"/>
    <mergeCell ref="K30:K31"/>
    <mergeCell ref="L30:L31"/>
    <mergeCell ref="M30:M31"/>
    <mergeCell ref="N30:N31"/>
    <mergeCell ref="O30:O31"/>
    <mergeCell ref="O32:O33"/>
    <mergeCell ref="P32:P33"/>
    <mergeCell ref="Q32:Q33"/>
    <mergeCell ref="R32:R33"/>
    <mergeCell ref="S32:S33"/>
    <mergeCell ref="V32:V33"/>
  </mergeCells>
  <pageMargins left="0.41" right="0.35" top="0.39" bottom="0.4" header="0.31496062992125984" footer="0.31496062992125984"/>
  <pageSetup paperSize="5" scale="64" fitToWidth="2" fitToHeight="2"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9" operator="equal" id="{E0EB6A62-0A5D-4828-9E42-13C7760202FF}">
            <xm:f>listas!$J$5</xm:f>
            <x14:dxf>
              <fill>
                <patternFill>
                  <bgColor rgb="FFFF0000"/>
                </patternFill>
              </fill>
            </x14:dxf>
          </x14:cfRule>
          <x14:cfRule type="cellIs" priority="10" operator="equal" id="{51FF7A37-F999-4F4B-9516-EB2F4D37A502}">
            <xm:f>listas!$J$4</xm:f>
            <x14:dxf>
              <fill>
                <patternFill>
                  <bgColor rgb="FFFFC000"/>
                </patternFill>
              </fill>
            </x14:dxf>
          </x14:cfRule>
          <x14:cfRule type="cellIs" priority="11" operator="equal" id="{88681CDB-C623-4015-B74F-A45B245082EF}">
            <xm:f>listas!$J$3</xm:f>
            <x14:dxf>
              <fill>
                <patternFill>
                  <bgColor rgb="FFFFFF00"/>
                </patternFill>
              </fill>
            </x14:dxf>
          </x14:cfRule>
          <x14:cfRule type="cellIs" priority="12" operator="equal" id="{CD8B1FE0-D4A0-453C-B129-E64EAFCD8F77}">
            <xm:f>listas!$J$2</xm:f>
            <x14:dxf>
              <fill>
                <patternFill>
                  <bgColor rgb="FF92D050"/>
                </patternFill>
              </fill>
            </x14:dxf>
          </x14:cfRule>
          <xm:sqref>L6 L11:L12 L14 L16 L26 L32 W6 W14 W16 W26 W32 L24 W24 W21:W22 W11:W12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E22" sqref="E22"/>
    </sheetView>
  </sheetViews>
  <sheetFormatPr baseColWidth="10" defaultRowHeight="15" x14ac:dyDescent="0.25"/>
  <cols>
    <col min="1" max="1" width="24.5703125" style="14" bestFit="1" customWidth="1"/>
    <col min="2" max="2" width="14.28515625" bestFit="1" customWidth="1"/>
    <col min="5" max="5" width="20.5703125" bestFit="1" customWidth="1"/>
    <col min="10" max="10" width="20.5703125" bestFit="1" customWidth="1"/>
    <col min="11" max="11" width="14" bestFit="1" customWidth="1"/>
  </cols>
  <sheetData>
    <row r="1" spans="1:11" x14ac:dyDescent="0.25">
      <c r="A1" s="113"/>
      <c r="B1" s="113"/>
      <c r="C1" s="1"/>
      <c r="D1" s="1"/>
      <c r="E1" s="1"/>
      <c r="F1" s="1"/>
      <c r="G1" s="1"/>
      <c r="H1" s="1"/>
      <c r="I1" s="1"/>
      <c r="J1" s="1"/>
    </row>
    <row r="2" spans="1:11" x14ac:dyDescent="0.25">
      <c r="A2" s="113" t="s">
        <v>14</v>
      </c>
      <c r="B2" s="113"/>
      <c r="C2" s="1"/>
      <c r="D2" s="1"/>
      <c r="E2" s="113" t="s">
        <v>27</v>
      </c>
      <c r="F2" s="113"/>
      <c r="G2" s="1"/>
      <c r="H2" s="7" t="s">
        <v>28</v>
      </c>
      <c r="I2" s="1"/>
      <c r="J2" s="16" t="s">
        <v>40</v>
      </c>
      <c r="K2" s="16" t="s">
        <v>148</v>
      </c>
    </row>
    <row r="3" spans="1:11" x14ac:dyDescent="0.25">
      <c r="A3" s="9">
        <v>1</v>
      </c>
      <c r="B3" s="2" t="s">
        <v>29</v>
      </c>
      <c r="C3" s="1"/>
      <c r="D3" s="1"/>
      <c r="E3" s="2" t="s">
        <v>30</v>
      </c>
      <c r="F3" s="2">
        <v>1</v>
      </c>
      <c r="G3" s="1"/>
      <c r="H3" s="7" t="s">
        <v>31</v>
      </c>
      <c r="I3" s="1"/>
      <c r="J3" s="16" t="s">
        <v>34</v>
      </c>
      <c r="K3" s="16" t="s">
        <v>149</v>
      </c>
    </row>
    <row r="4" spans="1:11" x14ac:dyDescent="0.25">
      <c r="A4" s="9">
        <v>2</v>
      </c>
      <c r="B4" s="2" t="s">
        <v>32</v>
      </c>
      <c r="C4" s="1"/>
      <c r="D4" s="1"/>
      <c r="E4" s="2" t="s">
        <v>33</v>
      </c>
      <c r="F4" s="2">
        <v>2</v>
      </c>
      <c r="G4" s="1"/>
      <c r="H4" s="1"/>
      <c r="I4" s="1"/>
      <c r="J4" s="16" t="s">
        <v>41</v>
      </c>
      <c r="K4" s="16" t="s">
        <v>150</v>
      </c>
    </row>
    <row r="5" spans="1:11" x14ac:dyDescent="0.25">
      <c r="A5" s="9">
        <v>3</v>
      </c>
      <c r="B5" s="7" t="s">
        <v>34</v>
      </c>
      <c r="C5" s="4"/>
      <c r="D5" s="1"/>
      <c r="E5" s="2" t="s">
        <v>34</v>
      </c>
      <c r="F5" s="2">
        <v>3</v>
      </c>
      <c r="G5" s="1"/>
      <c r="H5" s="1"/>
      <c r="I5" s="1"/>
      <c r="J5" s="16" t="s">
        <v>42</v>
      </c>
      <c r="K5" s="16" t="s">
        <v>151</v>
      </c>
    </row>
    <row r="6" spans="1:11" x14ac:dyDescent="0.25">
      <c r="A6" s="9">
        <v>4</v>
      </c>
      <c r="B6" s="2" t="s">
        <v>35</v>
      </c>
      <c r="C6" s="3"/>
      <c r="D6" s="1"/>
      <c r="E6" s="2" t="s">
        <v>36</v>
      </c>
      <c r="F6" s="2">
        <v>4</v>
      </c>
      <c r="G6" s="1"/>
      <c r="H6" s="1"/>
      <c r="I6" s="1"/>
      <c r="J6" s="1"/>
    </row>
    <row r="7" spans="1:11" x14ac:dyDescent="0.25">
      <c r="A7" s="9">
        <v>5</v>
      </c>
      <c r="B7" s="2" t="s">
        <v>37</v>
      </c>
      <c r="C7" s="3"/>
      <c r="D7" s="1"/>
      <c r="E7" s="2" t="s">
        <v>38</v>
      </c>
      <c r="F7" s="2">
        <v>5</v>
      </c>
      <c r="G7" s="1"/>
      <c r="H7" s="1"/>
      <c r="I7" s="1"/>
      <c r="J7" s="1"/>
    </row>
    <row r="8" spans="1:11" x14ac:dyDescent="0.25">
      <c r="A8" s="10"/>
      <c r="B8" s="3"/>
      <c r="C8" s="3"/>
      <c r="D8" s="1"/>
      <c r="E8" s="1"/>
      <c r="F8" s="1"/>
      <c r="G8" s="1"/>
      <c r="H8" s="1"/>
      <c r="I8" s="1"/>
      <c r="J8" s="1"/>
    </row>
    <row r="9" spans="1:11" x14ac:dyDescent="0.25">
      <c r="A9" s="10"/>
      <c r="B9" s="3"/>
      <c r="C9" s="3"/>
      <c r="D9" s="1"/>
      <c r="E9" s="1"/>
      <c r="F9" s="1"/>
      <c r="G9" s="1"/>
      <c r="H9" s="1"/>
      <c r="I9" s="1"/>
      <c r="J9" s="1"/>
    </row>
    <row r="10" spans="1:11" x14ac:dyDescent="0.25">
      <c r="A10" s="10"/>
      <c r="B10" s="3"/>
      <c r="C10" s="3"/>
      <c r="D10" s="1"/>
      <c r="E10" s="1"/>
      <c r="F10" s="1"/>
      <c r="G10" s="1"/>
      <c r="H10" s="1"/>
      <c r="I10" s="1"/>
      <c r="J10" s="1"/>
    </row>
    <row r="11" spans="1:11" x14ac:dyDescent="0.25">
      <c r="A11" s="10"/>
      <c r="B11" s="3"/>
      <c r="C11" s="3"/>
      <c r="D11" s="1"/>
      <c r="E11" s="1"/>
      <c r="F11" s="1"/>
      <c r="G11" s="1"/>
      <c r="H11" s="1"/>
      <c r="I11" s="1"/>
      <c r="J11" s="1"/>
    </row>
    <row r="12" spans="1:11" x14ac:dyDescent="0.25">
      <c r="A12" s="10"/>
      <c r="B12" s="3"/>
      <c r="C12" s="3"/>
      <c r="D12" s="1"/>
      <c r="E12" s="1"/>
      <c r="F12" s="1"/>
      <c r="G12" s="1"/>
      <c r="H12" s="1"/>
      <c r="I12" s="1"/>
      <c r="J12" s="1"/>
    </row>
    <row r="13" spans="1:11" x14ac:dyDescent="0.25">
      <c r="A13" s="114" t="s">
        <v>39</v>
      </c>
      <c r="B13" s="115"/>
      <c r="C13" s="3"/>
      <c r="D13" s="1"/>
      <c r="E13" s="7" t="s">
        <v>14</v>
      </c>
      <c r="F13" s="1"/>
      <c r="G13" s="1"/>
      <c r="H13" s="1"/>
      <c r="I13" s="1"/>
      <c r="J13" s="1"/>
    </row>
    <row r="14" spans="1:11" x14ac:dyDescent="0.25">
      <c r="A14" s="8">
        <v>1</v>
      </c>
      <c r="B14" s="5" t="s">
        <v>40</v>
      </c>
      <c r="C14" s="3"/>
      <c r="D14" s="1"/>
      <c r="E14" s="7" t="s">
        <v>12</v>
      </c>
      <c r="F14" s="1"/>
      <c r="G14" s="1"/>
      <c r="H14" s="1"/>
      <c r="I14" s="1"/>
      <c r="J14" s="1"/>
    </row>
    <row r="15" spans="1:11" x14ac:dyDescent="0.25">
      <c r="A15" s="8">
        <v>2</v>
      </c>
      <c r="B15" s="5" t="s">
        <v>40</v>
      </c>
      <c r="C15" s="3"/>
      <c r="D15" s="1"/>
      <c r="E15" s="7" t="s">
        <v>147</v>
      </c>
      <c r="F15" s="1"/>
      <c r="G15" s="1"/>
      <c r="H15" s="1"/>
      <c r="I15" s="1"/>
      <c r="J15" s="1"/>
    </row>
    <row r="16" spans="1:11" x14ac:dyDescent="0.25">
      <c r="A16" s="8">
        <v>3</v>
      </c>
      <c r="B16" s="5" t="s">
        <v>34</v>
      </c>
      <c r="C16" s="3"/>
      <c r="D16" s="1"/>
      <c r="E16" s="1"/>
      <c r="F16" s="1"/>
      <c r="G16" s="1"/>
      <c r="H16" s="1"/>
      <c r="I16" s="1"/>
      <c r="J16" s="1"/>
    </row>
    <row r="17" spans="1:3" x14ac:dyDescent="0.25">
      <c r="A17" s="8">
        <v>4</v>
      </c>
      <c r="B17" s="5" t="s">
        <v>41</v>
      </c>
      <c r="C17" s="3"/>
    </row>
    <row r="18" spans="1:3" x14ac:dyDescent="0.25">
      <c r="A18" s="8">
        <v>5</v>
      </c>
      <c r="B18" s="5" t="s">
        <v>41</v>
      </c>
      <c r="C18" s="3"/>
    </row>
    <row r="19" spans="1:3" x14ac:dyDescent="0.25">
      <c r="A19" s="8">
        <v>6</v>
      </c>
      <c r="B19" s="5" t="s">
        <v>34</v>
      </c>
      <c r="C19" s="3"/>
    </row>
    <row r="20" spans="1:3" x14ac:dyDescent="0.25">
      <c r="A20" s="8">
        <v>8</v>
      </c>
      <c r="B20" s="5" t="s">
        <v>41</v>
      </c>
      <c r="C20" s="3"/>
    </row>
    <row r="21" spans="1:3" x14ac:dyDescent="0.25">
      <c r="A21" s="8">
        <v>9</v>
      </c>
      <c r="B21" s="5" t="s">
        <v>41</v>
      </c>
      <c r="C21" s="3"/>
    </row>
    <row r="22" spans="1:3" x14ac:dyDescent="0.25">
      <c r="A22" s="8">
        <v>10</v>
      </c>
      <c r="B22" s="5" t="s">
        <v>42</v>
      </c>
      <c r="C22" s="3"/>
    </row>
    <row r="23" spans="1:3" x14ac:dyDescent="0.25">
      <c r="A23" s="8">
        <v>12</v>
      </c>
      <c r="B23" s="6" t="s">
        <v>42</v>
      </c>
      <c r="C23" s="3"/>
    </row>
    <row r="24" spans="1:3" x14ac:dyDescent="0.25">
      <c r="A24" s="8">
        <v>15</v>
      </c>
      <c r="B24" s="6" t="s">
        <v>42</v>
      </c>
      <c r="C24" s="3"/>
    </row>
    <row r="25" spans="1:3" x14ac:dyDescent="0.25">
      <c r="A25" s="8">
        <v>16</v>
      </c>
      <c r="B25" s="6" t="s">
        <v>42</v>
      </c>
      <c r="C25" s="3"/>
    </row>
    <row r="26" spans="1:3" x14ac:dyDescent="0.25">
      <c r="A26" s="8">
        <v>20</v>
      </c>
      <c r="B26" s="6" t="s">
        <v>42</v>
      </c>
      <c r="C26" s="3"/>
    </row>
    <row r="27" spans="1:3" x14ac:dyDescent="0.25">
      <c r="A27" s="8">
        <v>25</v>
      </c>
      <c r="B27" s="6" t="s">
        <v>42</v>
      </c>
      <c r="C27" s="3"/>
    </row>
    <row r="28" spans="1:3" x14ac:dyDescent="0.25">
      <c r="A28" s="10"/>
      <c r="B28" s="3"/>
      <c r="C28" s="3"/>
    </row>
    <row r="29" spans="1:3" x14ac:dyDescent="0.25">
      <c r="A29" s="10"/>
      <c r="B29" s="3"/>
      <c r="C29" s="3"/>
    </row>
    <row r="30" spans="1:3" x14ac:dyDescent="0.25">
      <c r="A30" s="10"/>
      <c r="B30" s="3"/>
      <c r="C30" s="3"/>
    </row>
    <row r="31" spans="1:3" ht="25.5" x14ac:dyDescent="0.25">
      <c r="A31" s="11" t="s">
        <v>43</v>
      </c>
    </row>
    <row r="32" spans="1:3" x14ac:dyDescent="0.25">
      <c r="A32" s="9" t="s">
        <v>44</v>
      </c>
    </row>
    <row r="33" spans="1:1" x14ac:dyDescent="0.25">
      <c r="A33" s="9" t="s">
        <v>46</v>
      </c>
    </row>
    <row r="34" spans="1:1" x14ac:dyDescent="0.25">
      <c r="A34" s="9" t="s">
        <v>48</v>
      </c>
    </row>
    <row r="35" spans="1:1" x14ac:dyDescent="0.25">
      <c r="A35" s="9" t="s">
        <v>50</v>
      </c>
    </row>
    <row r="38" spans="1:1" x14ac:dyDescent="0.25">
      <c r="A38" s="11" t="s">
        <v>7</v>
      </c>
    </row>
    <row r="39" spans="1:1" ht="25.5" x14ac:dyDescent="0.25">
      <c r="A39" s="12" t="s">
        <v>45</v>
      </c>
    </row>
    <row r="40" spans="1:1" x14ac:dyDescent="0.25">
      <c r="A40" s="12" t="s">
        <v>47</v>
      </c>
    </row>
    <row r="41" spans="1:1" ht="38.25" x14ac:dyDescent="0.25">
      <c r="A41" s="12" t="s">
        <v>49</v>
      </c>
    </row>
    <row r="42" spans="1:1" ht="25.5" x14ac:dyDescent="0.25">
      <c r="A42" s="12" t="s">
        <v>51</v>
      </c>
    </row>
    <row r="43" spans="1:1" x14ac:dyDescent="0.25">
      <c r="A43" s="12" t="s">
        <v>52</v>
      </c>
    </row>
    <row r="44" spans="1:1" x14ac:dyDescent="0.25">
      <c r="A44" s="12" t="s">
        <v>53</v>
      </c>
    </row>
    <row r="45" spans="1:1" x14ac:dyDescent="0.25">
      <c r="A45" s="12" t="s">
        <v>54</v>
      </c>
    </row>
    <row r="46" spans="1:1" ht="26.25" x14ac:dyDescent="0.25">
      <c r="A46" s="13" t="s">
        <v>55</v>
      </c>
    </row>
    <row r="47" spans="1:1" x14ac:dyDescent="0.25">
      <c r="A47" s="12" t="s">
        <v>56</v>
      </c>
    </row>
    <row r="48" spans="1:1" x14ac:dyDescent="0.25">
      <c r="A48" s="12" t="s">
        <v>57</v>
      </c>
    </row>
    <row r="49" spans="1:1" x14ac:dyDescent="0.25">
      <c r="A49" s="12" t="s">
        <v>58</v>
      </c>
    </row>
    <row r="50" spans="1:1" x14ac:dyDescent="0.25">
      <c r="A50" s="12" t="s">
        <v>59</v>
      </c>
    </row>
    <row r="51" spans="1:1" x14ac:dyDescent="0.25">
      <c r="A51" s="9" t="s">
        <v>60</v>
      </c>
    </row>
    <row r="52" spans="1:1" x14ac:dyDescent="0.25">
      <c r="A52" s="9" t="s">
        <v>61</v>
      </c>
    </row>
    <row r="53" spans="1:1" ht="39" x14ac:dyDescent="0.25">
      <c r="A53" s="9" t="s">
        <v>62</v>
      </c>
    </row>
    <row r="54" spans="1:1" ht="26.25" x14ac:dyDescent="0.25">
      <c r="A54" s="9" t="s">
        <v>55</v>
      </c>
    </row>
    <row r="57" spans="1:1" x14ac:dyDescent="0.25">
      <c r="A57" s="11" t="s">
        <v>64</v>
      </c>
    </row>
    <row r="58" spans="1:1" ht="38.25" x14ac:dyDescent="0.25">
      <c r="A58" s="15" t="s">
        <v>66</v>
      </c>
    </row>
    <row r="59" spans="1:1" ht="38.25" x14ac:dyDescent="0.25">
      <c r="A59" s="15" t="s">
        <v>68</v>
      </c>
    </row>
    <row r="60" spans="1:1" ht="38.25" x14ac:dyDescent="0.25">
      <c r="A60" s="15" t="s">
        <v>70</v>
      </c>
    </row>
    <row r="61" spans="1:1" x14ac:dyDescent="0.25">
      <c r="A61" s="15" t="s">
        <v>73</v>
      </c>
    </row>
    <row r="62" spans="1:1" x14ac:dyDescent="0.25">
      <c r="A62" s="15" t="s">
        <v>75</v>
      </c>
    </row>
    <row r="63" spans="1:1" ht="51" x14ac:dyDescent="0.25">
      <c r="A63" s="15" t="s">
        <v>77</v>
      </c>
    </row>
    <row r="64" spans="1:1" x14ac:dyDescent="0.25">
      <c r="A64" s="15" t="s">
        <v>78</v>
      </c>
    </row>
    <row r="65" spans="1:1" ht="38.25" x14ac:dyDescent="0.25">
      <c r="A65" s="15" t="s">
        <v>80</v>
      </c>
    </row>
    <row r="66" spans="1:1" ht="38.25" x14ac:dyDescent="0.25">
      <c r="A66" s="15" t="s">
        <v>83</v>
      </c>
    </row>
    <row r="67" spans="1:1" x14ac:dyDescent="0.25">
      <c r="A67" s="15" t="s">
        <v>85</v>
      </c>
    </row>
    <row r="68" spans="1:1" ht="25.5" x14ac:dyDescent="0.25">
      <c r="A68" s="15" t="s">
        <v>87</v>
      </c>
    </row>
    <row r="69" spans="1:1" ht="25.5" x14ac:dyDescent="0.25">
      <c r="A69" s="15" t="s">
        <v>89</v>
      </c>
    </row>
    <row r="70" spans="1:1" x14ac:dyDescent="0.25">
      <c r="A70" s="15" t="s">
        <v>92</v>
      </c>
    </row>
    <row r="71" spans="1:1" x14ac:dyDescent="0.25">
      <c r="A71" s="15" t="s">
        <v>94</v>
      </c>
    </row>
    <row r="72" spans="1:1" x14ac:dyDescent="0.25">
      <c r="A72" s="15" t="s">
        <v>96</v>
      </c>
    </row>
    <row r="73" spans="1:1" x14ac:dyDescent="0.25">
      <c r="A73" s="15" t="s">
        <v>98</v>
      </c>
    </row>
    <row r="74" spans="1:1" x14ac:dyDescent="0.25">
      <c r="A74" s="15" t="s">
        <v>100</v>
      </c>
    </row>
    <row r="75" spans="1:1" x14ac:dyDescent="0.25">
      <c r="A75" s="15" t="s">
        <v>102</v>
      </c>
    </row>
    <row r="76" spans="1:1" x14ac:dyDescent="0.25">
      <c r="A76" s="15" t="s">
        <v>104</v>
      </c>
    </row>
    <row r="77" spans="1:1" ht="38.25" x14ac:dyDescent="0.25">
      <c r="A77" s="15" t="s">
        <v>106</v>
      </c>
    </row>
    <row r="78" spans="1:1" ht="25.5" x14ac:dyDescent="0.25">
      <c r="A78" s="15" t="s">
        <v>108</v>
      </c>
    </row>
    <row r="79" spans="1:1" ht="38.25" x14ac:dyDescent="0.25">
      <c r="A79" s="15" t="s">
        <v>110</v>
      </c>
    </row>
    <row r="80" spans="1:1" x14ac:dyDescent="0.25">
      <c r="A80" s="15" t="s">
        <v>112</v>
      </c>
    </row>
    <row r="81" spans="1:1" x14ac:dyDescent="0.25">
      <c r="A81" s="15" t="s">
        <v>114</v>
      </c>
    </row>
  </sheetData>
  <mergeCells count="4">
    <mergeCell ref="E2:F2"/>
    <mergeCell ref="A2:B2"/>
    <mergeCell ref="A1:B1"/>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Guia </vt:lpstr>
      <vt:lpstr>mapa de riesgos </vt:lpstr>
      <vt:lpstr>listas</vt:lpstr>
      <vt:lpstr>'Guia '!Área_de_impresión</vt:lpstr>
      <vt:lpstr>'mapa de riesgos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steph Velasqez Alejo</dc:creator>
  <cp:lastModifiedBy>Sandra Liliana Calderon Castellanos</cp:lastModifiedBy>
  <cp:lastPrinted>2018-01-31T21:03:03Z</cp:lastPrinted>
  <dcterms:created xsi:type="dcterms:W3CDTF">2017-12-29T15:03:39Z</dcterms:created>
  <dcterms:modified xsi:type="dcterms:W3CDTF">2018-01-31T21:27:39Z</dcterms:modified>
</cp:coreProperties>
</file>