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C:\Users\p.quintanilla\Documents\IDPC 2018\CONTRATO 161 - 2018\161-2018 - ACT 4 - ENE\FORMULACION POA 2018\"/>
    </mc:Choice>
  </mc:AlternateContent>
  <bookViews>
    <workbookView xWindow="0" yWindow="0" windowWidth="20490" windowHeight="7455" tabRatio="625" firstSheet="1" activeTab="1"/>
  </bookViews>
  <sheets>
    <sheet name="Validac Área Obj. Estr. Proy." sheetId="8" state="hidden" r:id="rId1"/>
    <sheet name="Marco General" sheetId="4" r:id="rId2"/>
    <sheet name="Act. Estrategias" sheetId="9" r:id="rId3"/>
    <sheet name="Act. Gestión y Seguimiento " sheetId="3" r:id="rId4"/>
    <sheet name="Ejemplo Actividades - Component" sheetId="10" state="hidden" r:id="rId5"/>
    <sheet name="Listas" sheetId="11" state="hidden" r:id="rId6"/>
  </sheets>
  <externalReferences>
    <externalReference r:id="rId7"/>
  </externalReferences>
  <definedNames>
    <definedName name="_xlnm._FilterDatabase" localSheetId="2" hidden="1">'Act. Estrategias'!$B$21:$AD$132</definedName>
    <definedName name="_xlnm._FilterDatabase" localSheetId="0" hidden="1">'Validac Área Obj. Estr. Proy.'!$A$1:$F$37</definedName>
    <definedName name="_ob1">Listas!$Z$8:$Z$10</definedName>
    <definedName name="_ob2">Listas!$Z$2:$Z$6</definedName>
    <definedName name="_ob3">Listas!$Z$26:$Z$32</definedName>
    <definedName name="_ob4">Listas!$Z$12:$Z$17</definedName>
    <definedName name="_ob5">Listas!$Z$19:$Z$24</definedName>
    <definedName name="_xlnm.Print_Area" localSheetId="2">'Act. Estrategias'!$A$1:$AD$138</definedName>
    <definedName name="_xlnm.Print_Area" localSheetId="3">'Act. Gestión y Seguimiento '!$B$1:$AD$62</definedName>
    <definedName name="_xlnm.Print_Area" localSheetId="1">'Marco General'!$A$1:$I$88</definedName>
    <definedName name="areas">Listas!$B$3:$B$8</definedName>
    <definedName name="objetivos">Listas!$L$3:$L$8</definedName>
    <definedName name="procesos">Listas!$B$13:$B$30</definedName>
    <definedName name="proyectos">Listas!$H$3:$H$8</definedName>
    <definedName name="_xlnm.Print_Titles" localSheetId="2">'Act. Estrategias'!$1:$16</definedName>
    <definedName name="_xlnm.Print_Titles" localSheetId="3">'Act. Gestión y Seguimiento '!$8:$10</definedName>
    <definedName name="version_poa">Listas!$H$43:$H$47</definedName>
  </definedNames>
  <calcPr calcId="152511"/>
  <customWorkbookViews>
    <customWorkbookView name="Pablo Balcazar - Vista personalizada" guid="{A767BCD9-8FBC-4938-A6D4-0A3B64020C4E}" mergeInterval="0" personalView="1" maximized="1" windowWidth="1362" windowHeight="542" activeSheetId="1"/>
    <customWorkbookView name="Sandra Patricia Mendoza - Vista personalizada" guid="{D9B40DA0-B413-411A-9237-1FBA75E7A677}" mergeInterval="0" personalView="1" maximized="1" windowWidth="1676" windowHeight="825" activeSheetId="1"/>
    <customWorkbookView name="Patricia helena Baracaldo Otero - Vista personalizada" guid="{E7C90F82-67F6-4585-8F4B-3B987650867D}" mergeInterval="0" personalView="1" maximized="1" xWindow="-8" yWindow="-8" windowWidth="1382" windowHeight="744" activeSheetId="1"/>
    <customWorkbookView name="natalia.martinez - Vista personalizada" guid="{5600F029-3B47-4FF1-9D61-ECBDBE0F23F0}" mergeInterval="0" personalView="1" maximized="1" xWindow="1" yWindow="1" windowWidth="1676" windowHeight="916" activeSheetId="1"/>
    <customWorkbookView name="María Alejandra - Vista personalizada" guid="{EE57F9CB-2872-414C-B734-58B3F264B441}" mergeInterval="0" personalView="1" maximized="1" xWindow="1" yWindow="1" windowWidth="1366" windowHeight="498" activeSheetId="1"/>
  </customWorkbookViews>
</workbook>
</file>

<file path=xl/calcChain.xml><?xml version="1.0" encoding="utf-8"?>
<calcChain xmlns="http://schemas.openxmlformats.org/spreadsheetml/2006/main">
  <c r="D2" i="3" l="1"/>
  <c r="D1" i="3"/>
  <c r="D2" i="9"/>
  <c r="D1" i="9"/>
  <c r="AB43" i="3"/>
  <c r="AC43" i="3" s="1"/>
  <c r="AB31" i="3"/>
  <c r="AA31" i="3"/>
  <c r="AB30" i="3"/>
  <c r="AA30" i="3"/>
  <c r="AB29" i="3"/>
  <c r="AA29" i="3"/>
  <c r="AB28" i="3"/>
  <c r="AA28" i="3"/>
  <c r="AB27" i="3"/>
  <c r="AA27" i="3"/>
  <c r="AB26" i="3"/>
  <c r="AA26" i="3"/>
  <c r="AB25" i="3"/>
  <c r="AA25" i="3"/>
  <c r="AB24" i="3"/>
  <c r="AA24" i="3"/>
  <c r="AB23" i="3"/>
  <c r="AA23" i="3"/>
  <c r="AB22" i="3"/>
  <c r="AA22" i="3"/>
  <c r="AB21" i="3"/>
  <c r="AA21" i="3"/>
  <c r="AB20" i="3"/>
  <c r="AA20" i="3"/>
  <c r="AB18" i="3"/>
  <c r="AA18" i="3"/>
  <c r="AB17" i="3"/>
  <c r="AA17" i="3"/>
  <c r="AB16" i="3"/>
  <c r="AA16" i="3"/>
  <c r="AB15" i="3"/>
  <c r="AA15" i="3"/>
  <c r="AB19" i="3"/>
  <c r="AA19" i="3"/>
  <c r="AC28" i="3" l="1"/>
  <c r="AC29" i="3"/>
  <c r="AC31" i="3"/>
  <c r="AC30" i="3"/>
  <c r="AC27" i="3"/>
  <c r="AC20" i="3"/>
  <c r="AC26" i="3"/>
  <c r="AC21" i="3"/>
  <c r="AC25" i="3"/>
  <c r="AC23" i="3"/>
  <c r="AC24" i="3"/>
  <c r="AC22" i="3"/>
  <c r="AC18" i="3"/>
  <c r="AC17" i="3"/>
  <c r="AC16" i="3"/>
  <c r="AC19" i="3"/>
  <c r="AC15" i="3"/>
  <c r="AB14" i="3" l="1"/>
  <c r="AA14" i="3"/>
  <c r="AC14" i="3" l="1"/>
  <c r="N75" i="9"/>
  <c r="AA75" i="9" s="1"/>
  <c r="AB75" i="9"/>
  <c r="AB76" i="9"/>
  <c r="AB74" i="9"/>
  <c r="AA74" i="9"/>
  <c r="N72" i="9"/>
  <c r="AA72" i="9" s="1"/>
  <c r="AA73" i="9"/>
  <c r="AB73" i="9"/>
  <c r="AB72" i="9"/>
  <c r="AB69" i="9"/>
  <c r="AB68" i="9"/>
  <c r="AB67" i="9"/>
  <c r="N71" i="9"/>
  <c r="N67" i="9"/>
  <c r="AB71" i="9"/>
  <c r="AB70" i="9"/>
  <c r="N70" i="9"/>
  <c r="AA70" i="9" s="1"/>
  <c r="N65" i="9"/>
  <c r="AA65" i="9" s="1"/>
  <c r="N66" i="9"/>
  <c r="N63" i="9"/>
  <c r="AB66" i="9"/>
  <c r="AB65" i="9"/>
  <c r="AB64" i="9"/>
  <c r="AB63" i="9"/>
  <c r="AB62" i="9"/>
  <c r="AB61" i="9"/>
  <c r="N61" i="9"/>
  <c r="AA61" i="9" s="1"/>
  <c r="AB60" i="9"/>
  <c r="AA60" i="9"/>
  <c r="N58" i="9"/>
  <c r="AA58" i="9" s="1"/>
  <c r="AB59" i="9"/>
  <c r="AB58" i="9"/>
  <c r="AB57" i="9"/>
  <c r="AA57" i="9"/>
  <c r="N55" i="9"/>
  <c r="AA55" i="9" s="1"/>
  <c r="N56" i="9"/>
  <c r="AB56" i="9"/>
  <c r="AB55" i="9"/>
  <c r="AB54" i="9"/>
  <c r="N54" i="9"/>
  <c r="AA54" i="9" s="1"/>
  <c r="AB53" i="9"/>
  <c r="AB52" i="9"/>
  <c r="N52" i="9"/>
  <c r="AB51" i="9"/>
  <c r="AB50" i="9"/>
  <c r="AB49" i="9"/>
  <c r="N51" i="9"/>
  <c r="N50" i="9"/>
  <c r="AA50" i="9" s="1"/>
  <c r="N48" i="9"/>
  <c r="AA49" i="9"/>
  <c r="N46" i="9"/>
  <c r="N45" i="9"/>
  <c r="N73" i="9" l="1"/>
  <c r="N76" i="9"/>
  <c r="AC75" i="9"/>
  <c r="AC74" i="9"/>
  <c r="AA76" i="9"/>
  <c r="AC76" i="9" s="1"/>
  <c r="AC72" i="9"/>
  <c r="AC73" i="9"/>
  <c r="AA69" i="9"/>
  <c r="AC69" i="9" s="1"/>
  <c r="AA67" i="9"/>
  <c r="AC67" i="9" s="1"/>
  <c r="N68" i="9"/>
  <c r="AA71" i="9"/>
  <c r="AC71" i="9" s="1"/>
  <c r="AC70" i="9"/>
  <c r="N64" i="9"/>
  <c r="AA63" i="9"/>
  <c r="AC63" i="9" s="1"/>
  <c r="AA66" i="9"/>
  <c r="AC66" i="9" s="1"/>
  <c r="AC65" i="9"/>
  <c r="AC61" i="9"/>
  <c r="AC57" i="9"/>
  <c r="AA59" i="9"/>
  <c r="AC60" i="9"/>
  <c r="AA62" i="9"/>
  <c r="AC62" i="9" s="1"/>
  <c r="AC58" i="9"/>
  <c r="AC59" i="9"/>
  <c r="N59" i="9"/>
  <c r="AC55" i="9"/>
  <c r="AC54" i="9"/>
  <c r="N53" i="9"/>
  <c r="AA51" i="9"/>
  <c r="AC51" i="9" s="1"/>
  <c r="N49" i="9"/>
  <c r="AC49" i="9"/>
  <c r="AA68" i="9" l="1"/>
  <c r="AC68" i="9" s="1"/>
  <c r="AA52" i="9"/>
  <c r="AC52" i="9" s="1"/>
  <c r="AA64" i="9" l="1"/>
  <c r="AC64" i="9" s="1"/>
  <c r="AA56" i="9"/>
  <c r="AC56" i="9" s="1"/>
  <c r="AA53" i="9"/>
  <c r="AC53" i="9" s="1"/>
  <c r="N43" i="9" l="1"/>
  <c r="N44" i="9"/>
  <c r="AB46" i="9" l="1"/>
  <c r="AA46" i="9"/>
  <c r="AB45" i="9"/>
  <c r="AA45" i="9"/>
  <c r="AB44" i="9"/>
  <c r="AA44" i="9"/>
  <c r="AB33" i="9"/>
  <c r="AB26" i="9"/>
  <c r="AB28" i="9"/>
  <c r="AB27" i="9"/>
  <c r="AB25" i="9"/>
  <c r="AC46" i="9" l="1"/>
  <c r="AC45" i="9"/>
  <c r="AC44" i="9"/>
  <c r="AA33" i="9"/>
  <c r="AC33" i="9" s="1"/>
  <c r="AA27" i="9"/>
  <c r="AC27" i="9" s="1"/>
  <c r="AA25" i="9"/>
  <c r="AC25" i="9" s="1"/>
  <c r="AA28" i="9" l="1"/>
  <c r="AC28" i="9" s="1"/>
  <c r="AA31" i="9"/>
  <c r="AB88" i="9" l="1"/>
  <c r="AB87" i="9"/>
  <c r="AB86" i="9"/>
  <c r="AB85" i="9"/>
  <c r="AB84" i="9"/>
  <c r="AB83" i="9"/>
  <c r="AB82" i="9"/>
  <c r="AB47" i="9"/>
  <c r="AA47" i="9"/>
  <c r="AB48" i="9"/>
  <c r="AA48" i="9"/>
  <c r="AB42" i="9"/>
  <c r="AA42" i="9"/>
  <c r="AB24" i="9"/>
  <c r="AB32" i="9"/>
  <c r="AC50" i="9" l="1"/>
  <c r="AC47" i="9"/>
  <c r="AC48" i="9"/>
  <c r="AC42" i="9"/>
  <c r="AA26" i="9" l="1"/>
  <c r="AC26" i="9" s="1"/>
  <c r="D4" i="9" l="1"/>
  <c r="AB98" i="9" l="1"/>
  <c r="AA98" i="9"/>
  <c r="AC98" i="9" l="1"/>
  <c r="AB11" i="3"/>
  <c r="AA11" i="3"/>
  <c r="AC11" i="3" l="1"/>
  <c r="AB40" i="3"/>
  <c r="AC40" i="3" l="1"/>
  <c r="AB101" i="9"/>
  <c r="AB29" i="9" l="1"/>
  <c r="AA24" i="9" l="1"/>
  <c r="D14" i="9" l="1"/>
  <c r="D90" i="9" s="1"/>
  <c r="AA101" i="9"/>
  <c r="AC101" i="9" s="1"/>
  <c r="AB42" i="3"/>
  <c r="AC42" i="3" s="1"/>
  <c r="AB41" i="3"/>
  <c r="AC41" i="3" s="1"/>
  <c r="AB39" i="3"/>
  <c r="AC39" i="3" s="1"/>
  <c r="AB38" i="3"/>
  <c r="AC38" i="3" s="1"/>
  <c r="AA97" i="9"/>
  <c r="AB129" i="9"/>
  <c r="AA129" i="9"/>
  <c r="D18" i="9"/>
  <c r="D125" i="9" s="1"/>
  <c r="E39" i="4"/>
  <c r="E40" i="4"/>
  <c r="E41" i="4"/>
  <c r="E42" i="4"/>
  <c r="E43" i="4"/>
  <c r="E44" i="4"/>
  <c r="E45" i="4"/>
  <c r="E38" i="4"/>
  <c r="AA58" i="3"/>
  <c r="AB58" i="3"/>
  <c r="AB36" i="3"/>
  <c r="AA36" i="3"/>
  <c r="AB13" i="3"/>
  <c r="AA13" i="3"/>
  <c r="AA49" i="3"/>
  <c r="AB49" i="3"/>
  <c r="AA50" i="3"/>
  <c r="AB50" i="3"/>
  <c r="AA51" i="3"/>
  <c r="AB51" i="3"/>
  <c r="AA52" i="3"/>
  <c r="AB52" i="3"/>
  <c r="AA53" i="3"/>
  <c r="AB53" i="3"/>
  <c r="AA54" i="3"/>
  <c r="AB54" i="3"/>
  <c r="AA55" i="3"/>
  <c r="AB55" i="3"/>
  <c r="AA56" i="3"/>
  <c r="AB56" i="3"/>
  <c r="AA57" i="3"/>
  <c r="AB57" i="3"/>
  <c r="AA12" i="3"/>
  <c r="AB12" i="3"/>
  <c r="AA32" i="3"/>
  <c r="AB32" i="3"/>
  <c r="AA33" i="3"/>
  <c r="AB33" i="3"/>
  <c r="AA34" i="3"/>
  <c r="AB34" i="3"/>
  <c r="AA35" i="3"/>
  <c r="AB35" i="3"/>
  <c r="AA37" i="3"/>
  <c r="AB37" i="3"/>
  <c r="AA110" i="9"/>
  <c r="AB110" i="9"/>
  <c r="AA95" i="9"/>
  <c r="AB95" i="9"/>
  <c r="AA96" i="9"/>
  <c r="AB96" i="9"/>
  <c r="AB97" i="9"/>
  <c r="AA99" i="9"/>
  <c r="AB99" i="9"/>
  <c r="AA130" i="9"/>
  <c r="AB130" i="9"/>
  <c r="AA100" i="9"/>
  <c r="AB100" i="9"/>
  <c r="AA85" i="9"/>
  <c r="AA86" i="9"/>
  <c r="AA87" i="9"/>
  <c r="AA88" i="9"/>
  <c r="AA43" i="9"/>
  <c r="AB43" i="9"/>
  <c r="AB31" i="9"/>
  <c r="AA29" i="9"/>
  <c r="AC29" i="9" s="1"/>
  <c r="AA30" i="9"/>
  <c r="AB30" i="9"/>
  <c r="AA35" i="9"/>
  <c r="AB35" i="9"/>
  <c r="AA36" i="9"/>
  <c r="AB36" i="9"/>
  <c r="AA34" i="9"/>
  <c r="AB34" i="9"/>
  <c r="B49" i="11"/>
  <c r="B48" i="11"/>
  <c r="B47" i="11"/>
  <c r="B46" i="11"/>
  <c r="B45" i="11"/>
  <c r="B44" i="11"/>
  <c r="AB123" i="9"/>
  <c r="AA123" i="9"/>
  <c r="AB122" i="9"/>
  <c r="AA122" i="9"/>
  <c r="AB116" i="9"/>
  <c r="AA116" i="9"/>
  <c r="AB109" i="9"/>
  <c r="AA109" i="9"/>
  <c r="AB108" i="9"/>
  <c r="AA108" i="9"/>
  <c r="AB107" i="9"/>
  <c r="AA107" i="9"/>
  <c r="AB94" i="9"/>
  <c r="AA94" i="9"/>
  <c r="AA84" i="9"/>
  <c r="AA82" i="9"/>
  <c r="K8" i="9"/>
  <c r="K7" i="9"/>
  <c r="D8" i="9"/>
  <c r="D7" i="9"/>
  <c r="AC24" i="9"/>
  <c r="AA32" i="9"/>
  <c r="F14" i="4"/>
  <c r="F13" i="4"/>
  <c r="E8" i="4"/>
  <c r="D118" i="9"/>
  <c r="D112" i="9"/>
  <c r="D12" i="9"/>
  <c r="D38" i="9" s="1"/>
  <c r="D13" i="9"/>
  <c r="D78" i="9" s="1"/>
  <c r="D15" i="9"/>
  <c r="D103" i="9" s="1"/>
  <c r="D16" i="9"/>
  <c r="D11" i="9"/>
  <c r="D20" i="9" s="1"/>
  <c r="W5" i="3"/>
  <c r="W4" i="3"/>
  <c r="Q5" i="3"/>
  <c r="Q4" i="3"/>
  <c r="D4" i="3"/>
  <c r="E30" i="4"/>
  <c r="E31" i="4"/>
  <c r="E32" i="4"/>
  <c r="E33" i="4"/>
  <c r="E34" i="4"/>
  <c r="E35" i="4"/>
  <c r="E36" i="4"/>
  <c r="E29" i="4"/>
  <c r="E21" i="4"/>
  <c r="E22" i="4"/>
  <c r="E23" i="4"/>
  <c r="E24" i="4"/>
  <c r="E25" i="4"/>
  <c r="E26" i="4"/>
  <c r="E27" i="4"/>
  <c r="E20" i="4"/>
  <c r="AC37" i="3" l="1"/>
  <c r="AC34" i="3"/>
  <c r="AC32" i="3"/>
  <c r="AC12" i="3"/>
  <c r="AC56" i="3"/>
  <c r="AC52" i="3"/>
  <c r="AC50" i="3"/>
  <c r="AC58" i="3"/>
  <c r="AC36" i="3"/>
  <c r="AC49" i="3"/>
  <c r="AC55" i="3"/>
  <c r="AC51" i="3"/>
  <c r="AC35" i="3"/>
  <c r="AC33" i="3"/>
  <c r="AC43" i="9"/>
  <c r="AD77" i="9" s="1"/>
  <c r="AC110" i="9"/>
  <c r="AC86" i="9"/>
  <c r="AC36" i="9"/>
  <c r="AC35" i="9"/>
  <c r="AC34" i="9"/>
  <c r="AC30" i="9"/>
  <c r="AD37" i="9" s="1"/>
  <c r="AC94" i="9"/>
  <c r="AC116" i="9"/>
  <c r="AD117" i="9" s="1"/>
  <c r="AC99" i="9"/>
  <c r="AC13" i="3"/>
  <c r="AC57" i="3"/>
  <c r="AC129" i="9"/>
  <c r="AC53" i="3"/>
  <c r="AC54" i="3"/>
  <c r="AC123" i="9"/>
  <c r="AC31" i="9"/>
  <c r="AC87" i="9"/>
  <c r="AC85" i="9"/>
  <c r="AC130" i="9"/>
  <c r="AC97" i="9"/>
  <c r="AC82" i="9"/>
  <c r="AC84" i="9"/>
  <c r="AC109" i="9"/>
  <c r="AC122" i="9"/>
  <c r="AC88" i="9"/>
  <c r="AC100" i="9"/>
  <c r="AC96" i="9"/>
  <c r="AC107" i="9"/>
  <c r="AC95" i="9"/>
  <c r="AC32" i="9"/>
  <c r="AC83" i="9"/>
  <c r="AC108" i="9"/>
  <c r="AD111" i="9" l="1"/>
  <c r="AD124" i="9"/>
  <c r="AD131" i="9"/>
  <c r="AD89" i="9"/>
  <c r="AD102" i="9"/>
  <c r="AD59" i="3"/>
  <c r="AD44" i="3"/>
  <c r="AD132" i="9" l="1"/>
  <c r="H47" i="4" s="1"/>
</calcChain>
</file>

<file path=xl/comments1.xml><?xml version="1.0" encoding="utf-8"?>
<comments xmlns="http://schemas.openxmlformats.org/spreadsheetml/2006/main">
  <authors>
    <author>idpc</author>
  </authors>
  <commentList>
    <comment ref="F20" authorId="0" shapeId="0">
      <text>
        <r>
          <rPr>
            <b/>
            <sz val="9"/>
            <color indexed="81"/>
            <rFont val="Tahoma"/>
            <family val="2"/>
          </rPr>
          <t>IDPC:</t>
        </r>
        <r>
          <rPr>
            <sz val="9"/>
            <color indexed="81"/>
            <rFont val="Tahoma"/>
            <family val="2"/>
          </rPr>
          <t xml:space="preserve">
Antes de desplegar la lista seleccione primero los objetivos estratégicos por favor</t>
        </r>
      </text>
    </comment>
    <comment ref="F29" authorId="0" shapeId="0">
      <text>
        <r>
          <rPr>
            <b/>
            <sz val="9"/>
            <color indexed="81"/>
            <rFont val="Tahoma"/>
            <family val="2"/>
          </rPr>
          <t xml:space="preserve">IDPC:
</t>
        </r>
        <r>
          <rPr>
            <sz val="9"/>
            <color indexed="81"/>
            <rFont val="Tahoma"/>
            <family val="2"/>
          </rPr>
          <t>Antes de desplegar la lista seleccione primero los objetivos estratégicos por favor</t>
        </r>
      </text>
    </comment>
    <comment ref="F38" authorId="0" shapeId="0">
      <text>
        <r>
          <rPr>
            <b/>
            <sz val="9"/>
            <color indexed="81"/>
            <rFont val="Tahoma"/>
            <family val="2"/>
          </rPr>
          <t xml:space="preserve">IDPC:
</t>
        </r>
        <r>
          <rPr>
            <sz val="9"/>
            <color indexed="81"/>
            <rFont val="Tahoma"/>
            <family val="2"/>
          </rPr>
          <t>Antes de desplegar la lista seleccione primero los objetivos estratégicos por favor</t>
        </r>
      </text>
    </comment>
  </commentList>
</comments>
</file>

<file path=xl/sharedStrings.xml><?xml version="1.0" encoding="utf-8"?>
<sst xmlns="http://schemas.openxmlformats.org/spreadsheetml/2006/main" count="1567" uniqueCount="541">
  <si>
    <t>VIGENCIA PLAN OPERATIVO:</t>
  </si>
  <si>
    <t>DEPENDENCIA RESPONSABLE:</t>
  </si>
  <si>
    <t>Subdirección de Intervención</t>
  </si>
  <si>
    <t>COMPONENTE</t>
  </si>
  <si>
    <t>PRIMER TRIMESTRE</t>
  </si>
  <si>
    <t>SEGUNDO TRIMESTRE</t>
  </si>
  <si>
    <t>TERCER TRIMESTRE</t>
  </si>
  <si>
    <t>CUARTO TRIMESTRE</t>
  </si>
  <si>
    <t>PORCENTAJE  ACUMULADO DE CUMPLIMIENTO</t>
  </si>
  <si>
    <t>Ejec</t>
  </si>
  <si>
    <t>Prog</t>
  </si>
  <si>
    <t xml:space="preserve">(Describa la evidencia en cumplimiento de la meta) </t>
  </si>
  <si>
    <t>Código</t>
  </si>
  <si>
    <t>Versión</t>
  </si>
  <si>
    <t>PROCESOS ASOCIADOS</t>
  </si>
  <si>
    <t>PROYECTOS DE INVERSIÓN ASOCIADOS</t>
  </si>
  <si>
    <t>ACTIVIDAD</t>
  </si>
  <si>
    <t>RESPONSABLE</t>
  </si>
  <si>
    <t>FECHA</t>
  </si>
  <si>
    <t>INICIAL</t>
  </si>
  <si>
    <t>FINAL</t>
  </si>
  <si>
    <t>Avance Cualitativo</t>
  </si>
  <si>
    <t xml:space="preserve">EVIDENCIAS RESULTADO
</t>
  </si>
  <si>
    <t>EQUIPO RESPONSABLE</t>
  </si>
  <si>
    <t>% PONDERADO</t>
  </si>
  <si>
    <t>OBJETIVOS ESTRATÉGICOS (2016 - 2020)</t>
  </si>
  <si>
    <t>Objetivo estratégico 1: Fomentar la apropiación social del patrimonio cultural tangible e intangible.</t>
  </si>
  <si>
    <t>Objetivo estratégico 2: Gestionar la recuperación de Bienes y Sectores de Interés Cultural en el Distrito Capital.</t>
  </si>
  <si>
    <t>Objetivo estratégico 3: Promover la inversión pública y privada con el fin de garantizar la sostenibilidad del patrimonio cultural.</t>
  </si>
  <si>
    <t>Objetivo estratégico 4: Divulgar los valores de patrimonio cultural en todo el Distrito Capital.</t>
  </si>
  <si>
    <t>Objetivo estratégico 5: Fortalecer la gestión y administración institucional</t>
  </si>
  <si>
    <t>DIRECCIONAMIENTO ESTRATÉGICO</t>
  </si>
  <si>
    <t>PLAN OPERATIVO POR DEPENDENCIAS / PROCESOS</t>
  </si>
  <si>
    <t>Procesos</t>
  </si>
  <si>
    <t>Direccionamiento Estratégico</t>
  </si>
  <si>
    <t>Relaciones Interinstitucionales</t>
  </si>
  <si>
    <t>Protección del Patrimonio Cultural</t>
  </si>
  <si>
    <t>Intervención del Patrimonio cultural</t>
  </si>
  <si>
    <t>Divulgación del Patrimonio cultural</t>
  </si>
  <si>
    <t>Gestión del Talento Humano</t>
  </si>
  <si>
    <t>Gestión Financiera</t>
  </si>
  <si>
    <t>Gestión de Sistemas de Información y Tecnología</t>
  </si>
  <si>
    <t>Gestión Jurídica</t>
  </si>
  <si>
    <t>Gestión Documental</t>
  </si>
  <si>
    <t>Administración de Bienes e Infraestructura</t>
  </si>
  <si>
    <t>Atención al Cliente y Usuarios</t>
  </si>
  <si>
    <t>Adquisición de Bienes y Servicios</t>
  </si>
  <si>
    <t>Gestión de Comunicaciones</t>
  </si>
  <si>
    <t>Control Interno Disciplinario</t>
  </si>
  <si>
    <t>Mejoramiento Continuo</t>
  </si>
  <si>
    <t>Seguimiento y Evaluación</t>
  </si>
  <si>
    <t>Proyectos de Inversión</t>
  </si>
  <si>
    <t>Proyecto 1024 – Formación en patrimonio cultural</t>
  </si>
  <si>
    <t>Proyecto 1112 - Instrumentos de planeación y gestión para la preservación y sostenibilidad del patrimonio cultural</t>
  </si>
  <si>
    <t>Proyecto 1114 - Intervención y conservación de los bienes muebles e inmuebles en sectores de interés cultural del Distrito Capital</t>
  </si>
  <si>
    <t>Proyecto 1107 – Divulgación y apropiación del patrimonio cultural del D.C.</t>
  </si>
  <si>
    <t>Proyecto 1110 – Fortalecimiento y desarrollo de la gestión institucional</t>
  </si>
  <si>
    <t>Dependencia</t>
  </si>
  <si>
    <t>Objetivo Estratégico</t>
  </si>
  <si>
    <t>2. Gestionar la recuperación de Bienes y Sectores de Interés Cultural en el Distrito Capital</t>
  </si>
  <si>
    <t>• Mediante la asesoría técnica que realice el Instituto respecto de intervenciones en Bienes y Sectores de Interés Cultural pertenecientes al Distrito Capital.</t>
  </si>
  <si>
    <t>• Mediante la realización de obras físicas tendientes al mantenimiento, protección, adecuación, reforzamiento y/o restauración, entre otras, de los Bienes de Interés Cultural, con el fin de preservar el patrimonio cultural y brindar servicios seguros y adecuados a los usuarios.</t>
  </si>
  <si>
    <t>• Mediante la coordinación de acciones interinstitucionales y gestión con actores privados, usuarios y partes interesadas, que permitan la valoración, intervención y conservación de Bienes de Interés Cultural.</t>
  </si>
  <si>
    <t>• Mediante la implementación de acciones de conservación y protección de los bienes muebles e inmuebles de interés cultural ubicados en el espacio público del Distrito Capital.</t>
  </si>
  <si>
    <t>• Mediante acciones de seguimiento y control urbano que garanticen la protección, conservación y recuperación del patrimonio cultural.</t>
  </si>
  <si>
    <t>5. Fortalecer la gestión y administración institucional</t>
  </si>
  <si>
    <t>• Mediante acciones de mejora y sostenibilidad del Sistema Integrado de Gestión.</t>
  </si>
  <si>
    <t>• Mediante el fortalecimiento de la comunicación interna y el trabajo en equipo.</t>
  </si>
  <si>
    <t>1. Fomentar la apropiación social del patrimonio cultural tangible e intangible</t>
  </si>
  <si>
    <t>• Mediante la implementación de estrategias de fomento y divulgación del patrimonio cultural tangible e intangible para todos los sectores y grupos poblacionales de la ciudad, con el fin de recuperar la memoria colectiva, las prácticas culturales y la identidad de la ciudad.</t>
  </si>
  <si>
    <t>• Mediante el fomento de acciones para el desarrollo de procesos de formación en gestión del patrimonio cultural.</t>
  </si>
  <si>
    <t>• Mediante el desarrollo de programas y actividades permanentes de formación y actualización de formadores en patrimonio cultural.</t>
  </si>
  <si>
    <t>4. Divulgar los valores de patrimonio cultural en todo el Distrito Capital.</t>
  </si>
  <si>
    <t>• Mediante la consolidación de acciones que contribuyan al fortalecimiento del Museo de Bogotá como plataforma para desarrollar la apropiación del patrimonio cultural de la ciudad.</t>
  </si>
  <si>
    <t>• Mediante el desarrollo de inventarios, valoración y catalogación del patrimonio material e inmaterial en las localidades de la ciudad.</t>
  </si>
  <si>
    <t>• Mediante la realización de actividades educativas y culturales en el campo del patrimonio cultural a través de los cuales se divulgue el patrimonio cultural tangible e intangible del Distrito Capital y se vincule a la ciudadanía.</t>
  </si>
  <si>
    <t>• Mediante la consolidación de actividades que promuevan la activación, reconocimiento, valoración y apropiación del patrimonio cultural de la ciudad, para integrarlo a la dinámica urbana de Bogotá.</t>
  </si>
  <si>
    <t>• Mediante la implementación de acciones para comunicar contenidos sobre el patrimonio cultural en los medios de comunicación convencionales y alternativos, nacionales, distritales y locales.</t>
  </si>
  <si>
    <t>• Mediante el fortalecimiento de los sistemas de información en torno a la identificación de los Bienes y Sectores de Interés Cultural en la ciudad</t>
  </si>
  <si>
    <t>Subdirección de Gestión Corporativa</t>
  </si>
  <si>
    <t>• Mediante el rediseño organizacional, orientado al fortalecimiento y mejoramiento de las capacidades administrativas del Instituto.</t>
  </si>
  <si>
    <t>• Mediante la implementación de herramientas tecnológicas y fortalecimiento de las TIC en la gestión institucional.</t>
  </si>
  <si>
    <t>• Mediante el fortalecimiento de ejercicios de rendición de cuentas y otros mecanismos de participación y control social.</t>
  </si>
  <si>
    <t>Subdirección General</t>
  </si>
  <si>
    <t>• Mediante el desarrollo de acciones que mejoren los procesos de planeación estratégica del Instituto.</t>
  </si>
  <si>
    <t>3. Promover la inversión pública y privada con el fin de garantizar la sostenibilidad del patrimonio cultural</t>
  </si>
  <si>
    <t>• Mediante la generación de mecanismos de articulación interinstitucional para la gestión normativa del patrimonio cultural.</t>
  </si>
  <si>
    <t>• Mediante la formulación y ejecución de planes especiales de manejo, protección y salvaguardia, por parte de los sectores público, privado y social de la ciudad.</t>
  </si>
  <si>
    <t>• Mediante el desarrollo de acciones permanentes para identificar el estado de conservación, de las intervenciones y la aplicación de los planes de manejo y protección.</t>
  </si>
  <si>
    <t>• Mediante la articulación de proyectos de protección y recuperación del patrimonio cultural con las dinámicas de planeación y gestión social de la ciudad.</t>
  </si>
  <si>
    <t>• Mediante la elaboración e implementación de acciones orientadas a garantizar los incentivos tributarios y estímulos económicos al patrimonio cultural, de propiedad pública y privada, ante las instancias de decisión política y económica.</t>
  </si>
  <si>
    <t>• Mediante la gestión y orientación de recursos de origen internacional, nacional y local hacia la protección y salvaguardia del patrimonio cultural de la ciudad.</t>
  </si>
  <si>
    <t>• Mediante el desarrollo de iniciativas para involucrar el patrimonio cultural en las agendas de responsabilidad social empresarial.</t>
  </si>
  <si>
    <t>Asesoría Jurídica</t>
  </si>
  <si>
    <t>Proyecto 1114 - Avanzar en la recuperación, conservación y protección de los bienes muebles e inmuebles que constituyen el patrimonio cultural construido de Bogotá, para su promoción y disfrute por parte de la ciudadanía.</t>
  </si>
  <si>
    <t>Proyecto 1112 - Determinar acciones de protección, conservación y sostenibildiad en el tiempo, para Bienes de Interés Cultural del Distrito Capital, mediante el estudio, formulación, gestión y adopción de planes, programas e instrumentos de gestión y financiación del patrimonio cultural.</t>
  </si>
  <si>
    <t>Proyecto 1024 - Formar estudiantes y docentes que apropien, valoren, conserven y divulgen el patrimonio cultural de la ciudad.</t>
  </si>
  <si>
    <t>Proyecto 1110 - Fortalecer la gestión institucional, mediante la implementación, el mantenimiento y la sostenibilidad del Sistema Integrado de Gestión, con el fin de promover la mejora en los servicios ofrecidos a la ciudadanía y el cumplimiento de la misión institucional.</t>
  </si>
  <si>
    <t>Proyecto 1107 - Fomentar el sentido de pertenencia por el patrimonio cultural de la ciudad, como factor de desarrollo socio - cultural
de la ciudadanía</t>
  </si>
  <si>
    <t>Objetivos de Proyectos Inversión</t>
  </si>
  <si>
    <t>Estrategias</t>
  </si>
  <si>
    <t>Objetivos Estratégicos</t>
  </si>
  <si>
    <t>1. VIGENCIA PLAN:</t>
  </si>
  <si>
    <t>OBJETIVOS PROYECTO DE INVERSIÓN</t>
  </si>
  <si>
    <t>HOJA</t>
  </si>
  <si>
    <t>2-2</t>
  </si>
  <si>
    <t>Meta proyecto 2017</t>
  </si>
  <si>
    <t>Proyecto de inversión asociado / Meta Plan de Desarrollo</t>
  </si>
  <si>
    <t>*Incrementar a un 30% la sostenibilidad del Sistema Integrado de Gestión, para prestar un mejor servicio en la atención a la ciudadanía</t>
  </si>
  <si>
    <t>Subdirección de Divulgación de los Valores del Patrimonio Cultural</t>
  </si>
  <si>
    <r>
      <rPr>
        <b/>
        <sz val="10"/>
        <color indexed="8"/>
        <rFont val="Calibri"/>
        <family val="2"/>
      </rPr>
      <t>1024 - Formación en patrimonio cultural</t>
    </r>
    <r>
      <rPr>
        <sz val="10"/>
        <color indexed="8"/>
        <rFont val="Calibri"/>
        <family val="2"/>
      </rPr>
      <t xml:space="preserve">
Metas Plan de Desarrollo: 
*Realizar 634.250 atenciones a niños, niñas y adolescentes en el marco del programa Jornada Única  y Tiempo Escolar
*Atender 4.343 formadores en las áreas de patrimonio, artes, recreación y deporte
*Realizar 20 procesos de investigación, sistematización y memoria
</t>
    </r>
    <r>
      <rPr>
        <b/>
        <sz val="10"/>
        <color indexed="8"/>
        <rFont val="Calibri"/>
        <family val="2"/>
      </rPr>
      <t>1107 - Divulgación y apropiación del patrimonio cultural</t>
    </r>
    <r>
      <rPr>
        <sz val="10"/>
        <color indexed="8"/>
        <rFont val="Calibri"/>
        <family val="2"/>
      </rPr>
      <t xml:space="preserve">
Meta Plan de Desarrollo:
*Alcanzar 1.700.000 asistencias al Museo de Bogotá, a recorridos y rutas patrimoniales y a otras prácticas patrimoniales</t>
    </r>
  </si>
  <si>
    <r>
      <rPr>
        <b/>
        <sz val="10"/>
        <color indexed="8"/>
        <rFont val="Calibri"/>
        <family val="2"/>
      </rPr>
      <t>1110 - Fortalecimiento y desarrollo de la gestión institucional</t>
    </r>
    <r>
      <rPr>
        <sz val="10"/>
        <color indexed="8"/>
        <rFont val="Calibri"/>
        <family val="2"/>
      </rPr>
      <t xml:space="preserve">
Meta Plan de Desarrollo:
*Incrementar a un 90% la sostenibilidad del SIG en el Gobierno Distrital</t>
    </r>
  </si>
  <si>
    <r>
      <rPr>
        <b/>
        <sz val="10"/>
        <color indexed="8"/>
        <rFont val="Calibri"/>
        <family val="2"/>
      </rPr>
      <t>1112 - Instrumentos de planeación y gestión para la preservación y sostenibilidad del patrimonio cultural</t>
    </r>
    <r>
      <rPr>
        <sz val="10"/>
        <color indexed="8"/>
        <rFont val="Calibri"/>
        <family val="2"/>
      </rPr>
      <t xml:space="preserve">
Meta Plan de Desarrollo:
*Formular el Plan Especial de Manejo y Protección PEMP del Centro Histórico</t>
    </r>
  </si>
  <si>
    <t>Líder de Objetivo Estratégico</t>
  </si>
  <si>
    <t>Subdirectora de Intervención</t>
  </si>
  <si>
    <t>Estrategia (asociada a cada Objetivo Estratégico)</t>
  </si>
  <si>
    <t>Subdirectora de Divulgación de los Valores del Patrimonio Cultural</t>
  </si>
  <si>
    <t>Subdirectora General</t>
  </si>
  <si>
    <t>Subdirectora General
Subdirector de Gestión Corporativa</t>
  </si>
  <si>
    <t>Subdirector de Gestión Corporativa
Subdirectora General</t>
  </si>
  <si>
    <r>
      <rPr>
        <b/>
        <sz val="10"/>
        <color indexed="8"/>
        <rFont val="Calibri"/>
        <family val="2"/>
      </rPr>
      <t>Formación en patrimonio cultural</t>
    </r>
    <r>
      <rPr>
        <sz val="10"/>
        <color indexed="8"/>
        <rFont val="Calibri"/>
        <family val="2"/>
      </rPr>
      <t xml:space="preserve">
*Atender a 1.179 niños, niñas y adolescentes a través de la formación en patrimonio cultural dentro del programa de la jornada única y estrategias de uso del tiempo escolar
*Capacitar a 10 docentes como formadores de la cátedra de patrimonio, dentro del programa de la
jornada única y como estrategias de uso del tiempo escolar
*Sistematizar 1 experiencias de la formación a niños/as, adolescentes y docentes en patrimonio cultural
</t>
    </r>
    <r>
      <rPr>
        <b/>
        <sz val="10"/>
        <color indexed="8"/>
        <rFont val="Calibri"/>
        <family val="2"/>
      </rPr>
      <t>Divulgación y apropiación del patrimonio cultural</t>
    </r>
    <r>
      <rPr>
        <sz val="10"/>
        <color indexed="8"/>
        <rFont val="Calibri"/>
        <family val="2"/>
      </rPr>
      <t xml:space="preserve">
*Lograr  582.280 asistentes a la oferta generada por el Instituto en actividades de patrimonio cultural
*Apoyar a través de estímulos, 25 iniciativas de la ciudadanía en temas de patrimonio cultural
*Ofrecer 1.130 actividades que contribuyan a activar el patrimonio cultural
*Incrementar a un 30% la sostenibilidad del Sistema Integrado de Gestión, para prestar un mejor servicio en la atención a la ciudadanía</t>
    </r>
  </si>
  <si>
    <t>*Formular y adoptar 0,5 del Plan Especial de Manejo y Protección PEMP del Centro Histórico
*Formular el 0,3 de planes urbanos en ámbitos patrimoniales
*Formular y adoptar 0,5 instrumentos de financiamiento para la recuperación y sostenibilidad del patrimonio
cultural
*Incrementar a un 30% la sostenibilidad del Sistema Integrado de Gestión, para prestar un mejor servicio en la atención a la ciudadanía</t>
  </si>
  <si>
    <t>*Intervenir  176 Bienes de Interés Cultural del Distrito Capital, a través de obras de adecuación, ampliación, conservación, consolidación estructural, rehabilitación, mantenimiento y/o restauración.
*Asesorar y administrar técnicamente el 22% de las intervenciones de Bienes de Interés Cultural y el mantenimiento de los escenarios culturales a cargo de la entidad.
*Incrementar a un 30% la sostenibilidad del Sistema Integrado de Gestión, para prestar un mejor servicio en la atención a la ciudadanía</t>
  </si>
  <si>
    <r>
      <rPr>
        <b/>
        <sz val="10"/>
        <color indexed="8"/>
        <rFont val="Calibri"/>
        <family val="2"/>
      </rPr>
      <t>1114 - Intervención y conservación de los bienes muebles e inmuebles en sectores de interés cultural del Distrito Capital</t>
    </r>
    <r>
      <rPr>
        <sz val="10"/>
        <color indexed="8"/>
        <rFont val="Calibri"/>
        <family val="2"/>
      </rPr>
      <t xml:space="preserve">
Meta Plan de Desarrollo: 1.009 Bienes de Interés Cultural (BIC) intervenidos</t>
    </r>
  </si>
  <si>
    <r>
      <t xml:space="preserve">1110 - Fortalecimiento y desarrollo de la gestión institucional
</t>
    </r>
    <r>
      <rPr>
        <sz val="10"/>
        <color indexed="8"/>
        <rFont val="Calibri"/>
        <family val="2"/>
      </rPr>
      <t>*Incrementar a un 90% la sostenibilidad del SIG en el Gobierno Distrital</t>
    </r>
  </si>
  <si>
    <r>
      <rPr>
        <b/>
        <sz val="10"/>
        <color indexed="8"/>
        <rFont val="Calibri"/>
        <family val="2"/>
      </rPr>
      <t>1110 - Fortalecimiento y desarrollo de la gestión institucional</t>
    </r>
    <r>
      <rPr>
        <sz val="10"/>
        <color indexed="8"/>
        <rFont val="Calibri"/>
        <family val="2"/>
      </rPr>
      <t xml:space="preserve">
*Incrementar a un 90% la sostenibilidad del SIG en el Gobierno Distrital</t>
    </r>
  </si>
  <si>
    <t>de 90 a 100 Óptimo</t>
  </si>
  <si>
    <t xml:space="preserve">de 70 a 89 Aceptable </t>
  </si>
  <si>
    <t>Con la gestion</t>
  </si>
  <si>
    <t>Con el seguimiento</t>
  </si>
  <si>
    <t>Participacion en Comites</t>
  </si>
  <si>
    <t>Participacion en capacitaciones</t>
  </si>
  <si>
    <t>Informe de gestión</t>
  </si>
  <si>
    <t>Reporte y analisis de indicadores</t>
  </si>
  <si>
    <t>Monitoreo y validacion riesgos</t>
  </si>
  <si>
    <t>Informes o reportes de ley</t>
  </si>
  <si>
    <t>Vigencia documentacion</t>
  </si>
  <si>
    <t>Levantamiento de inventario documental</t>
  </si>
  <si>
    <t>Planes propios de la dependencia</t>
  </si>
  <si>
    <t>Seguimiento planes de mejoramiento</t>
  </si>
  <si>
    <t xml:space="preserve">Reuniones de autoevaluación del proceso </t>
  </si>
  <si>
    <t>ESTRATEGIA</t>
  </si>
  <si>
    <t>GESTION</t>
  </si>
  <si>
    <t>SEGUIMIENTO</t>
  </si>
  <si>
    <t>Áreas</t>
  </si>
  <si>
    <t>Mediante el desarrollo de acciones que mejoren los procesos de planeación estratégica del Instituto.</t>
  </si>
  <si>
    <t>Mediante la asesoría técnica que realice el Instituto respecto de intervenciones en Bienes y Sectores de Interés Cultural pertenecientes al Distrito Capital.</t>
  </si>
  <si>
    <t>Mediante la realización de obras físicas tendientes al mantenimiento, protección, adecuación, reforzamiento y/o restauración, entre otras, de los Bienes de Interés Cultural, con el fin de preservar el patrimonio cultural y brindar servicios seguros y adecuados a los usuarios.</t>
  </si>
  <si>
    <t>Mediante la coordinación de acciones interinstitucionales y gestión con actores privados, usuarios y partes interesadas, que permitan la valoración, intervención y conservación de Bienes de Interés Cultural.</t>
  </si>
  <si>
    <t>Mediante la implementación de acciones de conservación y protección de los bienes muebles e inmuebles de interés cultural ubicados en el espacio público del Distrito Capital.</t>
  </si>
  <si>
    <t>Mediante acciones de seguimiento y control urbano que garanticen la protección, conservación y recuperación del patrimonio cultural.</t>
  </si>
  <si>
    <t>Mediante la implementación de estrategias de fomento y divulgación del patrimonio cultural tangible e intangible para todos los sectores y grupos poblacionales de la ciudad, con el fin de recuperar la memoria colectiva, las prácticas culturales y la identidad de la ciudad.</t>
  </si>
  <si>
    <t>Mediante el fomento de acciones para el desarrollo de procesos de formación en gestión del patrimonio cultural.</t>
  </si>
  <si>
    <t>Mediante el desarrollo de programas y actividades permanentes de formación y actualización de formadores en patrimonio cultural.</t>
  </si>
  <si>
    <t>Mediante la consolidación de acciones que contribuyan al fortalecimiento del Museo de Bogotá como plataforma para desarrollar la apropiación del patrimonio cultural de la ciudad.</t>
  </si>
  <si>
    <t>Mediante el desarrollo de inventarios, valoración y catalogación del patrimonio material e inmaterial en las localidades de la ciudad.</t>
  </si>
  <si>
    <t>Mediante la realización de actividades educativas y culturales en el campo del patrimonio cultural a través de los cuales se divulgue el patrimonio cultural tangible e intangible del Distrito Capital y se vincule a la ciudadanía.</t>
  </si>
  <si>
    <t>Mediante la consolidación de actividades que promuevan la activación, reconocimiento, valoración y apropiación del patrimonio cultural de la ciudad, para integrarlo a la dinámica urbana de Bogotá.</t>
  </si>
  <si>
    <t>Mediante acciones de mejora y sostenibilidad del Sistema Integrado de Gestión.</t>
  </si>
  <si>
    <t>Mediante la implementación de acciones para comunicar contenidos sobre el patrimonio cultural en los medios de comunicación convencionales y alternativos, nacionales, distritales y locales.</t>
  </si>
  <si>
    <t>Mediante el fortalecimiento de la comunicación interna y el trabajo en equipo.</t>
  </si>
  <si>
    <t>Mediante el fortalecimiento de los sistemas de información en torno a la identificación de los Bienes y Sectores de Interés Cultural en la ciudad</t>
  </si>
  <si>
    <t>Mediante el rediseño organizacional, orientado al fortalecimiento y mejoramiento de las capacidades administrativas del Instituto.</t>
  </si>
  <si>
    <t>Mediante la implementación de herramientas tecnológicas y fortalecimiento de las TIC en la gestión institucional.</t>
  </si>
  <si>
    <t>Mediante el fortalecimiento de ejercicios de rendición de cuentas y otros mecanismos de participación y control social.</t>
  </si>
  <si>
    <t>Mediante la generación de mecanismos de articulación interinstitucional para la gestión normativa del patrimonio cultural.</t>
  </si>
  <si>
    <t>Mediante la formulación y ejecución de planes especiales de manejo, protección y salvaguardia, por parte de los sectores público, privado y social de la ciudad.</t>
  </si>
  <si>
    <t>Mediante el desarrollo de acciones permanentes para identificar el estado de conservación, de las intervenciones y la aplicación de los planes de manejo y protección.</t>
  </si>
  <si>
    <t>Mediante la articulación de proyectos de protección y recuperación del patrimonio cultural con las dinámicas de planeación y gestión social de la ciudad.</t>
  </si>
  <si>
    <t>Mediante la elaboración e implementación de acciones orientadas a garantizar los incentivos tributarios y estímulos económicos al patrimonio cultural, de propiedad pública y privada, ante las instancias de decisión política y económica.</t>
  </si>
  <si>
    <t>Mediante la gestión y orientación de recursos de origen internacional, nacional y local hacia la protección y salvaguardia del patrimonio cultural de la ciudad.</t>
  </si>
  <si>
    <t>Mediante el desarrollo de iniciativas para involucrar el patrimonio cultural en las agendas de responsabilidad social empresarial.</t>
  </si>
  <si>
    <t>ob2</t>
  </si>
  <si>
    <t>ob3</t>
  </si>
  <si>
    <t>ob4</t>
  </si>
  <si>
    <t>ob5</t>
  </si>
  <si>
    <t>ob1</t>
  </si>
  <si>
    <t>De 0 a 69 Deficiente</t>
  </si>
  <si>
    <t>ESTRATEGIAS ASOCIADAS</t>
  </si>
  <si>
    <t xml:space="preserve">ESTRATEGIAS ASOCIADAS </t>
  </si>
  <si>
    <t>DE-F04</t>
  </si>
  <si>
    <t>03</t>
  </si>
  <si>
    <t>&lt;Por favor seleccione su área&gt;</t>
  </si>
  <si>
    <t>&lt;Por favor seleccione los proyectos de inversión asociados a su área&gt;</t>
  </si>
  <si>
    <t>&lt;Por favor seleccione los procesos asociados a su área&gt;</t>
  </si>
  <si>
    <t>&lt;Por favor seleccione los objetivos estraégicos asociados a su área&gt;</t>
  </si>
  <si>
    <t>&lt;Seleccione primero los objetivos estratégicos&gt;</t>
  </si>
  <si>
    <t>UNIDAD DE MEDIDA</t>
  </si>
  <si>
    <t>Eficacia de la Actividad</t>
  </si>
  <si>
    <t>Prog.</t>
  </si>
  <si>
    <t>Ejec.</t>
  </si>
  <si>
    <t>PRODUCTO O RRESULTADO ESPERADO</t>
  </si>
  <si>
    <t>PROGRAMACIÓN PARA LA VIGENCIA (TRIMESTRAL)</t>
  </si>
  <si>
    <t>_ob2</t>
  </si>
  <si>
    <t>_ob1</t>
  </si>
  <si>
    <t>_ob4</t>
  </si>
  <si>
    <t>_ob5</t>
  </si>
  <si>
    <t>_ob3</t>
  </si>
  <si>
    <t>PRODUCTO O RESULTADO ESPERADO</t>
  </si>
  <si>
    <t>PROCESO ASOCIADO A LA ACTIVIDAD</t>
  </si>
  <si>
    <t>Procesos Seleccionados por las àreas</t>
  </si>
  <si>
    <t>2. DEPENDENCIA RESPONSABLE:</t>
  </si>
  <si>
    <t>4. PROCESOS ASOCIADOS</t>
  </si>
  <si>
    <t>5. PROYECTOS DE INVERSIÓN ASOCIADOS</t>
  </si>
  <si>
    <t>6. OBJETIVOS PROYECTO DE INVERSIÓN</t>
  </si>
  <si>
    <t>7. OBJETIVOS ESTRATÉGICOS
(2016 - 2020)</t>
  </si>
  <si>
    <t>9. INDICADOR DE EFICACIA (Fórmula)</t>
  </si>
  <si>
    <t>10. RANGOS</t>
  </si>
  <si>
    <t>11. RESULTADO
(Cálculo del Indicador)</t>
  </si>
  <si>
    <t>EVIDENCIAS RESULTADO / OBSERVACIONES</t>
  </si>
  <si>
    <t xml:space="preserve">NUMERO DE CONCEPTOS EMITIDOS </t>
  </si>
  <si>
    <t xml:space="preserve">NUMERO DE ASESORIAS PERSONALIZADAS </t>
  </si>
  <si>
    <t>EQUIPO CONTROL URBANO</t>
  </si>
  <si>
    <t>EQUIPO CONTROL URBANO-EQUIPARACIONES</t>
  </si>
  <si>
    <t>NUMERO DE RESOLUCIONES</t>
  </si>
  <si>
    <t>UNIDADES DE VIVIENDA (MULTIPLICANDO 3,5)</t>
  </si>
  <si>
    <t xml:space="preserve">   </t>
  </si>
  <si>
    <t>LIDA MEDRANO</t>
  </si>
  <si>
    <t>NUMERO DE CASOS CONTROL URBANO</t>
  </si>
  <si>
    <t>Henry Beltrán</t>
  </si>
  <si>
    <t xml:space="preserve">Equipo Subdirección </t>
  </si>
  <si>
    <t>Realizar la intervención  enlucimientos de fachadas.</t>
  </si>
  <si>
    <t>NUMERO DE FACHADAS INTERVENIDAS</t>
  </si>
  <si>
    <t>FACHADAS</t>
  </si>
  <si>
    <t>DIEGO PARRA</t>
  </si>
  <si>
    <t>SANDRA MENDOZA</t>
  </si>
  <si>
    <t xml:space="preserve">ARQUEOLOGIA </t>
  </si>
  <si>
    <t>SANDRA MENDOZA/ KATHERINE MEJIA</t>
  </si>
  <si>
    <t>ARQUEOLOGIA</t>
  </si>
  <si>
    <t>Acto administrativo de adopción</t>
  </si>
  <si>
    <t>Monumentos adoptados</t>
  </si>
  <si>
    <t>Informe de actividades realizadas</t>
  </si>
  <si>
    <t>Numero de monumentos trabajados</t>
  </si>
  <si>
    <t>MONUMENTOS Y BIENES MUEBLES</t>
  </si>
  <si>
    <t>Informe de intervención - historia clínica</t>
  </si>
  <si>
    <t>Inventario actualizado</t>
  </si>
  <si>
    <t>DAVID ARIAS</t>
  </si>
  <si>
    <t xml:space="preserve">VALORACION </t>
  </si>
  <si>
    <t xml:space="preserve">INTERVENCION </t>
  </si>
  <si>
    <t xml:space="preserve">PLIEGO DE LICITACION </t>
  </si>
  <si>
    <t>ESTRUCTURACION</t>
  </si>
  <si>
    <t>INFORME</t>
  </si>
  <si>
    <t>INTERVENCION</t>
  </si>
  <si>
    <t>NUMERO DE INFORMES</t>
  </si>
  <si>
    <t xml:space="preserve">HENRY BELTRAN </t>
  </si>
  <si>
    <t xml:space="preserve">NUMERO DE REUNIONES </t>
  </si>
  <si>
    <t>NUMERO DE ACTAS</t>
  </si>
  <si>
    <t xml:space="preserve">% DE CONCEPTOS </t>
  </si>
  <si>
    <t xml:space="preserve">% DE FACHADAS </t>
  </si>
  <si>
    <t xml:space="preserve">% DE OFICIOS  </t>
  </si>
  <si>
    <t>% monumentos intervenidos</t>
  </si>
  <si>
    <t>% DE FICHAS</t>
  </si>
  <si>
    <t>% DE ACTAS</t>
  </si>
  <si>
    <r>
      <t xml:space="preserve">• Mediante la </t>
    </r>
    <r>
      <rPr>
        <b/>
        <sz val="10"/>
        <color theme="1"/>
        <rFont val="Calibri"/>
        <family val="2"/>
        <scheme val="minor"/>
      </rPr>
      <t xml:space="preserve">asesoría técnica </t>
    </r>
    <r>
      <rPr>
        <sz val="10"/>
        <color theme="1"/>
        <rFont val="Calibri"/>
        <family val="2"/>
        <scheme val="minor"/>
      </rPr>
      <t>que realice el Instituto respecto de intervenciones en Bienes y Sectores de Interés Cultural pertenecientes al Distrito Capital.</t>
    </r>
  </si>
  <si>
    <r>
      <t>• Mediante la</t>
    </r>
    <r>
      <rPr>
        <b/>
        <sz val="10"/>
        <color theme="1"/>
        <rFont val="Calibri"/>
        <family val="2"/>
        <scheme val="minor"/>
      </rPr>
      <t xml:space="preserve"> realización de obras físicas </t>
    </r>
    <r>
      <rPr>
        <sz val="10"/>
        <color theme="1"/>
        <rFont val="Calibri"/>
        <family val="2"/>
        <scheme val="minor"/>
      </rPr>
      <t>tendientes al mantenimiento, protección, adecuación, reforzamiento y/o restauración, entre otras, de los Bienes de Interés Cultural, con el fin de preservar el patrimonio cultural y brindar servicios seguros y adecuados a los usuarios.</t>
    </r>
  </si>
  <si>
    <r>
      <t>• Mediante la</t>
    </r>
    <r>
      <rPr>
        <b/>
        <sz val="10"/>
        <color theme="1"/>
        <rFont val="Calibri"/>
        <family val="2"/>
        <scheme val="minor"/>
      </rPr>
      <t xml:space="preserve"> coordinación </t>
    </r>
    <r>
      <rPr>
        <sz val="10"/>
        <color theme="1"/>
        <rFont val="Calibri"/>
        <family val="2"/>
        <scheme val="minor"/>
      </rPr>
      <t>de acciones interinstitucionales</t>
    </r>
    <r>
      <rPr>
        <b/>
        <sz val="10"/>
        <color theme="1"/>
        <rFont val="Calibri"/>
        <family val="2"/>
        <scheme val="minor"/>
      </rPr>
      <t xml:space="preserve"> y gestión </t>
    </r>
    <r>
      <rPr>
        <sz val="10"/>
        <color theme="1"/>
        <rFont val="Calibri"/>
        <family val="2"/>
        <scheme val="minor"/>
      </rPr>
      <t>con actores privados, usuarios y partes interesadas, que permitan la valoración, intervención y conservación de Bienes de Interés Cultural.</t>
    </r>
  </si>
  <si>
    <r>
      <t xml:space="preserve">• Mediante la </t>
    </r>
    <r>
      <rPr>
        <b/>
        <sz val="10"/>
        <color theme="1"/>
        <rFont val="Calibri"/>
        <family val="2"/>
        <scheme val="minor"/>
      </rPr>
      <t>implementación</t>
    </r>
    <r>
      <rPr>
        <sz val="10"/>
        <color theme="1"/>
        <rFont val="Calibri"/>
        <family val="2"/>
        <scheme val="minor"/>
      </rPr>
      <t xml:space="preserve"> de acciones de conservación y protección de los bienes muebles e inmuebles de interés cultural ubicados en el espacio público del Distrito Capital.</t>
    </r>
  </si>
  <si>
    <r>
      <t>• Mediante acciones de</t>
    </r>
    <r>
      <rPr>
        <b/>
        <sz val="10"/>
        <color theme="1"/>
        <rFont val="Calibri"/>
        <family val="2"/>
        <scheme val="minor"/>
      </rPr>
      <t xml:space="preserve"> seguimiento y control</t>
    </r>
    <r>
      <rPr>
        <sz val="10"/>
        <color theme="1"/>
        <rFont val="Calibri"/>
        <family val="2"/>
        <scheme val="minor"/>
      </rPr>
      <t xml:space="preserve"> urbano que garanticen la protección, conservación y recuperación del patrimonio cultural.</t>
    </r>
  </si>
  <si>
    <t xml:space="preserve">DORYS PATRICIA NOY  P /RICARDO ESCOBAR </t>
  </si>
  <si>
    <t>RICARDO ESCOBAR/ ADRIANA GONZALEZ</t>
  </si>
  <si>
    <t>NÚMERO DE RESPUESTAS</t>
  </si>
  <si>
    <t>Intervenciòn y Protección</t>
  </si>
  <si>
    <t>DORYS PATRICIA NOY P</t>
  </si>
  <si>
    <t>Intervención y Protección</t>
  </si>
  <si>
    <t>NUMERO DE MONUMENTOS ESTUDIADOS</t>
  </si>
  <si>
    <t>HEVER CRUZ</t>
  </si>
  <si>
    <t xml:space="preserve">NUMERO DE FICHAS </t>
  </si>
  <si>
    <t xml:space="preserve">Documento final de estudios - Historias clinicas </t>
  </si>
  <si>
    <t xml:space="preserve">Revisar, actualizar y presentar Plan Institucional de Respuestas a Emergencia </t>
  </si>
  <si>
    <t xml:space="preserve">Documento Plan Institucional </t>
  </si>
  <si>
    <t xml:space="preserve">Numero de documentos </t>
  </si>
  <si>
    <t>ANDRES NARVAEZ</t>
  </si>
  <si>
    <t xml:space="preserve">ESPACIO PUBLICO </t>
  </si>
  <si>
    <t xml:space="preserve">% DE RESOLUCIONES </t>
  </si>
  <si>
    <t>ESPACIO PUBLICO</t>
  </si>
  <si>
    <t xml:space="preserve">Protección del patrimonio cultural </t>
  </si>
  <si>
    <t>NATALIA ROMERO</t>
  </si>
  <si>
    <t>CURADURÍA</t>
  </si>
  <si>
    <t>% DE INFORMES</t>
  </si>
  <si>
    <t>Proteccion del patrimonio cultura</t>
  </si>
  <si>
    <t xml:space="preserve">Respuestas derecho peticion </t>
  </si>
  <si>
    <t xml:space="preserve">% de respuestas </t>
  </si>
  <si>
    <t xml:space="preserve">% DE ACTAS </t>
  </si>
  <si>
    <t>% DE PLIEGOS</t>
  </si>
  <si>
    <t xml:space="preserve">INTERVENCION Y PROTECCION </t>
  </si>
  <si>
    <t xml:space="preserve">COORDINADORES </t>
  </si>
  <si>
    <t>3. FUNCIONES DE LA DEPENDENCIA 
A. Acuerdo 02 de 2007
B. Decreto 07 de 2015
C. Manual de Funciones</t>
  </si>
  <si>
    <r>
      <rPr>
        <b/>
        <sz val="10"/>
        <color theme="1"/>
        <rFont val="Calibri"/>
        <family val="2"/>
        <scheme val="minor"/>
      </rPr>
      <t>Acuerdo 02 de 2007:</t>
    </r>
    <r>
      <rPr>
        <sz val="10"/>
        <color theme="1"/>
        <rFont val="Calibri"/>
        <family val="2"/>
        <scheme val="minor"/>
      </rPr>
      <t xml:space="preserve">
a. Supervisar el cumplimiento de las normas urbanísticas y arquitectónicas de conformidad con el Plan de Ordenamiento Territorial de Bogotá en lo concerniente a los bienes de interés cultural del orden distrital, declarados o no como tales.
b. Proponer a la Dirección, para presentación a la Secretaria Distrital de Cultura, Recreación y Deporte, políticas, planes, programas y estrategias de intervención, restauración, rehabilitación, adecuación y mantenimiento de los Bienes de Interés Cultural en el Distrito Capital.
c. Elaborar propuestas normativas para la protección del Patrimonio Cultural del Distrito Capital, en coordinación con las entidades competentes.
d. Evaluar proyectos de intervención en inmuebles declarados como bienes de interés cultural del ámbito distrital y emitir concepto técnico.
e. Dirigir, supervisar y proyectar los estudios técnicos, urbanísticos y arquitectónicos que requiera el Instituto para la elaboración de proyectos a ejecutar.
f. Gestionar, liderar, promover, coordinar y ejecutar programas, proyectos y obras de conservación y rehabilitación de los Bienes de Interés Cultural del Distrito Capital.
g. Mantener, reparar y rehabilitar los monumentos públicos y escultóricos ubicados en los espacios públicos del Distrito Capital
h. Coordinar la ejecución de programas de desarrollo urbano que se deban adelantar en áreas con tratamiento de conservación.
i. Apoyar a las entidades distritales competentes en las actividades de recuperación y mantenimiento del espacio público en Sectores de Interés Cultural del Distrito Capital.
j. Apoyar a las entidades distritales en las intervenciones de recuperación o conservación de Bienes de Interés Cultural.
k. Apoyar a las entidades distritales competentes en las actividades de recuperación y mantenimiento de Bienes de Interés Cultural de propiedad del Distrito.
l. Las demás que le sean propias o asignadas de acuerdo con la naturaleza de la dependencia.
</t>
    </r>
    <r>
      <rPr>
        <b/>
        <sz val="10"/>
        <color theme="1"/>
        <rFont val="Calibri"/>
        <family val="2"/>
        <scheme val="minor"/>
      </rPr>
      <t>Decreto 07 de 2015:</t>
    </r>
    <r>
      <rPr>
        <sz val="10"/>
        <color theme="1"/>
        <rFont val="Calibri"/>
        <family val="2"/>
        <scheme val="minor"/>
      </rPr>
      <t xml:space="preserve">
1. Aprobar las intervenciones en los Bienes de Interés Cultural del ámbito Distrital y en aquellos que se localicen en el área de influencia o colinden con Bienes de Interés Cultural del ámbito nacional, sin perjuicio de la autorización que deba emitir la autoridad nacional que realizó la declaratoria.
2. Dirigir y supervisar el cumplimiento de las normas urbanísticas y arquitectónicas de conformidad con el Plan de Ordenamiento Territorial en lo concerniente a los bienes de interés cultural del orden distrital y como respecto de los que no están declarados.
5. Proponer la declaratoria como Bienes de Interés Cultural de los monumentos conmemorativos y objetos artísticos localizados en el espacio público, de conformidad con el procedimiento establecido para tal fin.
6. Diseñar, promover y adoptar fórmulas y mecanismos que faciliten las actuaciones de rehabilitación en los inmuebles ubicados en sectores de interés cultural y en los bienes de interés cultural en el Distrito Capital.
7. Realizar los estudios que permitan identificar, documentar, valorar para efecto de declarar, excluir y cambiar de categoría Bienes de Interés Cultural del Distrito.
10. Elaborar estrategias y propuestas normativas en coordinación con la Secretaría Distrital de Planeación y la Secretaría Distrital de Cultura, Recreación y Deporte, para la salvaguardia, protección, recuperación, conservación, sostenibilidad y divulgación del patrimonio material e inmaterial, en armonía con el ordenamiento territorial de la ciudad y los instrumentos de planeamiento y gestión urbana.
11. Realizar el estudio de los bienes que se encuentran con orden de amparo provisional, con el fin de confirmar sus valores culturales y en caso de ello, adelantar las gestiones para su declaratoria.
13. Promover programas de capacitación para los propietarios de inmuebles de conservación y adelantar planes y programas de revitalización que contribuyan al mejoramiento de la calidad de vida en los sectores de interés cultural.
14. Adelantar programas y obras de recuperación y mantenimiento del espacio público en sectores de interés cultural.
16. Emitir concepto técnico vinculante en las actuaciones administrativas y policivas que se adelanten sobre inmuebles que amenazan ruina, tendiente a establecer si éstos poseen un valor histórico, cultural o arquitectónico, según el Plan de Ordenamiento Territorial y la legislación en materia de patrimonio cultural.
17. Resolver las solicitudes de equiparación del inmueble con los de estrato uno (1), para efectos del cobro de servicios públicos y comunicar la Secretaría Distrital de Planeación y a las empresas de servicios públicos para lo de su competencia.
20. Celebrar, con las correspondientes iglesias, confesiones religiosas entre otros, convenios para la protección, recuperación, intervención y salvaguardia del patrimonio, y para la efectiva aplicación del Régimen Especial de Protección cuando los bienes pertenecientes a aquellas hubieren sido declarados como Bienes de Interés Cultural Distrital.
21. Articular con los Alcaldes Locales, acciones para la protección y conservación de inmuebles, sectores, barrios, bienes muebles de interés cultural de su jurisdicción y comunicarles cualquier práctica contraria a los comportamientos contenidos en el artículo 104 del Código de Policía de Bogotá, D.C, o la norma que lo modifique, adicione o sustituya.
22. Orientar la implementación y ejecución del Sistema de Intervención en la Gestión de sectores de interés cultural del Distrito, en coordinación con las Secretarías de Cultura, Recreación y Deporte y Planeación
</t>
    </r>
  </si>
  <si>
    <r>
      <rPr>
        <b/>
        <sz val="10"/>
        <color theme="1"/>
        <rFont val="Calibri"/>
        <family val="2"/>
        <scheme val="minor"/>
      </rPr>
      <t>Acuerdo 02 de 2007:</t>
    </r>
    <r>
      <rPr>
        <sz val="10"/>
        <color theme="1"/>
        <rFont val="Calibri"/>
        <family val="2"/>
        <scheme val="minor"/>
      </rPr>
      <t xml:space="preserve">
a. Proponer a la Dirección, para presentación a la Secretaria Distrital de Cultura, Recreación y Deporte, políticas planes, programas y estrategias de investigación, divulgación y difusión de los valores del Patrimonio Cultural en el Distrito Capital.
b. Realizar el inventario, el registro y la identificación de los Bienes de Interés Cultural del Distrito Capital y de los monumentos conmemorativos y objetos artísticos localizados en el espacio público. Así como diseñar y poner en marcha un sistema de información del registro y estado de los Bienes de Interés Cultural del Distrito Capital.
c. Administrar la operación del Museo de Bogotá, como instrumento de difusión del Patrimonio Cultural del Distrito Capital, difundiendo la evolución del Distrito Capital en sus diferentes ámbitos, mediante la realización de exposiciones y exhibiciones, y la ejecución de actividades de divulgación y conservación del patrimonio.
d. Ejecutar planes, programas y estrategias que propendan por la valoración y apropiación por parte de los ciudadanos, del Patrimonio Cultural del Distrito Capital, a través de la educación y la divulgación.
e. Promover la participación ciudadana y la concertación con la comunidad para ejecutar los proyectos que promueva, gestione, lidere o coordine el Instituto.
f. Fomentar y realizar investigaciones, publicaciones, exposiciones y otros mecanismos de divulgación en torno al tema del Patrimonio Cultural.
g. Administrar el Centro de Documentación del Patrimonio Cultural en concordancia con el Sistema de Información Cultural del Distrito Capital y las normativas vigentes en otras entidades del ámbito distrital o nacional.
h. Definir y desarrollar las políticas y estrategias de comunicación organizacional del Instituto Distrital de Patrimonio Cultural.
i. Realizar programas de divulgación de los valores, de los Bienes de los Bienes de Interés Cultural.
j. Desarrollar y evaluar, en coordinación con las demás áreas del Instituto Distrital de Patrimonio Cultural, el plan estratégico de comunicaciones, las campañas de divulgación y comunicación sobre los logros institucionales, acontecimientos, eventos y actos que se impulsen en el Instituto, y velar por el correcto uso de la imagen institucional.
k. Realizar las actividades necesarias para la publicación de los materiales requeridos por el Instituto Distrital de Patrimonio Cultural, en coordinación con cada una de sus dependencias.
l. Diseñar y programar la página web del Instituto, la producción audiovisual e impresión documental de información sobre el Instituto Distrital de Patrimonio Cultural y el material de prensa, radio y televisión.
m. Las demás que le sean propias o asignadas de acuerdo con la naturaleza de la dependencia.
</t>
    </r>
    <r>
      <rPr>
        <b/>
        <sz val="10"/>
        <color theme="1"/>
        <rFont val="Calibri"/>
        <family val="2"/>
        <scheme val="minor"/>
      </rPr>
      <t>Decreto 07 de 2015</t>
    </r>
    <r>
      <rPr>
        <sz val="10"/>
        <color theme="1"/>
        <rFont val="Calibri"/>
        <family val="2"/>
        <scheme val="minor"/>
      </rPr>
      <t xml:space="preserve">
3. Desarrollar los lineamientos y avanzar en la realización del inventario de Patrimonio Cultural del Distrito Capital y el Sistema de Información Geográfico de Patrimonio – SIGPC.
4. Elaborar el inventario de monumentos conmemorativos y objetos artísticos localizados en el espacio público, declarados como Bienes de Interés Cultural con anterioridad a la entrada en vigencia del presente decreto.</t>
    </r>
  </si>
  <si>
    <r>
      <rPr>
        <b/>
        <sz val="10"/>
        <color theme="1"/>
        <rFont val="Calibri"/>
        <family val="2"/>
        <scheme val="minor"/>
      </rPr>
      <t>Acuerdo 02 de 2007:</t>
    </r>
    <r>
      <rPr>
        <sz val="10"/>
        <color theme="1"/>
        <rFont val="Calibri"/>
        <family val="2"/>
        <scheme val="minor"/>
      </rPr>
      <t xml:space="preserve">
a. Asesorar a la Dirección del Instituto Distrital de Patrimonio Cultural en la formulación, coordinación, ejecución y control de las políticas y planes en materia de talento humano, administrativa, financiera, logística, y de sistemas de la entidad.
b. Ejecutar los planes, programas y proyectos de administración de personal, carrera administrativa, salud ocupacional, seguridad industrial, capacitación, inducción y reinducción y bienestar social, así como los programas de evaluación del desempeño e incentivos del Instituto Distrital de Patrimonio Cultural, ejerciendo en todo caso las funciones propias del Jefe de Talento Humano.
c. Desarrollar y ejecutar el proceso de elaboración y liquidación de la nómina y de prestaciones sociales del personal activo y retirado del Instituto Distrital de Patrimonio Cultural, así como la liquidación y los pagos de los aportes asociados a la misma.
d. Aplicar las políticas y normas de administración en el manejo de los recursos financieros, presupuestales y contractuales de la entidad, así como la ejecución y control de las operaciones financieras, de tesorería presupuestal
e. Atender el Sistema de Atención de las Quejas y Reclamos presentados por los ciudadanos, y rendir informes sobre el particular a la Dirección del Instituto Distrital de Patrimonio Cultural.
f. Garantizar la administración y protección de los bienes muebles e inmuebles de propiedad del Instituto Distrital de Patrimonio Cultural.
g. Garantizar la ejecución del plan estratégico de sistemas e información, en coordinación con las demás áreas del Instituto Distrital de Patrimonio Cultural, de conformidad con las políticas y estrategias definidas por la Comisión Distrital de Sistemas.
h. Las demás que le sean propias o asignadas de acuerdo con la naturaleza de la dependencia.</t>
    </r>
  </si>
  <si>
    <r>
      <rPr>
        <b/>
        <sz val="10"/>
        <color theme="1"/>
        <rFont val="Calibri"/>
        <family val="2"/>
        <scheme val="minor"/>
      </rPr>
      <t>Acuerdo 02 de 2007:</t>
    </r>
    <r>
      <rPr>
        <sz val="10"/>
        <color theme="1"/>
        <rFont val="Calibri"/>
        <family val="2"/>
        <scheme val="minor"/>
      </rPr>
      <t xml:space="preserve">
a. Orientar, articular y coordinar junto a la Dirección la formulación, ejecución, seguimiento y evaluación de estrategias, planes y programas para el logro de los objetivos y compromisos institucionales.
b. Coordinar actividades de carácter patrimonial que realice la Administración Distrital.
c. Orientar, articular y coordinar las actuaciones derivadas de lo establecido por la Secretaria de Cultura en el campo del patrimonio cultural, así como con la Secretaria de Planeación del Distrito, en lo que el Plan de Ordenamiento Territorial se refiere a la conservación y preservación del patrimonio cultural.
d. Orientar, articular y coordinar las acciones necesarias para que las funciones a cargo de las dependencias del Instituto Distrital de Patrimonio Cultural, mantengan la unidad de propósitos y den cumplimiento a las estrategias y objetivos institucionales.
e. Coordinar la elaboración y presentación oportuna de los informes que requiera el Consejo Distrital y otras entidades.
f. Gestionar y propender por involucrar a las entidades competentes del orden nacional, distrital, privado y académico, en proyectos, planes, programas para la conservación, preservación, puesta en valor, de los Bienes de Interés Cultural.
g. Orientar, articular y coordinar con las demás áreas del Instituto Distrital de Patrimonio Cultural, en particular con la Subdirección de Divulgación del Patrimonio Cultural, el plan estratégico de comunicaciones, las campañas de divulgación y comunicación sobre los logros institucionales.
h. Concertar con las diferentes dependencias del Instituto los mecanismos que garanticen la planeación integral en el Instituto Distrital de Patrimonio Cultural a través del Diseño, formulación y propuesta del Plan Estratégico Situacional, el Plan de Acción del Instituto Distrital de Patrimonio Cultural, así como la implementación de los mecanismos de seguimiento conforme al Plan de Desarrollo Territorial y las políticas del Sector Cultural, Recreación y Deporte.
i. Coordinar la programación de la inversión para el periodo del Plan de Desarrollo, conforme al Plan de Desarrollo Distrital, Plan de Ordenamiento Territorial y las políticas del Sector Cultura, Recreación y Deporte.
j. Asesorar y liderar el diseño, implementación y mejoramiento continuo de los Sistemas de Gestión de Calidad y del Modelo Estándar de Control Interno del Instituto Distrital de Patrimonio Cultural.
k. Gestionar y propender por el correcto archivo de los documentos de la Entidad y mantenerlo actualizado.
l. Las demás que le sean propias o asignadas de acuerdo con la naturaleza de la dependencia.
</t>
    </r>
    <r>
      <rPr>
        <b/>
        <sz val="10"/>
        <color theme="1"/>
        <rFont val="Calibri"/>
        <family val="2"/>
        <scheme val="minor"/>
      </rPr>
      <t>Decreto 07 de 2015:</t>
    </r>
    <r>
      <rPr>
        <sz val="10"/>
        <color theme="1"/>
        <rFont val="Calibri"/>
        <family val="2"/>
        <scheme val="minor"/>
      </rPr>
      <t xml:space="preserve">
8. Fijar en coordinación con la Secretaría Distrital de Planeación, los requisitos técnicos específicos adicionales y las precisiones a que haya lugar, para la formulación y aprobación de los Planes Especiales de Manejo y Protección Distritales (PEMPD).
9. Acompañar, revisar y dar concepto sobre los Planes Especiales de Manejo y Protección (PEMP), en coordinación con la Secretaría Distrital de Planeación, para los inmuebles de interés cultural del ámbito Nacional, que se encuentren ubicados en el Distrito Capital, cuando ello sea solicitado y autorizado por el Ministerio de Cultura.
12. Coadyuvar en el desarrollo de programas urbanos que se deban adelantar en las áreas con tratamiento de conservación y promover el desarrollo de sus usos tradicionales.
15. Promover la inversión privada, nacional y extranjera, en programas de revitalización y proyectos para la recuperación de los bienes de interés cultural en el Distrito Capital.
18. Promover la participación ciudadana y adelantar concertaciones con las Alcaldías Locales, grupos organizados y la comunidad para ejecutar los proyectos que promueva, gestione, lidere o coordine en cumplimiento de sus funciones.</t>
    </r>
  </si>
  <si>
    <r>
      <rPr>
        <b/>
        <sz val="10"/>
        <color theme="1"/>
        <rFont val="Calibri"/>
        <family val="2"/>
        <scheme val="minor"/>
      </rPr>
      <t>Acuerdo 02 de 2007:</t>
    </r>
    <r>
      <rPr>
        <sz val="10"/>
        <color theme="1"/>
        <rFont val="Calibri"/>
        <family val="2"/>
        <scheme val="minor"/>
      </rPr>
      <t xml:space="preserve">
g. Proyectar y revisar los actos administrativos, realizar las operaciones y celebrar los contratos que se requieran para el buen funcionamiento del Instituto, de acuerdo con las normas vigentes.
l. Proyectar y revisar las reglamentaciones y establecer las funciones y procedimientos que requieran las dependencias y cargos de la entidad.
n. Apoyar la implementación y desarrollo de los Sistemas de Control Interno del Sistema de Gestión de Calidad y demás sistemas de obligatorio cumplimiento para el Instituto.
</t>
    </r>
    <r>
      <rPr>
        <b/>
        <sz val="10"/>
        <color indexed="8"/>
        <rFont val="Calibri"/>
        <family val="2"/>
      </rPr>
      <t xml:space="preserve">Funciones Asesor(a) Jurídico(a):
</t>
    </r>
    <r>
      <rPr>
        <sz val="10"/>
        <color indexed="8"/>
        <rFont val="Calibri"/>
        <family val="2"/>
      </rPr>
      <t>1. Asesorar al Director del Instituto en la interpretación aplicación de las disposiciones legales reglamentarias que regulen la organización y funcionamiento interno del mismo y dirigir y coordinar la defensa jurídica del Instituto de Patrimonio Cultural.
2. Absolver y emitir conceptos sobre los asuntos de carácter legal que ponga a su consideración el Director General y demás dependencias de la entidad y adelantar investigaciones de tipo jurídico, doctrinal y jurisprudencial en los aspectos del derecho relacionados con la protección del patrimonio cultural.
3. Elaborar y revisar las normas, acuerdos, decretos y demás disipaciones legales para el correcto funcionamiento del Instituto y proyectar los actos administrativos y contratos que deba expedir y/o celebrar el instituto en cumplimiento de su misión.
4. Actual con poder del Director, garantizando la efectiva y oportuna representación judicial del Instituto ante los despachos judiciales y administrativos en los eventos que lo requiera.
5. Presentar propuestas sobre alternativas de gestión relacionadas con el área, con miras a optimizar y racionalizar los recursos disponibles.
6. Ejercer la secretaría técnica del comité de contratación de la entidad.
7. Rendir los informes que por la naturaleza de su cargo requiera la Dirección, la Junta Directiva, el Concejo, Entidades Distritales y demás organismos de control Fiscal y Administrativo.
8. Participar en la implementación y mejoramiento continuo del Sistema de Gestión de Calidad dentro de los parámetros de la norma técnica y de acuerdo con las directrices de la administración, así como adoptar mecanismo de control y autocontrol necesarios para la ejecución propia del cargo.
9. Coordinar y controlar que la base de datos de los documentos y los activos correspondientes a la gestión del área se encuentre actualizada y que se efectúe la transferencia primaria al Archivo Central, de acuerdo a las tablas de retención de la dependencia.
10. Las demás que le asignen y sean de naturaleza del cargo.</t>
    </r>
  </si>
  <si>
    <t>8. ESTRATEGIAS PLAN 
2016- 2020 
(Asociadas)</t>
  </si>
  <si>
    <t>3. FUNCIONES DE LA DEPENDENCIA 
A. Acuerdo 02 de 2007
B. Decreto 07 de 2015</t>
  </si>
  <si>
    <t>Formular los indicadores de gestión de los procesos asociados a la dependencia</t>
  </si>
  <si>
    <t>Indicadores formulados</t>
  </si>
  <si>
    <t xml:space="preserve">Formulación de indicadores </t>
  </si>
  <si>
    <t>Todos los Procesos</t>
  </si>
  <si>
    <t>Participar en campañas del SIG</t>
  </si>
  <si>
    <t>Participación en las campañas realizadas por la coordinación del SIG</t>
  </si>
  <si>
    <t>% de participacón en las campañas</t>
  </si>
  <si>
    <t>Participar en las Capacitaciones de Gestión Documental</t>
  </si>
  <si>
    <t>Reuniones realizadas con soporte en  actas garantes de los acuerdos para la mejora de la gestión documental</t>
  </si>
  <si>
    <t>% de participación en capacitaciones</t>
  </si>
  <si>
    <t>Realizar el seguimiento y ejecución de los compromisos para la mejora de la gestión documental</t>
  </si>
  <si>
    <t>Seguimiento y ejecución de los compromisos con soporte en  actasde seguimiento</t>
  </si>
  <si>
    <t>% de cumplimiento de los compromisos pactados</t>
  </si>
  <si>
    <t>Apoyar en la elaboración del informe de rendición de cuentas anual del IDPC</t>
  </si>
  <si>
    <t>Informe de rendición de cuentas reportando la información de la dependencia y entregado a la Subdirección General</t>
  </si>
  <si>
    <t># Documentos</t>
  </si>
  <si>
    <t>Apoyar en la elaboración del informe de gestión anual del IDPC</t>
  </si>
  <si>
    <t>Medir y analizar los indicadores  de gestión de los procesos asociados a la dependencia</t>
  </si>
  <si>
    <t>Indicadores medidos y analizados</t>
  </si>
  <si>
    <t>% de Indicadores Medidos</t>
  </si>
  <si>
    <t>Ejecutar y hacer seguimiento a los Planes de Mejoramiento cuyas acciones son responsabilidad de la dependencia</t>
  </si>
  <si>
    <t>Seguimiento trimestral al monitoreo y validación de riesgos</t>
  </si>
  <si>
    <t>% de Seguimiento realizado</t>
  </si>
  <si>
    <t>Realizar el monitoreo y validación de riesgos de los procesos que son responsabilidad de la dependencia</t>
  </si>
  <si>
    <t>Seguimiento realizado</t>
  </si>
  <si>
    <t>% de actas requeridas al año</t>
  </si>
  <si>
    <t>Realizar el Estudio y aprobación de proyectos de vivienda para el incremento en el número de habitantes en Bienes de Interés Cultura</t>
  </si>
  <si>
    <t>Realizar el apoyo técnico y capacitaciones a entidades y organizaciones - gestión interinstitucional</t>
  </si>
  <si>
    <t>Realizar el comité técnico en Espacio Público</t>
  </si>
  <si>
    <t>Realizar el mantenimiento de monumentos en espacio público</t>
  </si>
  <si>
    <t>Realizar Intervenciones de conservacion-restauracion de monumentos en espacio público</t>
  </si>
  <si>
    <t>Realizar el estudios integrales para la conservacion de bienes muebles en espacio publico</t>
  </si>
  <si>
    <t>Evaluar de forma conjunta con el grupo de Bienes Muebles para intervenciones y/o implantaciones de monumentos y/o expresiones artísticas en Sectores de Interés Cultural</t>
  </si>
  <si>
    <r>
      <t xml:space="preserve">Responsable de la Dependencia: 
</t>
    </r>
    <r>
      <rPr>
        <sz val="12"/>
        <rFont val="Arial Narrow"/>
        <family val="2"/>
      </rPr>
      <t>Dorys Patricia Noy Palacios - Subdirectora
Subdirección Técnica de Intervención</t>
    </r>
  </si>
  <si>
    <t>Versión del POA:</t>
  </si>
  <si>
    <t>Actualizar el inventario de bienes muebles y monumentos en espacio público</t>
  </si>
  <si>
    <t>Promover la adopción de monumentos por medio del programa Adopta un Monumento</t>
  </si>
  <si>
    <t>Participar en Cómites propios y de responsabilidad de la dependencia</t>
  </si>
  <si>
    <t>Elaborar Informes o reportes de ley</t>
  </si>
  <si>
    <t>Participar en capacitaciones provistas por el IDPC</t>
  </si>
  <si>
    <t>Estructurar proyectos (obra, interventoría, consultorías, etc)</t>
  </si>
  <si>
    <t>Ejercer la Coordinación de pasantes</t>
  </si>
  <si>
    <t xml:space="preserve">Adelantar reuniones de autoevaluación del proceso </t>
  </si>
  <si>
    <t>Generar informes de Gestión Administrativa</t>
  </si>
  <si>
    <t>Responder derechos de peticion que sean competencia del área</t>
  </si>
  <si>
    <t xml:space="preserve">% INFORMES </t>
  </si>
  <si>
    <t xml:space="preserve">numero de unidades de vivienda evaluadas </t>
  </si>
  <si>
    <t xml:space="preserve">Ejecutar acciones para la construcción normativa referente a espacio público, la gestión y  el seguimiento a  las  intervenciones  en los SIC. </t>
  </si>
  <si>
    <t xml:space="preserve">ACTAS DE ASISTENCIA </t>
  </si>
  <si>
    <t xml:space="preserve"> Elaborar charlas y capacitaciones de actualización en temas de patrimonio y actividades desarrolladas por la Subdirección de Intervención </t>
  </si>
  <si>
    <t xml:space="preserve"> Conceptos técnicos </t>
  </si>
  <si>
    <t xml:space="preserve"> Planilla de control </t>
  </si>
  <si>
    <t xml:space="preserve">Conceptos tecnicos </t>
  </si>
  <si>
    <t xml:space="preserve">Concepto técnico </t>
  </si>
  <si>
    <t xml:space="preserve">Resoluciones (aprobación o archivo) </t>
  </si>
  <si>
    <t>Resoluciones (aprobaciòn, negación, archivo, modificatoria)</t>
  </si>
  <si>
    <t xml:space="preserve">Evaluar las solicitudes de equiparaciones a estrato uno </t>
  </si>
  <si>
    <t xml:space="preserve">Resoluciones de aprobación de vivienda </t>
  </si>
  <si>
    <t xml:space="preserve">Oficio de aprobación o negación de solicitud </t>
  </si>
  <si>
    <t xml:space="preserve"> Informe de campaña</t>
  </si>
  <si>
    <t>Realizar la valoración BICs y SICs</t>
  </si>
  <si>
    <t xml:space="preserve">Conceptos técnico </t>
  </si>
  <si>
    <t xml:space="preserve">Informe de intervención </t>
  </si>
  <si>
    <t xml:space="preserve"> Realizar el estudio de solicitud amenaza de ruina </t>
  </si>
  <si>
    <t xml:space="preserve"> Concepto sobre amenaza de ruina BICs y no BICs</t>
  </si>
  <si>
    <t xml:space="preserve">Realizar el estudio de solicitud de control urbano </t>
  </si>
  <si>
    <t xml:space="preserve">Respuesta al solicitante con reimisión a la entidad competente </t>
  </si>
  <si>
    <t xml:space="preserve"> Ejecutar el seguimiento programas de arqueologia preventiva en el Distrito </t>
  </si>
  <si>
    <t xml:space="preserve">Informes de seguimiento </t>
  </si>
  <si>
    <t xml:space="preserve">Actas de seguimiento </t>
  </si>
  <si>
    <t>Realizar la revisión y propuesta metodológica para la actualización del inventario BIC</t>
  </si>
  <si>
    <t xml:space="preserve"> Fichas de valoración/informe </t>
  </si>
  <si>
    <t xml:space="preserve">Listado de asistencia y ayudas de memorias </t>
  </si>
  <si>
    <t xml:space="preserve">Respuesta a entes de control </t>
  </si>
  <si>
    <t xml:space="preserve">Pliegos </t>
  </si>
  <si>
    <t xml:space="preserve"> Acta de asistencia </t>
  </si>
  <si>
    <t xml:space="preserve">Informe de Actividades </t>
  </si>
  <si>
    <t xml:space="preserve"> Acta de seguimiento </t>
  </si>
  <si>
    <t xml:space="preserve"> Acta de reunión </t>
  </si>
  <si>
    <t xml:space="preserve"> Realizar el seguimiento a obras </t>
  </si>
  <si>
    <t xml:space="preserve"> Informe de seguimiento </t>
  </si>
  <si>
    <t>Realizar informe estado mantenimiento y protección inmuebles a cargo IDPC</t>
  </si>
  <si>
    <t xml:space="preserve">Ficha Diagnostico </t>
  </si>
  <si>
    <t xml:space="preserve">Informe estado de grupo </t>
  </si>
  <si>
    <t xml:space="preserve"> Programa arquelogia preventiva </t>
  </si>
  <si>
    <t>Realizar actividades de mantenimiento en fachadas</t>
  </si>
  <si>
    <t xml:space="preserve">% de fachadas </t>
  </si>
  <si>
    <t>Realizar el comité Interinstitucional Mincultura - IDPC</t>
  </si>
  <si>
    <t>Realizar el apoyo tecnico a convenios</t>
  </si>
  <si>
    <t xml:space="preserve">Acta de reunión </t>
  </si>
  <si>
    <t>Base de datos Consolidada para los equipos de Anteproyectos, Enlucimiento de Fachadas, Espacio Público y Bienes Muebles</t>
  </si>
  <si>
    <t>NUBIA M. RINCÓN</t>
  </si>
  <si>
    <t>SIG INTERVENCIÓN</t>
  </si>
  <si>
    <t>Depuración de la información Transversal de BIC´S  y  Bienes Muebles</t>
  </si>
  <si>
    <t>Base de datos Geográfica de Información Tranversal de BIC´S  y  Bienes Muebles Preliminar y  en Revisión</t>
  </si>
  <si>
    <t>Base de datos Geográfica de Información Tranversal de Bienes de Interes Cultural Preliminar y  en Revisión</t>
  </si>
  <si>
    <t>0.8</t>
  </si>
  <si>
    <t>Depuración de la información de la Base de datos Consolidada  para los equipos de Anteproyectos, Enlucimiento de Fachadas, Espacio Público y Bienes Muebles</t>
  </si>
  <si>
    <t>0.4</t>
  </si>
  <si>
    <t>0.6</t>
  </si>
  <si>
    <t>Base de Datos Geográfica(en formatos SHP)</t>
  </si>
  <si>
    <t>Base de Datos Geográfica</t>
  </si>
  <si>
    <t>Base de datos Actualizada según tiempos establecidos para cada equipo</t>
  </si>
  <si>
    <t>Apoyo técnico y Estadistico de la información Georeferenciada para la Subdirección de Intervención</t>
  </si>
  <si>
    <t>Correo respuesta a la solicitud</t>
  </si>
  <si>
    <t xml:space="preserve">% de correos </t>
  </si>
  <si>
    <t>Gestión de Información Interinstitucional</t>
  </si>
  <si>
    <t>NUBIA RINCÓN</t>
  </si>
  <si>
    <t>EQUIPO SIG</t>
  </si>
  <si>
    <t>INGRID DUARTE</t>
  </si>
  <si>
    <t xml:space="preserve">Ejecutar el seguimiento a obras </t>
  </si>
  <si>
    <t xml:space="preserve">Charla y/o capacitación </t>
  </si>
  <si>
    <t xml:space="preserve">Realizar campañas de voluntariado - enlucimiento de fachadas y limpieza de superficies </t>
  </si>
  <si>
    <t xml:space="preserve">%  DE  FICHAS ACTUALIZADAS </t>
  </si>
  <si>
    <t>Recomendaciones POA 2017</t>
  </si>
  <si>
    <t>Recomendaciones POA 2018</t>
  </si>
  <si>
    <t>ok</t>
  </si>
  <si>
    <t>Incluir la actualización de las bases de inventario de BIC 606 y 678 con la emisión de resoluciones de inclusión, exclusión y cambio de categoría</t>
  </si>
  <si>
    <t>De pronto podría incluirse texto informativo que permita evidenciar las obras que se van a hacer en 2018</t>
  </si>
  <si>
    <t>En caso de las obras que se van a hacer en 2018, es encesario dejar información asociada en el nuevo POA</t>
  </si>
  <si>
    <t>OJO: PARA TODAS LAS OBRAS Es posible establecer un indicador de avaqnce efectivo en las obras y no un indicador de entrega de informes de supervisión?</t>
  </si>
  <si>
    <t>Para 2018 hay una meta de lograr la adopción de 100 monumentos, sería ideal progeramar la actividad en términos absolutos (cantidad de monumentos adoptados)</t>
  </si>
  <si>
    <t>Para 2018 sería ideal programar la actividad en términos absolutos (cantidad de fachadas, o cantidad de campañas)</t>
  </si>
  <si>
    <t>Es relevante separar al menos en el texto cualitativo los recursos que dan cumplimiento a la actividad (reservas y vigencia), con el objetivo de guardar consistencia con los reportes en SEGPLAN y tratar de adar cumplimiento al principio de anualidad</t>
  </si>
  <si>
    <t>Tener en cuenta la estructura de ejcución del 2017 para la programaci{on en 2018, los monumentos se trabajaron en paralelo</t>
  </si>
  <si>
    <t>Tener claridad con respecto a las Fachadas que se hacen con recursos IDPC y las que se hacen por medio de gestión</t>
  </si>
  <si>
    <t>La formula del indicador fue modificada, se evidencia cumplimiento al 25 cuando en realidad fue al 100</t>
  </si>
  <si>
    <t>Esto se consolida en fichas de valoración?</t>
  </si>
  <si>
    <t>Celda W81, si no se realiuzaron actividades por qu{e se reporta avamnce?</t>
  </si>
  <si>
    <t>La actividad debe tener nombre y apellido, se realiza el seguimiento a Obras en XXXX XXXX</t>
  </si>
  <si>
    <t>En 2017 se cumplió con las actividades de gestión realizadas, en 2018 podrían programarse de manera deliberada</t>
  </si>
  <si>
    <r>
      <t xml:space="preserve">Responsable consolidación del informe: 
</t>
    </r>
    <r>
      <rPr>
        <sz val="12"/>
        <rFont val="Arial Narrow"/>
        <family val="2"/>
      </rPr>
      <t>Paola Andrea Leal López - Profesional (Contratista)
Subdirección Técnica de Intervención</t>
    </r>
  </si>
  <si>
    <t>POA 2018 versión Programación</t>
  </si>
  <si>
    <t>POA 2018 versión Seguimiento Trim. 1</t>
  </si>
  <si>
    <t>POA 2018 versión Seguimiento Trim. 2</t>
  </si>
  <si>
    <t>POA 2018 versión Seguimiento Trim. 3</t>
  </si>
  <si>
    <t>POA 2018 versión Seguimiento Trim. 4</t>
  </si>
  <si>
    <t>DORYS PATRICIA NOY  P /YOLANDA OVIEDO</t>
  </si>
  <si>
    <t>ANTEPROYECTOS</t>
  </si>
  <si>
    <t>EQUIPO DE ANTEPROYECTOS - Realizar el estudio de trámites, servicios y otros procesos administrativos.</t>
  </si>
  <si>
    <t>EQUIPO DE REPARACIONES LOCATIVAS - Realizar el estudio de trámites, servicios y otros procesos administrativos.</t>
  </si>
  <si>
    <t>ARMANDO LOZANO</t>
  </si>
  <si>
    <t>CONCEPTOS DE NORMA / REPARACIONES LOCATIVAS</t>
  </si>
  <si>
    <t>EQUIPO DE FACHADAS - Realizar el estudio de trámites, servicios y otros procesos administrativos.</t>
  </si>
  <si>
    <t xml:space="preserve"> EQUIPO DE VALORACION E INVENTARIO - Realizar el acompañamiento técnico de formulación y evaluación de Planes especiales de manejo y protección PEMP</t>
  </si>
  <si>
    <t>EQUIPO DE VALORACION E INVENTARIO - Estudiar las solicitudes de inclusiones, exclusiones y cambio de categoria de bienes de interes cultural</t>
  </si>
  <si>
    <t xml:space="preserve">Conceptos / Oficios de recomendaciones tecnicas protección patrimonio arquelogico </t>
  </si>
  <si>
    <t xml:space="preserve">ARQUEOLOGIA - Realizar el acompañamiento técnico para la protección del patrimonio arquelogico </t>
  </si>
  <si>
    <t>EQUIPO DE CONCEPTOS DE NORMA - Realizar el estudio de solicitud de conceptos de norma, solicitudes de información y certificaciones BIC</t>
  </si>
  <si>
    <t xml:space="preserve">Resoluciones emitidas </t>
  </si>
  <si>
    <t>PAOLA LEAL / ATENCION AL PUBLICO</t>
  </si>
  <si>
    <t>PAOLA LEAL / WINER MARTINEZ</t>
  </si>
  <si>
    <t>SUBDIRECCION DE INTERVENCION</t>
  </si>
  <si>
    <t xml:space="preserve">EQUIPO DE ANTEPROYECTOS -  Realizar el estudio de solicitudes de intervención anteproyectos </t>
  </si>
  <si>
    <t xml:space="preserve">SUBDIRECCION DE INTERVENCION - Realizar asesorias tecnicas </t>
  </si>
  <si>
    <t>SUBDIRECCION DE INTERVENCION - Estudiar las solicitudes para intervenciones en Bienes de Interés Cultural</t>
  </si>
  <si>
    <t>EQUIPO DE REPARACIONES LOCATIVAS - Evaluar los proyectos  de reparaciones locativas y primeros auxilios</t>
  </si>
  <si>
    <t>EQUIPO DE ESPACIO PUBLICO - Evaluar los proyectos de Espacio Público en Sectores de Interés Cultural</t>
  </si>
  <si>
    <t>EQUIPO DE ESPACIO PUBLICO - Evaluar los proyectos de publicidad visual exterior en Bienes y Sectores de Interés Cultural</t>
  </si>
  <si>
    <t>$ cancelados en el periodo / $ totales comprometidos</t>
  </si>
  <si>
    <t>% DE AVANCE FISICO DE OBRA</t>
  </si>
  <si>
    <t>% DE AVANCE PAGADO DE OBRA</t>
  </si>
  <si>
    <t>RESERVA - Realizar la intervención Bienes Interes Cultural Sede IDPC Etapa II (Reforzamiento y Restauración)</t>
  </si>
  <si>
    <t>VIGENCIA - Realizar la intervención Bienes Interes Cultural Sede IDPC Etapa III (Puesta en funcionamiento)</t>
  </si>
  <si>
    <t>SEDE PRINCIPAL</t>
  </si>
  <si>
    <t>Avance reportado por Interventoría y Avalado por la supervisión del contrato para el periodo</t>
  </si>
  <si>
    <t xml:space="preserve">RESERVA Realizar la intervención Bienes Interes Cultural PLAZA SANTAMARIA FASE II Convenio UNAL. Fachada. </t>
  </si>
  <si>
    <t>Investigaciòn y concepto tecnico para la consolidaciòn y tratamiento de la fachada del BIC</t>
  </si>
  <si>
    <t>CONCEPTO TECNICO</t>
  </si>
  <si>
    <t>VIGENCIA Realizar la intervención Bienes Interes Cultural PLAZA SANTAMARIA FASE II - Intervención Fachada</t>
  </si>
  <si>
    <t>OBRAS</t>
  </si>
  <si>
    <t>SANTA MARIA</t>
  </si>
  <si>
    <t xml:space="preserve">VIGENCIA Realizar la intervención Bienes Interes Cultural SEDE TITO  </t>
  </si>
  <si>
    <t>SEDE TITO</t>
  </si>
  <si>
    <t>DORYS PATRICIA NOY P /MONICA ALVAREZ</t>
  </si>
  <si>
    <t>31/06/2018</t>
  </si>
  <si>
    <t xml:space="preserve">VIGENCIA Realizar la intervención Bienes Interes Cultural CONCEJO DE BOGOTA </t>
  </si>
  <si>
    <t>CONCEJO DE BOGOTA</t>
  </si>
  <si>
    <t>VIGENCIA Realizar la intervención arqueologica proceso intervención y reforzamiento Sede Principal IDPC</t>
  </si>
  <si>
    <t>PROTECCION - FACHADAS - MONUMENTOS</t>
  </si>
  <si>
    <t>VIGENCIA Realizar la intervención Bienes Interes Cultural VOTO NACIONAL FASE II</t>
  </si>
  <si>
    <t>DORYS PATRICIA NOY P /MARIA ISABEL GALINDO</t>
  </si>
  <si>
    <t>RESERVA - VIGENCIA Realizar la intervención Bienes Interes Cultural VOTO NACIONAL FASE II evaluación y complementación consultoría 2014 en etapa pre estructuración</t>
  </si>
  <si>
    <t>VOTO NACIONAL FASE II</t>
  </si>
  <si>
    <t>CASA COLORADA</t>
  </si>
  <si>
    <t>PROYECTO</t>
  </si>
  <si>
    <t>PALACIO LIEVANO</t>
  </si>
  <si>
    <t xml:space="preserve">Proyecto de Intervención primera etapa </t>
  </si>
  <si>
    <t>Proyecto de Intervención fachada</t>
  </si>
  <si>
    <t>VIGENCIA Realizar la intervención Bienes Interes Cultural CASA COLORADA Consultoria.</t>
  </si>
  <si>
    <t>VIGENCIA Realizar la intervención Bienes Interes Cultural CASA COLORADA</t>
  </si>
  <si>
    <t>VIGENCIA Realizar la intervención Bienes Interes Cultural PALACIO LIEVANO Consultoria.</t>
  </si>
  <si>
    <t>VIGENCIA Realizar la intervención Bienes Interes Cultural PALACIO LIEVANO.</t>
  </si>
  <si>
    <t>CONCORDIA</t>
  </si>
  <si>
    <t>RESERVA - Realizar la intervención Bienes Interes Cultural CONCORDIA Etapa II</t>
  </si>
  <si>
    <t>VIGENCIA - Realizar la intervención Bienes Interes Cultural CONCORDIA Etapa III (Puesta en funcionamiento)</t>
  </si>
  <si>
    <t>MONUMENTOS</t>
  </si>
  <si>
    <t>RESERVA - Realizar la intervención en Monumentos Monto agotable</t>
  </si>
  <si>
    <t>VIGENCIA - Realizar la intervención en Monumentos Monto agotable</t>
  </si>
  <si>
    <t>DORYS PATRICIA NOY P /YOLANDA OVIEDO</t>
  </si>
  <si>
    <t xml:space="preserve">RESERVA Realizar la intervención en Monumentos Monto agotable Convenio UNAL. Fachada. </t>
  </si>
  <si>
    <t>CONCEPTOS TECNICOS</t>
  </si>
  <si>
    <t>MONUMENTO LOS HEROES</t>
  </si>
  <si>
    <t>VIGENCIA Realizar la intervención Bienes Interes Cultural MONUMENTO LOS HEROES.</t>
  </si>
  <si>
    <t>DORYS PATRICIA NOY P /HEVER CRUZ</t>
  </si>
  <si>
    <t>ESPACIO PUBLICO ERMITA CALLEJON DEL EMBUDO</t>
  </si>
  <si>
    <t>VIGENCIA Realizar la intervención espacio público ERMITA CALLEJON DEL EMBUDO.</t>
  </si>
  <si>
    <t>VIGENCIA Realizar la intervención espacio público ERMITA CALLEJON DEL EMBUDO consultoría</t>
  </si>
  <si>
    <t>ADOPTA</t>
  </si>
  <si>
    <t>YOLANDA OVIEDO / DIANA SHOOL</t>
  </si>
  <si>
    <t>EQUIPARACIONES A ESTRATO 1</t>
  </si>
  <si>
    <t>YOLANDA OVIEDO</t>
  </si>
  <si>
    <t>ANDRES NARVAEZ / YOLANDA OVIEDO</t>
  </si>
  <si>
    <t>BRIGADA MONUMENTOS</t>
  </si>
  <si>
    <t>BRIGADA FACHADAS</t>
  </si>
  <si>
    <t xml:space="preserve">Registro fotografiico </t>
  </si>
  <si>
    <t>VALORACION</t>
  </si>
  <si>
    <t>DORYS PATRICIA NOY PALACIOS / PAOLA ANDREA LEAL</t>
  </si>
  <si>
    <t>Estructurar los pliegos para Realizar la intervención Bienes Interes Cultural Sede IDPC Etapa III (Puesta en funcionamiento)</t>
  </si>
  <si>
    <t>Estructurar los pliegos para Realizar la intervención Bienes Interes Cultural PLAZA SANTAMARIA FASE II - Intervención Fachada</t>
  </si>
  <si>
    <t xml:space="preserve">Estructurar los pliegos para Realizar la intervención Bienes Interes Cultural SEDE TITO  </t>
  </si>
  <si>
    <t xml:space="preserve">Estructurar los pliegos para Realizar la intervención Bienes Interes Cultural CONCEJO DE BOGOTA </t>
  </si>
  <si>
    <t xml:space="preserve">Formular PROYECTO DE INVERSION MIN CULTURA para Realizar la intervención Bienes Interes Cultural VOTO NACIONAL FASE II </t>
  </si>
  <si>
    <t>Proyecto formulado</t>
  </si>
  <si>
    <t>Estructurar los pliegos para Realizar la intervención Bienes Interes Cultural VOTO NACIONAL FASE II</t>
  </si>
  <si>
    <t>Estructurar los pliegos para la consultorìa dirigida a Realizar la intervención Bienes Interes Cultural CASA COLORADA</t>
  </si>
  <si>
    <t>Estructurar los pliegos para Realizar la intervención Bienes Interes Cultural CASA COLORADA</t>
  </si>
  <si>
    <t>Estructurar los pliegos para la consultorìa dirigida a Realizar la intervención Bienes Interes Cultural PALACIO LIEVANO</t>
  </si>
  <si>
    <t>Estructurar los pliegos para Realizar la intervención Bienes Interes Cultural PALACIO LIEVANO</t>
  </si>
  <si>
    <t>Estructurar los pliegos para Realizar la intervención Bienes Interes Cultural CONCORDIA Etapa III (Puesta en funcionamiento)</t>
  </si>
  <si>
    <t>PLIEGO CONCURSO DE MERITOS</t>
  </si>
  <si>
    <t>Estructurar los pliegos para Realizar la intervención en Monumentos Monto agotable</t>
  </si>
  <si>
    <t>Estructurar los pliegos para la interventoría para Realizar la intervención en Monumentos Monto agotable</t>
  </si>
  <si>
    <t>Estructurar los pliegos para Realizar la intervención en  MONUMENTO LOS HEROES.</t>
  </si>
  <si>
    <t>CONVENIO Realizar la intervención espacio público ERMITA CALLEJON DEL EMBUDO</t>
  </si>
  <si>
    <t>DORYS PATRICIA NOY P / LUZ MARINA SERNA</t>
  </si>
  <si>
    <t>Estructurar los pliegos para Realizar la intervención espacio público ERMITA CALLEJON DEL EMBUDO consultoría</t>
  </si>
  <si>
    <t>Estructurar los pliegos para Realizar la intervención espacio público ERMITA CALLEJON DEL EMBUDO.</t>
  </si>
  <si>
    <t>Recopilación  y consolidación de la  información relacionada con la funciones y actividades de la Subdirección de Intervención de las vigencias 2018  para los equipos de Anteproyectos, Enlucimiento de Fachadas, Espacio Público y Bienes Muebles.</t>
  </si>
  <si>
    <t>Base de datos Consolidada 2018 para los equipos de  Anteproyectos, Enlucimiento de Fachadas, Espacio Público y Bienes Muebles</t>
  </si>
  <si>
    <t>Base de datos  vigencia 2018  de la información de los equipos de Anteproyectos, Enlucimiento de Fachadas, Espacio Público y Bienes Muebles</t>
  </si>
  <si>
    <t>Base de datos  vigencia 2018 equipos subintervención Anteproyectos, Enlucimiento de Fachadas, Espacio Público y Bienes Muebles</t>
  </si>
  <si>
    <t>Georeferenciación de la Información Recopilada y consolidada en Base de datos vigencia 2018  de los equipos Anteproyectos, Enlucimiento de Fachadas, Espacio Público y Bienes Muebles</t>
  </si>
  <si>
    <t>Alimentación de la Base de Datos Subdirección de Intervención para la vigencia 2018   de los equipos de  Anteproyectos, Enlucimiento de Fachadas, Espacio Público y Bienes Muebles</t>
  </si>
  <si>
    <t>Base de Datos Prelimiar de la Subdirección de Intervención de las vigencias 2018 de los equipos de trabajo Anteproyectos, Enlucimiento de Fachadas, Espacio Público y Bienes Muebles.</t>
  </si>
  <si>
    <t>PAOLA ANDREA LEAL</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</si>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</sst>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 _€_-;\-* #,##0\ _€_-;_-* &quot;-&quot;\ _€_-;_-@_-"/>
    <numFmt numFmtId="43" formatCode="_-* #,##0.00\ _€_-;\-* #,##0.00\ _€_-;_-* &quot;-&quot;??\ _€_-;_-@_-"/>
    <numFmt numFmtId="164" formatCode="_ * #,##0.00_ ;_ * \-#,##0.00_ ;_ * &quot;-&quot;??_ ;_ @_ "/>
    <numFmt numFmtId="165" formatCode="0.0%"/>
    <numFmt numFmtId="166" formatCode="_-* #,##0\ _€_-;\-* #,##0\ _€_-;_-* \-?\ _€_-;_-@_-"/>
    <numFmt numFmtId="167" formatCode="_-* #,##0\ _€_-;\-* #,##0\ _€_-;_-* &quot;-&quot;??\ _€_-;_-@_-"/>
  </numFmts>
  <fonts count="38" x14ac:knownFonts="1">
    <font>
      <sz val="11"/>
      <color theme="1"/>
      <name val="Calibri"/>
      <family val="2"/>
      <scheme val="minor"/>
    </font>
    <font>
      <sz val="10"/>
      <name val="Arial"/>
      <family val="2"/>
    </font>
    <font>
      <sz val="9"/>
      <color indexed="81"/>
      <name val="Tahoma"/>
      <family val="2"/>
    </font>
    <font>
      <b/>
      <sz val="9"/>
      <color indexed="81"/>
      <name val="Tahoma"/>
      <family val="2"/>
    </font>
    <font>
      <sz val="11"/>
      <color indexed="8"/>
      <name val="Calibri"/>
      <family val="2"/>
    </font>
    <font>
      <sz val="10"/>
      <name val="Arial Narrow"/>
      <family val="2"/>
    </font>
    <font>
      <b/>
      <sz val="12"/>
      <name val="Arial Narrow"/>
      <family val="2"/>
    </font>
    <font>
      <sz val="12"/>
      <name val="Arial Narrow"/>
      <family val="2"/>
    </font>
    <font>
      <b/>
      <sz val="10"/>
      <name val="Arial Narrow"/>
      <family val="2"/>
    </font>
    <font>
      <b/>
      <sz val="11"/>
      <name val="Arial Narrow"/>
      <family val="2"/>
    </font>
    <font>
      <sz val="14"/>
      <name val="Arial"/>
      <family val="2"/>
    </font>
    <font>
      <sz val="12"/>
      <name val="Arial"/>
      <family val="2"/>
    </font>
    <font>
      <sz val="16"/>
      <name val="Arial"/>
      <family val="2"/>
    </font>
    <font>
      <b/>
      <sz val="11"/>
      <name val="Arial"/>
      <family val="2"/>
    </font>
    <font>
      <sz val="11"/>
      <name val="Arial"/>
      <family val="2"/>
    </font>
    <font>
      <b/>
      <sz val="16"/>
      <name val="Arial Narrow"/>
      <family val="2"/>
    </font>
    <font>
      <b/>
      <i/>
      <sz val="11"/>
      <name val="Arial"/>
      <family val="2"/>
    </font>
    <font>
      <b/>
      <sz val="14"/>
      <name val="Arial"/>
      <family val="2"/>
    </font>
    <font>
      <b/>
      <sz val="16"/>
      <name val="Arial"/>
      <family val="2"/>
    </font>
    <font>
      <b/>
      <sz val="12"/>
      <name val="Arial"/>
      <family val="2"/>
    </font>
    <font>
      <b/>
      <sz val="10"/>
      <color indexed="8"/>
      <name val="Calibri"/>
      <family val="2"/>
    </font>
    <font>
      <sz val="10"/>
      <color indexed="8"/>
      <name val="Calibri"/>
      <family val="2"/>
    </font>
    <font>
      <b/>
      <sz val="14"/>
      <name val="Arial Narrow"/>
      <family val="2"/>
    </font>
    <font>
      <sz val="10"/>
      <color theme="1"/>
      <name val="Calibri"/>
      <family val="2"/>
      <scheme val="minor"/>
    </font>
    <font>
      <b/>
      <sz val="10"/>
      <color theme="1"/>
      <name val="Calibri"/>
      <family val="2"/>
      <scheme val="minor"/>
    </font>
    <font>
      <sz val="10"/>
      <color rgb="FF000000"/>
      <name val="Calibri"/>
      <family val="2"/>
      <scheme val="minor"/>
    </font>
    <font>
      <sz val="16"/>
      <color theme="1"/>
      <name val="Arial"/>
      <family val="2"/>
    </font>
    <font>
      <b/>
      <sz val="11"/>
      <color theme="1"/>
      <name val="Calibri"/>
      <family val="2"/>
      <scheme val="minor"/>
    </font>
    <font>
      <sz val="11"/>
      <color rgb="FF000000"/>
      <name val="Arial"/>
      <family val="2"/>
    </font>
    <font>
      <u/>
      <sz val="11"/>
      <color theme="10"/>
      <name val="Calibri"/>
      <family val="2"/>
      <scheme val="minor"/>
    </font>
    <font>
      <u/>
      <sz val="11"/>
      <color theme="11"/>
      <name val="Calibri"/>
      <family val="2"/>
      <scheme val="minor"/>
    </font>
    <font>
      <sz val="8"/>
      <name val="Arial"/>
      <family val="2"/>
    </font>
    <font>
      <b/>
      <sz val="12"/>
      <color theme="0"/>
      <name val="Arial Narrow"/>
      <family val="2"/>
    </font>
    <font>
      <sz val="11"/>
      <color theme="0"/>
      <name val="Arial"/>
      <family val="2"/>
    </font>
    <font>
      <b/>
      <sz val="11"/>
      <color theme="0"/>
      <name val="Arial"/>
      <family val="2"/>
    </font>
    <font>
      <sz val="12"/>
      <color theme="0"/>
      <name val="Arial Narrow"/>
      <family val="2"/>
    </font>
    <font>
      <b/>
      <sz val="10"/>
      <name val="Arial"/>
      <family val="2"/>
    </font>
    <font>
      <sz val="11"/>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1"/>
        <bgColor indexed="64"/>
      </patternFill>
    </fill>
  </fills>
  <borders count="86">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medium">
        <color auto="1"/>
      </left>
      <right/>
      <top/>
      <bottom/>
      <diagonal/>
    </border>
    <border>
      <left/>
      <right style="medium">
        <color auto="1"/>
      </right>
      <top/>
      <bottom/>
      <diagonal/>
    </border>
    <border>
      <left style="thin">
        <color auto="1"/>
      </left>
      <right style="medium">
        <color auto="1"/>
      </right>
      <top style="thin">
        <color auto="1"/>
      </top>
      <bottom style="thin">
        <color auto="1"/>
      </bottom>
      <diagonal/>
    </border>
    <border>
      <left style="medium">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thin">
        <color auto="1"/>
      </bottom>
      <diagonal/>
    </border>
    <border>
      <left/>
      <right/>
      <top/>
      <bottom style="hair">
        <color auto="1"/>
      </bottom>
      <diagonal/>
    </border>
    <border>
      <left style="hair">
        <color auto="1"/>
      </left>
      <right/>
      <top style="hair">
        <color auto="1"/>
      </top>
      <bottom style="hair">
        <color auto="1"/>
      </bottom>
      <diagonal/>
    </border>
    <border>
      <left/>
      <right/>
      <top style="dotted">
        <color auto="1"/>
      </top>
      <bottom style="dotted">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hair">
        <color auto="1"/>
      </left>
      <right/>
      <top/>
      <bottom/>
      <diagonal/>
    </border>
    <border>
      <left/>
      <right/>
      <top style="dotted">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hair">
        <color auto="1"/>
      </left>
      <right/>
      <top style="hair">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bottom style="medium">
        <color auto="1"/>
      </bottom>
      <diagonal/>
    </border>
    <border>
      <left style="medium">
        <color auto="1"/>
      </left>
      <right/>
      <top style="hair">
        <color auto="1"/>
      </top>
      <bottom style="hair">
        <color auto="1"/>
      </bottom>
      <diagonal/>
    </border>
    <border>
      <left/>
      <right style="hair">
        <color auto="1"/>
      </right>
      <top style="hair">
        <color auto="1"/>
      </top>
      <bottom style="hair">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hair">
        <color auto="1"/>
      </left>
      <right/>
      <top style="hair">
        <color auto="1"/>
      </top>
      <bottom/>
      <diagonal/>
    </border>
    <border>
      <left/>
      <right/>
      <top style="hair">
        <color auto="1"/>
      </top>
      <bottom/>
      <diagonal/>
    </border>
    <border>
      <left/>
      <right style="medium">
        <color auto="1"/>
      </right>
      <top style="hair">
        <color auto="1"/>
      </top>
      <bottom/>
      <diagonal/>
    </border>
    <border>
      <left/>
      <right/>
      <top style="hair">
        <color auto="1"/>
      </top>
      <bottom style="hair">
        <color auto="1"/>
      </bottom>
      <diagonal/>
    </border>
    <border>
      <left/>
      <right style="medium">
        <color auto="1"/>
      </right>
      <top style="hair">
        <color auto="1"/>
      </top>
      <bottom style="hair">
        <color auto="1"/>
      </bottom>
      <diagonal/>
    </border>
    <border>
      <left/>
      <right/>
      <top style="dotted">
        <color auto="1"/>
      </top>
      <bottom style="hair">
        <color auto="1"/>
      </bottom>
      <diagonal/>
    </border>
    <border>
      <left/>
      <right style="medium">
        <color auto="1"/>
      </right>
      <top style="dotted">
        <color auto="1"/>
      </top>
      <bottom style="hair">
        <color auto="1"/>
      </bottom>
      <diagonal/>
    </border>
    <border>
      <left style="dotted">
        <color auto="1"/>
      </left>
      <right/>
      <top style="dotted">
        <color auto="1"/>
      </top>
      <bottom style="dotted">
        <color auto="1"/>
      </bottom>
      <diagonal/>
    </border>
    <border>
      <left/>
      <right style="dotted">
        <color auto="1"/>
      </right>
      <top style="dotted">
        <color auto="1"/>
      </top>
      <bottom style="dotted">
        <color auto="1"/>
      </bottom>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medium">
        <color auto="1"/>
      </left>
      <right/>
      <top style="hair">
        <color auto="1"/>
      </top>
      <bottom/>
      <diagonal/>
    </border>
    <border>
      <left/>
      <right style="hair">
        <color auto="1"/>
      </right>
      <top style="hair">
        <color auto="1"/>
      </top>
      <bottom/>
      <diagonal/>
    </border>
    <border>
      <left style="medium">
        <color auto="1"/>
      </left>
      <right/>
      <top/>
      <bottom style="hair">
        <color auto="1"/>
      </bottom>
      <diagonal/>
    </border>
    <border>
      <left/>
      <right style="hair">
        <color auto="1"/>
      </right>
      <top/>
      <bottom style="hair">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style="hair">
        <color auto="1"/>
      </right>
      <top/>
      <bottom/>
      <diagonal/>
    </border>
    <border>
      <left style="hair">
        <color auto="1"/>
      </left>
      <right/>
      <top/>
      <bottom style="hair">
        <color auto="1"/>
      </bottom>
      <diagonal/>
    </border>
    <border>
      <left/>
      <right/>
      <top style="hair">
        <color auto="1"/>
      </top>
      <bottom style="thin">
        <color auto="1"/>
      </bottom>
      <diagonal/>
    </border>
    <border>
      <left/>
      <right style="hair">
        <color auto="1"/>
      </right>
      <top style="hair">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thin">
        <color auto="1"/>
      </top>
      <bottom/>
      <diagonal/>
    </border>
    <border>
      <left style="medium">
        <color auto="1"/>
      </left>
      <right/>
      <top/>
      <bottom style="thin">
        <color auto="1"/>
      </bottom>
      <diagonal/>
    </border>
    <border>
      <left style="dotted">
        <color auto="1"/>
      </left>
      <right style="dotted">
        <color auto="1"/>
      </right>
      <top style="dotted">
        <color auto="1"/>
      </top>
      <bottom style="dotted">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style="medium">
        <color auto="1"/>
      </right>
      <top style="dotted">
        <color auto="1"/>
      </top>
      <bottom style="dotted">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thin">
        <color auto="1"/>
      </top>
      <bottom/>
      <diagonal/>
    </border>
    <border>
      <left style="thin">
        <color auto="1"/>
      </left>
      <right style="medium">
        <color indexed="64"/>
      </right>
      <top/>
      <bottom style="thin">
        <color auto="1"/>
      </bottom>
      <diagonal/>
    </border>
    <border>
      <left/>
      <right style="medium">
        <color indexed="64"/>
      </right>
      <top/>
      <bottom style="thin">
        <color auto="1"/>
      </bottom>
      <diagonal/>
    </border>
    <border>
      <left style="medium">
        <color auto="1"/>
      </left>
      <right style="thin">
        <color auto="1"/>
      </right>
      <top style="thin">
        <color auto="1"/>
      </top>
      <bottom/>
      <diagonal/>
    </border>
    <border>
      <left/>
      <right style="medium">
        <color auto="1"/>
      </right>
      <top style="thin">
        <color auto="1"/>
      </top>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style="thin">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59">
    <xf numFmtId="0" fontId="0" fillId="0" borderId="0"/>
    <xf numFmtId="41" fontId="4" fillId="0" borderId="0" applyFont="0" applyFill="0" applyBorder="0" applyAlignment="0" applyProtection="0"/>
    <xf numFmtId="164" fontId="1" fillId="0" borderId="0" applyFont="0" applyFill="0" applyBorder="0" applyAlignment="0" applyProtection="0"/>
    <xf numFmtId="0" fontId="1" fillId="0" borderId="0"/>
    <xf numFmtId="9" fontId="4" fillId="0" borderId="0" applyFont="0" applyFill="0" applyBorder="0" applyAlignment="0" applyProtection="0"/>
    <xf numFmtId="9" fontId="4" fillId="0" borderId="0" applyFon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9" fontId="4" fillId="0" borderId="0" applyFont="0" applyFill="0" applyBorder="0" applyAlignment="0" applyProtection="0"/>
    <xf numFmtId="41" fontId="4" fillId="0" borderId="0" applyFon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43" fontId="37" fillId="0" borderId="0" applyFont="0" applyFill="0" applyBorder="0" applyAlignment="0" applyProtection="0"/>
  </cellStyleXfs>
  <cellXfs count="469">
    <xf numFmtId="0" fontId="0" fillId="0" borderId="0" xfId="0"/>
    <xf numFmtId="0" fontId="7" fillId="0" borderId="0" xfId="0" applyFont="1"/>
    <xf numFmtId="0" fontId="7" fillId="0" borderId="0" xfId="0" applyFont="1" applyAlignment="1">
      <alignment horizontal="center" vertical="center"/>
    </xf>
    <xf numFmtId="0" fontId="7" fillId="0" borderId="0" xfId="0" applyFont="1" applyAlignment="1">
      <alignment horizontal="center"/>
    </xf>
    <xf numFmtId="0" fontId="6" fillId="0" borderId="0" xfId="0" applyFont="1"/>
    <xf numFmtId="0" fontId="7" fillId="0" borderId="1" xfId="0" applyFont="1" applyBorder="1" applyAlignment="1">
      <alignment horizontal="center"/>
    </xf>
    <xf numFmtId="0" fontId="8" fillId="2" borderId="0" xfId="0" applyFont="1" applyFill="1" applyBorder="1" applyAlignment="1">
      <alignment horizontal="left"/>
    </xf>
    <xf numFmtId="0" fontId="8" fillId="2" borderId="0" xfId="0" applyFont="1" applyFill="1" applyBorder="1" applyAlignment="1">
      <alignment horizontal="center"/>
    </xf>
    <xf numFmtId="0" fontId="6" fillId="2" borderId="0" xfId="0" applyFont="1" applyFill="1" applyBorder="1" applyAlignment="1"/>
    <xf numFmtId="0" fontId="7" fillId="2" borderId="0" xfId="0" applyFont="1" applyFill="1"/>
    <xf numFmtId="0" fontId="7" fillId="2" borderId="0" xfId="0" applyFont="1" applyFill="1" applyBorder="1"/>
    <xf numFmtId="0" fontId="10" fillId="2" borderId="1" xfId="0" applyFont="1" applyFill="1" applyBorder="1" applyAlignment="1">
      <alignment horizontal="center" vertical="center"/>
    </xf>
    <xf numFmtId="0" fontId="7" fillId="2" borderId="0" xfId="0" applyFont="1" applyFill="1" applyAlignment="1">
      <alignment horizontal="center" vertical="center"/>
    </xf>
    <xf numFmtId="0" fontId="8" fillId="2" borderId="3" xfId="0" applyFont="1" applyFill="1" applyBorder="1" applyAlignment="1">
      <alignment horizontal="left"/>
    </xf>
    <xf numFmtId="0" fontId="6" fillId="2" borderId="4" xfId="0" applyFont="1" applyFill="1" applyBorder="1" applyAlignment="1"/>
    <xf numFmtId="0" fontId="13" fillId="4" borderId="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3" xfId="0" applyFont="1" applyFill="1" applyBorder="1" applyAlignment="1">
      <alignment horizontal="left"/>
    </xf>
    <xf numFmtId="0" fontId="13" fillId="2" borderId="0" xfId="0" applyFont="1" applyFill="1" applyBorder="1" applyAlignment="1">
      <alignment horizontal="left"/>
    </xf>
    <xf numFmtId="0" fontId="13" fillId="2" borderId="0" xfId="0" applyFont="1" applyFill="1" applyBorder="1" applyAlignment="1"/>
    <xf numFmtId="0" fontId="13" fillId="2" borderId="4" xfId="0" applyFont="1" applyFill="1" applyBorder="1" applyAlignment="1"/>
    <xf numFmtId="0" fontId="16" fillId="2" borderId="0"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3" fillId="2" borderId="0" xfId="0" applyFont="1" applyFill="1" applyBorder="1" applyAlignment="1">
      <alignment horizontal="center"/>
    </xf>
    <xf numFmtId="166" fontId="13" fillId="4" borderId="1" xfId="0" applyNumberFormat="1" applyFont="1" applyFill="1" applyBorder="1" applyAlignment="1">
      <alignment horizontal="center" vertical="center" wrapText="1"/>
    </xf>
    <xf numFmtId="166" fontId="13" fillId="4" borderId="5" xfId="0" applyNumberFormat="1" applyFont="1" applyFill="1" applyBorder="1" applyAlignment="1">
      <alignment horizontal="center" vertical="center" wrapText="1"/>
    </xf>
    <xf numFmtId="0" fontId="19" fillId="2" borderId="0" xfId="0" applyFont="1" applyFill="1" applyBorder="1" applyAlignment="1">
      <alignment horizontal="center" vertical="center" wrapText="1"/>
    </xf>
    <xf numFmtId="0" fontId="19" fillId="2" borderId="0" xfId="0" applyFont="1" applyFill="1" applyBorder="1" applyAlignment="1">
      <alignment vertical="center" wrapText="1"/>
    </xf>
    <xf numFmtId="0" fontId="19" fillId="2" borderId="4" xfId="0" applyFont="1" applyFill="1" applyBorder="1" applyAlignment="1">
      <alignment vertical="center" wrapText="1"/>
    </xf>
    <xf numFmtId="0" fontId="23" fillId="0" borderId="0" xfId="0" applyFont="1"/>
    <xf numFmtId="0" fontId="24" fillId="4" borderId="6"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24" fillId="4" borderId="8" xfId="0" applyFont="1" applyFill="1" applyBorder="1" applyAlignment="1">
      <alignment horizontal="center" vertical="center" wrapText="1"/>
    </xf>
    <xf numFmtId="0" fontId="23" fillId="0" borderId="1" xfId="0" applyFont="1" applyBorder="1" applyAlignment="1">
      <alignment vertical="center" wrapText="1"/>
    </xf>
    <xf numFmtId="0" fontId="25" fillId="0" borderId="1" xfId="0" applyFont="1" applyBorder="1" applyAlignment="1">
      <alignment vertical="center" wrapText="1"/>
    </xf>
    <xf numFmtId="0" fontId="23" fillId="0" borderId="9" xfId="0" applyFont="1" applyBorder="1" applyAlignment="1">
      <alignment vertical="center" wrapText="1"/>
    </xf>
    <xf numFmtId="0" fontId="7" fillId="0" borderId="10" xfId="0" applyFont="1" applyBorder="1" applyAlignment="1">
      <alignment horizontal="center"/>
    </xf>
    <xf numFmtId="0" fontId="23" fillId="0" borderId="1" xfId="0" applyFont="1" applyBorder="1" applyAlignment="1">
      <alignment vertical="center"/>
    </xf>
    <xf numFmtId="0" fontId="0" fillId="0" borderId="0" xfId="0" applyAlignment="1"/>
    <xf numFmtId="0" fontId="23" fillId="5" borderId="1" xfId="0" applyFont="1" applyFill="1" applyBorder="1" applyAlignment="1">
      <alignment vertical="center"/>
    </xf>
    <xf numFmtId="0" fontId="14" fillId="0" borderId="11" xfId="0" applyFont="1" applyBorder="1" applyAlignment="1">
      <alignment vertical="center" wrapText="1"/>
    </xf>
    <xf numFmtId="0" fontId="13" fillId="3" borderId="12" xfId="0" applyFont="1" applyFill="1" applyBorder="1" applyAlignment="1">
      <alignment horizontal="center" vertical="center" wrapText="1"/>
    </xf>
    <xf numFmtId="0" fontId="13" fillId="3" borderId="13" xfId="0" applyFont="1" applyFill="1" applyBorder="1" applyAlignment="1">
      <alignment horizontal="center" vertical="center"/>
    </xf>
    <xf numFmtId="0" fontId="23" fillId="0" borderId="14" xfId="0" applyFont="1" applyBorder="1" applyAlignment="1">
      <alignment vertical="center" wrapText="1"/>
    </xf>
    <xf numFmtId="0" fontId="23" fillId="0" borderId="15" xfId="0" applyFont="1" applyBorder="1" applyAlignment="1">
      <alignment vertical="center" wrapText="1"/>
    </xf>
    <xf numFmtId="0" fontId="23" fillId="0" borderId="16" xfId="0" applyFont="1" applyBorder="1" applyAlignment="1">
      <alignment vertical="center" wrapText="1"/>
    </xf>
    <xf numFmtId="0" fontId="23" fillId="5" borderId="15" xfId="0" applyFont="1" applyFill="1" applyBorder="1" applyAlignment="1">
      <alignment vertical="center" wrapText="1"/>
    </xf>
    <xf numFmtId="0" fontId="13" fillId="2" borderId="0" xfId="0" applyFont="1" applyFill="1" applyBorder="1" applyAlignment="1">
      <alignment horizontal="center" vertical="center"/>
    </xf>
    <xf numFmtId="0" fontId="13" fillId="2" borderId="18" xfId="0" applyFont="1" applyFill="1" applyBorder="1" applyAlignment="1">
      <alignment horizontal="center" wrapText="1"/>
    </xf>
    <xf numFmtId="0" fontId="13" fillId="2" borderId="18" xfId="0" applyFont="1" applyFill="1" applyBorder="1" applyAlignment="1">
      <alignment horizontal="center"/>
    </xf>
    <xf numFmtId="0" fontId="7" fillId="0" borderId="19" xfId="0" applyFont="1" applyBorder="1" applyAlignment="1">
      <alignment horizontal="center"/>
    </xf>
    <xf numFmtId="0" fontId="7" fillId="0" borderId="20" xfId="0" applyFont="1" applyBorder="1" applyAlignment="1">
      <alignment horizontal="center"/>
    </xf>
    <xf numFmtId="49" fontId="26" fillId="0" borderId="1" xfId="0" applyNumberFormat="1" applyFont="1" applyBorder="1" applyAlignment="1">
      <alignment horizontal="center" vertical="center"/>
    </xf>
    <xf numFmtId="0" fontId="13" fillId="4" borderId="1" xfId="0" applyFont="1" applyFill="1" applyBorder="1" applyAlignment="1">
      <alignment horizontal="center" vertical="center" wrapText="1"/>
    </xf>
    <xf numFmtId="0" fontId="12" fillId="0" borderId="1" xfId="0" applyFont="1" applyBorder="1" applyAlignment="1">
      <alignment horizontal="center" vertical="center"/>
    </xf>
    <xf numFmtId="0" fontId="13" fillId="2" borderId="21" xfId="0" applyFont="1" applyFill="1" applyBorder="1" applyAlignment="1" applyProtection="1">
      <alignment horizontal="center" vertical="center" wrapText="1"/>
      <protection locked="0"/>
    </xf>
    <xf numFmtId="0" fontId="14" fillId="0" borderId="12" xfId="0" applyFont="1" applyBorder="1" applyAlignment="1" applyProtection="1">
      <alignment horizontal="left" vertical="center" wrapText="1"/>
      <protection locked="0"/>
    </xf>
    <xf numFmtId="0" fontId="9" fillId="2" borderId="2" xfId="0" applyFont="1" applyFill="1" applyBorder="1" applyAlignment="1" applyProtection="1">
      <alignment horizontal="center" vertical="center" wrapText="1"/>
      <protection locked="0"/>
    </xf>
    <xf numFmtId="0" fontId="7" fillId="0" borderId="0" xfId="0" applyFont="1" applyAlignment="1" applyProtection="1">
      <alignment horizontal="center" vertical="center"/>
      <protection locked="0"/>
    </xf>
    <xf numFmtId="0" fontId="7" fillId="0" borderId="0" xfId="0" applyFont="1" applyAlignment="1" applyProtection="1">
      <alignment horizontal="center"/>
      <protection locked="0"/>
    </xf>
    <xf numFmtId="0" fontId="7" fillId="0" borderId="0" xfId="0" applyFont="1" applyProtection="1">
      <protection locked="0"/>
    </xf>
    <xf numFmtId="0" fontId="6" fillId="0" borderId="0" xfId="0" applyFont="1" applyProtection="1">
      <protection locked="0"/>
    </xf>
    <xf numFmtId="166" fontId="13" fillId="4" borderId="5" xfId="0" applyNumberFormat="1" applyFont="1" applyFill="1" applyBorder="1" applyAlignment="1" applyProtection="1">
      <alignment horizontal="center" vertical="center" wrapText="1"/>
      <protection locked="0"/>
    </xf>
    <xf numFmtId="166" fontId="14" fillId="0" borderId="5" xfId="0" applyNumberFormat="1" applyFont="1" applyFill="1" applyBorder="1" applyAlignment="1" applyProtection="1">
      <alignment horizontal="center" vertical="center" wrapText="1"/>
      <protection locked="0"/>
    </xf>
    <xf numFmtId="0" fontId="14" fillId="2" borderId="0" xfId="0" applyFont="1" applyFill="1" applyBorder="1" applyAlignment="1" applyProtection="1">
      <alignment horizontal="center" vertical="center" wrapText="1"/>
      <protection locked="0"/>
    </xf>
    <xf numFmtId="0" fontId="14" fillId="0" borderId="0" xfId="0" applyFont="1" applyFill="1" applyBorder="1" applyAlignment="1" applyProtection="1">
      <alignment horizontal="left" vertical="center" wrapText="1"/>
      <protection locked="0"/>
    </xf>
    <xf numFmtId="166" fontId="13" fillId="4" borderId="1" xfId="0" applyNumberFormat="1" applyFont="1" applyFill="1" applyBorder="1" applyAlignment="1" applyProtection="1">
      <alignment horizontal="center" vertical="center" wrapText="1"/>
      <protection locked="0"/>
    </xf>
    <xf numFmtId="0" fontId="13" fillId="3" borderId="63" xfId="0" applyFont="1" applyFill="1" applyBorder="1" applyAlignment="1">
      <alignment horizontal="center" vertical="center" wrapText="1"/>
    </xf>
    <xf numFmtId="0" fontId="14" fillId="0" borderId="63" xfId="0" applyFont="1" applyBorder="1" applyAlignment="1">
      <alignment vertical="center" wrapText="1"/>
    </xf>
    <xf numFmtId="0" fontId="14" fillId="0" borderId="63" xfId="0" applyFont="1" applyBorder="1" applyAlignment="1" applyProtection="1">
      <alignment horizontal="center" vertical="center" wrapText="1"/>
      <protection locked="0"/>
    </xf>
    <xf numFmtId="0" fontId="27" fillId="0" borderId="0" xfId="0" applyFont="1"/>
    <xf numFmtId="0" fontId="7" fillId="0" borderId="0" xfId="0" applyFont="1" applyFill="1" applyBorder="1" applyProtection="1">
      <protection locked="0"/>
    </xf>
    <xf numFmtId="0" fontId="14" fillId="2" borderId="20" xfId="0" applyFont="1" applyFill="1" applyBorder="1" applyAlignment="1" applyProtection="1">
      <alignment horizontal="center" vertical="center" wrapText="1"/>
      <protection locked="0"/>
    </xf>
    <xf numFmtId="0" fontId="14" fillId="0" borderId="16" xfId="0" applyFont="1" applyFill="1" applyBorder="1" applyAlignment="1" applyProtection="1">
      <alignment horizontal="center" vertical="center" wrapText="1"/>
      <protection locked="0"/>
    </xf>
    <xf numFmtId="166" fontId="14" fillId="0" borderId="20" xfId="0" applyNumberFormat="1" applyFont="1" applyFill="1" applyBorder="1" applyAlignment="1" applyProtection="1">
      <alignment horizontal="center" vertical="center" wrapText="1"/>
      <protection locked="0"/>
    </xf>
    <xf numFmtId="14" fontId="14" fillId="2" borderId="1" xfId="0" applyNumberFormat="1" applyFont="1" applyFill="1" applyBorder="1" applyAlignment="1" applyProtection="1">
      <alignment horizontal="center" vertical="center"/>
      <protection locked="0"/>
    </xf>
    <xf numFmtId="0" fontId="14" fillId="2" borderId="1" xfId="0" applyNumberFormat="1" applyFont="1" applyFill="1" applyBorder="1" applyAlignment="1" applyProtection="1">
      <alignment horizontal="center" vertical="center" wrapText="1"/>
      <protection locked="0"/>
    </xf>
    <xf numFmtId="2" fontId="14" fillId="2" borderId="1" xfId="0" applyNumberFormat="1" applyFont="1" applyFill="1" applyBorder="1" applyAlignment="1" applyProtection="1">
      <alignment vertical="center" wrapText="1"/>
      <protection locked="0"/>
    </xf>
    <xf numFmtId="165" fontId="14" fillId="2" borderId="1" xfId="4" applyNumberFormat="1" applyFont="1" applyFill="1" applyBorder="1" applyAlignment="1" applyProtection="1">
      <alignment vertical="center" wrapText="1"/>
      <protection locked="0"/>
    </xf>
    <xf numFmtId="166" fontId="14" fillId="2" borderId="5" xfId="0" applyNumberFormat="1" applyFont="1" applyFill="1" applyBorder="1" applyAlignment="1" applyProtection="1">
      <alignment horizontal="center" vertical="center" wrapText="1"/>
      <protection locked="0"/>
    </xf>
    <xf numFmtId="9" fontId="14" fillId="2" borderId="1" xfId="0" applyNumberFormat="1" applyFont="1" applyFill="1" applyBorder="1" applyAlignment="1" applyProtection="1">
      <alignment horizontal="center" vertical="center" wrapText="1"/>
      <protection locked="0"/>
    </xf>
    <xf numFmtId="9" fontId="14" fillId="0" borderId="19" xfId="0" applyNumberFormat="1" applyFont="1" applyFill="1" applyBorder="1" applyAlignment="1" applyProtection="1">
      <alignment horizontal="center" vertical="center" wrapText="1"/>
      <protection locked="0"/>
    </xf>
    <xf numFmtId="10" fontId="14" fillId="0" borderId="1" xfId="0" applyNumberFormat="1" applyFont="1" applyFill="1" applyBorder="1" applyAlignment="1" applyProtection="1">
      <alignment horizontal="center" vertical="center" wrapText="1"/>
      <protection locked="0"/>
    </xf>
    <xf numFmtId="0" fontId="24" fillId="4" borderId="68" xfId="0" applyFont="1" applyFill="1" applyBorder="1" applyAlignment="1">
      <alignment horizontal="center" vertical="center" wrapText="1"/>
    </xf>
    <xf numFmtId="0" fontId="24" fillId="4" borderId="64" xfId="0" applyFont="1" applyFill="1" applyBorder="1" applyAlignment="1">
      <alignment horizontal="center" vertical="center" wrapText="1"/>
    </xf>
    <xf numFmtId="0" fontId="23" fillId="0" borderId="69" xfId="0" applyFont="1" applyBorder="1" applyAlignment="1">
      <alignment vertical="center" wrapText="1"/>
    </xf>
    <xf numFmtId="0" fontId="23" fillId="0" borderId="70" xfId="0" applyFont="1" applyBorder="1" applyAlignment="1">
      <alignment vertical="center" wrapText="1"/>
    </xf>
    <xf numFmtId="0" fontId="23" fillId="0" borderId="71" xfId="0" applyFont="1" applyBorder="1" applyAlignment="1">
      <alignment vertical="center" wrapText="1"/>
    </xf>
    <xf numFmtId="10" fontId="14" fillId="2" borderId="1" xfId="0" applyNumberFormat="1" applyFont="1" applyFill="1" applyBorder="1" applyAlignment="1" applyProtection="1">
      <alignment horizontal="center" vertical="center" wrapText="1"/>
      <protection locked="0"/>
    </xf>
    <xf numFmtId="14" fontId="14" fillId="2" borderId="19" xfId="0" applyNumberFormat="1" applyFont="1" applyFill="1" applyBorder="1" applyAlignment="1" applyProtection="1">
      <alignment horizontal="center" vertical="center"/>
      <protection locked="0"/>
    </xf>
    <xf numFmtId="10" fontId="14" fillId="0" borderId="20" xfId="0" applyNumberFormat="1" applyFont="1" applyFill="1" applyBorder="1" applyAlignment="1" applyProtection="1">
      <alignment horizontal="center" vertical="center" wrapText="1"/>
      <protection locked="0"/>
    </xf>
    <xf numFmtId="14" fontId="14" fillId="0" borderId="20" xfId="0" applyNumberFormat="1" applyFont="1" applyFill="1" applyBorder="1" applyAlignment="1" applyProtection="1">
      <alignment horizontal="center" vertical="center"/>
      <protection locked="0"/>
    </xf>
    <xf numFmtId="0" fontId="14" fillId="0" borderId="59" xfId="0" applyFont="1" applyFill="1" applyBorder="1" applyAlignment="1" applyProtection="1">
      <alignment horizontal="center" vertical="center" wrapText="1"/>
      <protection locked="0"/>
    </xf>
    <xf numFmtId="0" fontId="14" fillId="0" borderId="20" xfId="0" applyFont="1" applyFill="1" applyBorder="1" applyAlignment="1" applyProtection="1">
      <alignment horizontal="center" vertical="center" wrapText="1"/>
      <protection locked="0"/>
    </xf>
    <xf numFmtId="0" fontId="14" fillId="0" borderId="19" xfId="0" applyFont="1" applyFill="1" applyBorder="1" applyAlignment="1" applyProtection="1">
      <alignment horizontal="center" vertical="center" wrapText="1"/>
      <protection locked="0"/>
    </xf>
    <xf numFmtId="0" fontId="14" fillId="2" borderId="19" xfId="0" applyFont="1" applyFill="1" applyBorder="1" applyAlignment="1" applyProtection="1">
      <alignment horizontal="center" vertical="center" wrapText="1"/>
      <protection locked="0"/>
    </xf>
    <xf numFmtId="9" fontId="14" fillId="2" borderId="20" xfId="0" applyNumberFormat="1" applyFont="1" applyFill="1" applyBorder="1" applyAlignment="1" applyProtection="1">
      <alignment horizontal="center" vertical="center" wrapText="1"/>
      <protection locked="0"/>
    </xf>
    <xf numFmtId="0" fontId="7" fillId="0" borderId="20" xfId="0" applyFont="1" applyFill="1" applyBorder="1" applyAlignment="1" applyProtection="1">
      <alignment wrapText="1"/>
      <protection locked="0"/>
    </xf>
    <xf numFmtId="0" fontId="8" fillId="2" borderId="0" xfId="0" applyFont="1" applyFill="1" applyBorder="1" applyAlignment="1">
      <alignment horizontal="center" vertical="center"/>
    </xf>
    <xf numFmtId="0" fontId="7" fillId="2" borderId="0" xfId="0" applyFont="1" applyFill="1" applyBorder="1" applyAlignment="1">
      <alignment horizontal="center"/>
    </xf>
    <xf numFmtId="0" fontId="7" fillId="2" borderId="0" xfId="0" applyFont="1" applyFill="1"/>
    <xf numFmtId="0" fontId="7" fillId="2" borderId="0" xfId="0" applyFont="1" applyFill="1" applyAlignment="1">
      <alignment horizontal="center" vertical="center"/>
    </xf>
    <xf numFmtId="0" fontId="24" fillId="4" borderId="7" xfId="0" applyFont="1" applyFill="1" applyBorder="1" applyAlignment="1">
      <alignment horizontal="center" vertical="center" wrapText="1"/>
    </xf>
    <xf numFmtId="0" fontId="0" fillId="2" borderId="0" xfId="0" applyFill="1"/>
    <xf numFmtId="2" fontId="14" fillId="0" borderId="1" xfId="0" applyNumberFormat="1" applyFont="1" applyFill="1" applyBorder="1" applyAlignment="1" applyProtection="1">
      <alignment vertical="center" wrapText="1"/>
      <protection locked="0"/>
    </xf>
    <xf numFmtId="2" fontId="14" fillId="2" borderId="1" xfId="0" applyNumberFormat="1" applyFont="1" applyFill="1" applyBorder="1" applyAlignment="1" applyProtection="1">
      <alignment horizontal="center" vertical="center" wrapText="1"/>
      <protection locked="0"/>
    </xf>
    <xf numFmtId="165" fontId="14" fillId="0" borderId="1" xfId="4" applyNumberFormat="1" applyFont="1" applyFill="1" applyBorder="1" applyAlignment="1" applyProtection="1">
      <alignment vertical="center" wrapText="1"/>
      <protection locked="0"/>
    </xf>
    <xf numFmtId="0" fontId="14" fillId="2" borderId="1" xfId="0" applyFont="1" applyFill="1" applyBorder="1" applyAlignment="1" applyProtection="1">
      <alignment horizontal="center" vertical="center" wrapText="1"/>
      <protection locked="0"/>
    </xf>
    <xf numFmtId="2" fontId="14" fillId="0" borderId="1" xfId="0" applyNumberFormat="1" applyFont="1" applyFill="1" applyBorder="1" applyAlignment="1" applyProtection="1">
      <alignment horizontal="center" vertical="center" wrapText="1"/>
      <protection locked="0"/>
    </xf>
    <xf numFmtId="9" fontId="14" fillId="0" borderId="1" xfId="0" applyNumberFormat="1" applyFont="1" applyFill="1" applyBorder="1" applyAlignment="1" applyProtection="1">
      <alignment horizontal="center" vertical="center" wrapText="1"/>
      <protection locked="0"/>
    </xf>
    <xf numFmtId="0" fontId="7" fillId="2" borderId="0" xfId="0" applyFont="1" applyFill="1" applyAlignment="1">
      <alignment horizontal="center"/>
    </xf>
    <xf numFmtId="0" fontId="7" fillId="2" borderId="1" xfId="0" applyFont="1" applyFill="1" applyBorder="1" applyAlignment="1">
      <alignment horizontal="center"/>
    </xf>
    <xf numFmtId="0" fontId="14" fillId="0" borderId="19" xfId="0" applyFont="1" applyFill="1" applyBorder="1" applyAlignment="1" applyProtection="1">
      <alignment horizontal="left" vertical="center" wrapText="1"/>
      <protection locked="0"/>
    </xf>
    <xf numFmtId="0" fontId="13" fillId="3" borderId="2" xfId="0" applyFont="1" applyFill="1" applyBorder="1" applyAlignment="1">
      <alignment horizontal="center" vertical="center" wrapText="1"/>
    </xf>
    <xf numFmtId="9" fontId="14" fillId="2" borderId="16" xfId="4"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14" fontId="14" fillId="0" borderId="1" xfId="0" applyNumberFormat="1" applyFont="1" applyFill="1" applyBorder="1" applyAlignment="1" applyProtection="1">
      <alignment horizontal="center" vertical="center"/>
      <protection locked="0"/>
    </xf>
    <xf numFmtId="0" fontId="14" fillId="0" borderId="1" xfId="0" applyNumberFormat="1" applyFont="1" applyFill="1" applyBorder="1" applyAlignment="1" applyProtection="1">
      <alignment horizontal="center" vertical="center" wrapText="1"/>
      <protection locked="0"/>
    </xf>
    <xf numFmtId="0" fontId="14" fillId="2" borderId="19" xfId="0" applyFont="1" applyFill="1" applyBorder="1" applyAlignment="1" applyProtection="1">
      <alignment horizontal="left" vertical="center" wrapText="1"/>
      <protection locked="0"/>
    </xf>
    <xf numFmtId="0" fontId="14" fillId="2" borderId="16" xfId="0" applyFont="1" applyFill="1" applyBorder="1" applyAlignment="1" applyProtection="1">
      <alignment horizontal="center" vertical="center" wrapText="1"/>
      <protection locked="0"/>
    </xf>
    <xf numFmtId="0" fontId="11" fillId="0" borderId="1" xfId="0" applyFont="1" applyFill="1" applyBorder="1" applyAlignment="1" applyProtection="1">
      <alignment horizontal="center" vertical="center" wrapText="1"/>
      <protection locked="0"/>
    </xf>
    <xf numFmtId="0" fontId="7" fillId="0" borderId="0" xfId="0" applyFont="1" applyBorder="1"/>
    <xf numFmtId="0" fontId="7" fillId="0" borderId="0" xfId="0" applyFont="1" applyBorder="1" applyProtection="1">
      <protection locked="0"/>
    </xf>
    <xf numFmtId="0" fontId="7" fillId="2" borderId="0" xfId="0" applyFont="1" applyFill="1" applyBorder="1" applyProtection="1">
      <protection locked="0"/>
    </xf>
    <xf numFmtId="166" fontId="14" fillId="0" borderId="29" xfId="0" applyNumberFormat="1" applyFont="1" applyFill="1" applyBorder="1" applyAlignment="1" applyProtection="1">
      <alignment horizontal="center" vertical="center" wrapText="1"/>
      <protection locked="0"/>
    </xf>
    <xf numFmtId="0" fontId="7" fillId="0" borderId="28" xfId="0" applyFont="1" applyFill="1" applyBorder="1" applyAlignment="1" applyProtection="1">
      <alignment wrapText="1"/>
      <protection locked="0"/>
    </xf>
    <xf numFmtId="166" fontId="14" fillId="0" borderId="76" xfId="0" applyNumberFormat="1" applyFont="1" applyFill="1" applyBorder="1" applyAlignment="1" applyProtection="1">
      <alignment horizontal="center" vertical="center" wrapText="1"/>
      <protection locked="0"/>
    </xf>
    <xf numFmtId="0" fontId="14" fillId="2" borderId="3" xfId="0" applyFont="1" applyFill="1" applyBorder="1" applyAlignment="1" applyProtection="1">
      <alignment horizontal="center" vertical="center" wrapText="1"/>
      <protection locked="0"/>
    </xf>
    <xf numFmtId="0" fontId="7" fillId="0" borderId="3"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7" fillId="0" borderId="0" xfId="0" applyFont="1" applyBorder="1" applyAlignment="1" applyProtection="1">
      <alignment horizontal="center"/>
      <protection locked="0"/>
    </xf>
    <xf numFmtId="0" fontId="6" fillId="0" borderId="0" xfId="0" applyFont="1" applyBorder="1" applyProtection="1">
      <protection locked="0"/>
    </xf>
    <xf numFmtId="166" fontId="33" fillId="0" borderId="29" xfId="0" applyNumberFormat="1" applyFont="1" applyFill="1" applyBorder="1" applyAlignment="1" applyProtection="1">
      <alignment horizontal="center" vertical="center" wrapText="1"/>
    </xf>
    <xf numFmtId="0" fontId="7" fillId="2" borderId="0" xfId="0" applyFont="1" applyFill="1" applyAlignment="1">
      <alignment horizontal="center" vertical="center"/>
    </xf>
    <xf numFmtId="0" fontId="7" fillId="2" borderId="0" xfId="0" applyFont="1" applyFill="1" applyAlignment="1" applyProtection="1">
      <alignment horizontal="center" vertical="center"/>
      <protection locked="0"/>
    </xf>
    <xf numFmtId="0" fontId="7" fillId="2" borderId="0" xfId="0" applyFont="1" applyFill="1" applyAlignment="1" applyProtection="1">
      <alignment horizontal="center"/>
      <protection locked="0"/>
    </xf>
    <xf numFmtId="0" fontId="7" fillId="2" borderId="0" xfId="0" applyFont="1" applyFill="1" applyProtection="1">
      <protection locked="0"/>
    </xf>
    <xf numFmtId="0" fontId="6" fillId="2" borderId="0" xfId="0" applyFont="1" applyFill="1" applyProtection="1">
      <protection locked="0"/>
    </xf>
    <xf numFmtId="0" fontId="7" fillId="2" borderId="3" xfId="0" applyFont="1" applyFill="1" applyBorder="1" applyAlignment="1" applyProtection="1">
      <alignment horizontal="center" vertical="center"/>
      <protection locked="0"/>
    </xf>
    <xf numFmtId="0" fontId="7" fillId="2" borderId="0" xfId="0" applyFont="1" applyFill="1" applyBorder="1" applyAlignment="1" applyProtection="1">
      <alignment horizontal="center" vertical="center"/>
      <protection locked="0"/>
    </xf>
    <xf numFmtId="0" fontId="7" fillId="2" borderId="0" xfId="0" applyFont="1" applyFill="1" applyBorder="1" applyAlignment="1" applyProtection="1">
      <alignment horizontal="center"/>
      <protection locked="0"/>
    </xf>
    <xf numFmtId="0" fontId="6" fillId="2" borderId="0" xfId="0" applyFont="1" applyFill="1" applyBorder="1" applyProtection="1">
      <protection locked="0"/>
    </xf>
    <xf numFmtId="0" fontId="6" fillId="2" borderId="4" xfId="0" applyFont="1" applyFill="1" applyBorder="1" applyProtection="1">
      <protection locked="0"/>
    </xf>
    <xf numFmtId="10" fontId="7" fillId="2" borderId="0" xfId="0" applyNumberFormat="1" applyFont="1" applyFill="1" applyBorder="1" applyAlignment="1" applyProtection="1">
      <alignment horizontal="center" vertical="center"/>
      <protection locked="0"/>
    </xf>
    <xf numFmtId="166" fontId="34" fillId="2" borderId="4" xfId="0" applyNumberFormat="1" applyFont="1" applyFill="1" applyBorder="1" applyAlignment="1">
      <alignment horizontal="center" vertical="center" wrapText="1"/>
    </xf>
    <xf numFmtId="0" fontId="13" fillId="3" borderId="0" xfId="0" applyFont="1" applyFill="1" applyBorder="1" applyAlignment="1">
      <alignment horizontal="center" vertical="center" wrapText="1"/>
    </xf>
    <xf numFmtId="0" fontId="14" fillId="2" borderId="0" xfId="0" applyFont="1" applyFill="1" applyBorder="1" applyAlignment="1" applyProtection="1">
      <alignment horizontal="left" vertical="center" wrapText="1"/>
      <protection locked="0"/>
    </xf>
    <xf numFmtId="0" fontId="7" fillId="2" borderId="0" xfId="0" applyFont="1" applyFill="1" applyBorder="1" applyProtection="1">
      <protection locked="0"/>
    </xf>
    <xf numFmtId="0" fontId="7" fillId="0" borderId="0" xfId="0" applyFont="1" applyAlignment="1">
      <alignment horizontal="left"/>
    </xf>
    <xf numFmtId="0" fontId="7" fillId="2" borderId="0" xfId="0" applyFont="1" applyFill="1" applyProtection="1">
      <protection locked="0"/>
    </xf>
    <xf numFmtId="0" fontId="14" fillId="2" borderId="0" xfId="0" applyFont="1" applyFill="1" applyBorder="1" applyAlignment="1" applyProtection="1">
      <alignment horizontal="left" vertical="center" wrapText="1"/>
      <protection locked="0"/>
    </xf>
    <xf numFmtId="0" fontId="11" fillId="0" borderId="0" xfId="0" applyFont="1" applyBorder="1" applyAlignment="1">
      <alignment horizontal="center" vertical="center" wrapText="1"/>
    </xf>
    <xf numFmtId="0" fontId="11" fillId="0" borderId="4" xfId="0" applyFont="1" applyBorder="1" applyAlignment="1">
      <alignment horizontal="center" vertical="center" wrapText="1"/>
    </xf>
    <xf numFmtId="0" fontId="11" fillId="2" borderId="0" xfId="0" applyNumberFormat="1" applyFont="1" applyFill="1" applyBorder="1" applyAlignment="1">
      <alignment horizontal="left" vertical="center" wrapText="1"/>
    </xf>
    <xf numFmtId="0" fontId="11" fillId="2" borderId="0"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0" fillId="0" borderId="64" xfId="0" applyBorder="1" applyAlignment="1">
      <alignment horizontal="left" vertical="top" wrapText="1"/>
    </xf>
    <xf numFmtId="0" fontId="11" fillId="2" borderId="1" xfId="0" applyFont="1" applyFill="1" applyBorder="1" applyAlignment="1" applyProtection="1">
      <alignment horizontal="center" vertical="center" wrapText="1"/>
      <protection locked="0"/>
    </xf>
    <xf numFmtId="0" fontId="28" fillId="0" borderId="0" xfId="0" applyFont="1" applyBorder="1" applyAlignment="1">
      <alignment horizontal="center" vertical="center" wrapText="1"/>
    </xf>
    <xf numFmtId="0" fontId="14" fillId="2" borderId="1" xfId="0" applyFont="1" applyFill="1" applyBorder="1" applyAlignment="1" applyProtection="1">
      <alignment horizontal="left" vertical="top" wrapText="1"/>
      <protection locked="0"/>
    </xf>
    <xf numFmtId="0" fontId="14" fillId="2" borderId="0" xfId="0" applyFont="1" applyFill="1" applyBorder="1" applyAlignment="1" applyProtection="1">
      <alignment horizontal="left" vertical="center" wrapText="1"/>
      <protection locked="0"/>
    </xf>
    <xf numFmtId="0" fontId="13" fillId="2" borderId="0" xfId="0" applyFont="1" applyFill="1" applyBorder="1" applyAlignment="1" applyProtection="1">
      <alignment horizontal="right" vertical="center" wrapText="1"/>
      <protection locked="0"/>
    </xf>
    <xf numFmtId="0" fontId="14" fillId="0" borderId="1" xfId="0" applyFont="1" applyFill="1" applyBorder="1" applyAlignment="1" applyProtection="1">
      <alignment horizontal="left" vertical="center" wrapText="1"/>
      <protection locked="0"/>
    </xf>
    <xf numFmtId="0" fontId="1" fillId="2" borderId="1" xfId="0" applyFont="1" applyFill="1" applyBorder="1" applyAlignment="1" applyProtection="1">
      <alignment horizontal="left" vertical="top" wrapText="1"/>
      <protection locked="0"/>
    </xf>
    <xf numFmtId="0" fontId="14" fillId="0" borderId="59" xfId="0" applyFont="1" applyFill="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protection locked="0"/>
    </xf>
    <xf numFmtId="166" fontId="14" fillId="2" borderId="1" xfId="0" applyNumberFormat="1" applyFont="1" applyFill="1" applyBorder="1" applyAlignment="1" applyProtection="1">
      <alignment horizontal="center" vertical="center" wrapText="1"/>
      <protection locked="0"/>
    </xf>
    <xf numFmtId="0" fontId="14" fillId="0" borderId="5" xfId="0" applyNumberFormat="1" applyFont="1" applyFill="1" applyBorder="1" applyAlignment="1" applyProtection="1">
      <alignment horizontal="center" vertical="center" wrapText="1"/>
      <protection locked="0"/>
    </xf>
    <xf numFmtId="166" fontId="14" fillId="4" borderId="5" xfId="0" applyNumberFormat="1" applyFont="1" applyFill="1" applyBorder="1" applyAlignment="1" applyProtection="1">
      <alignment horizontal="center" vertical="center" wrapText="1"/>
      <protection locked="0"/>
    </xf>
    <xf numFmtId="0" fontId="14" fillId="4" borderId="5" xfId="0" applyNumberFormat="1" applyFont="1" applyFill="1" applyBorder="1" applyAlignment="1" applyProtection="1">
      <alignment horizontal="center" vertical="center" wrapText="1"/>
      <protection locked="0"/>
    </xf>
    <xf numFmtId="0" fontId="14" fillId="2" borderId="5" xfId="0" applyNumberFormat="1" applyFont="1" applyFill="1" applyBorder="1" applyAlignment="1" applyProtection="1">
      <alignment horizontal="center" vertical="center" wrapText="1"/>
      <protection locked="0"/>
    </xf>
    <xf numFmtId="49" fontId="14" fillId="2" borderId="5" xfId="0" applyNumberFormat="1" applyFont="1" applyFill="1" applyBorder="1" applyAlignment="1" applyProtection="1">
      <alignment horizontal="center" vertical="center" wrapText="1"/>
      <protection locked="0"/>
    </xf>
    <xf numFmtId="0" fontId="6" fillId="2" borderId="4" xfId="0" applyFont="1" applyFill="1" applyBorder="1" applyAlignment="1">
      <alignment wrapText="1"/>
    </xf>
    <xf numFmtId="0" fontId="13" fillId="2" borderId="4" xfId="0" applyFont="1" applyFill="1" applyBorder="1" applyAlignment="1">
      <alignment wrapText="1"/>
    </xf>
    <xf numFmtId="0" fontId="32" fillId="0" borderId="4" xfId="0" applyFont="1" applyBorder="1" applyAlignment="1" applyProtection="1">
      <alignment wrapText="1"/>
    </xf>
    <xf numFmtId="0" fontId="32" fillId="2" borderId="4" xfId="0" applyFont="1" applyFill="1" applyBorder="1" applyAlignment="1" applyProtection="1">
      <alignment wrapText="1"/>
    </xf>
    <xf numFmtId="166" fontId="32" fillId="2" borderId="4" xfId="0" applyNumberFormat="1" applyFont="1" applyFill="1" applyBorder="1" applyAlignment="1" applyProtection="1">
      <alignment wrapText="1"/>
    </xf>
    <xf numFmtId="0" fontId="6" fillId="2" borderId="4" xfId="0" applyFont="1" applyFill="1" applyBorder="1" applyAlignment="1" applyProtection="1">
      <alignment wrapText="1"/>
      <protection locked="0"/>
    </xf>
    <xf numFmtId="0" fontId="6" fillId="2" borderId="0" xfId="0" applyFont="1" applyFill="1" applyAlignment="1" applyProtection="1">
      <alignment wrapText="1"/>
      <protection locked="0"/>
    </xf>
    <xf numFmtId="0" fontId="6" fillId="0" borderId="0" xfId="0" applyFont="1" applyAlignment="1" applyProtection="1">
      <alignment wrapText="1"/>
      <protection locked="0"/>
    </xf>
    <xf numFmtId="0" fontId="6" fillId="0" borderId="0" xfId="0" applyFont="1" applyAlignment="1">
      <alignment wrapText="1"/>
    </xf>
    <xf numFmtId="0" fontId="7" fillId="5" borderId="0" xfId="0" applyFont="1" applyFill="1" applyBorder="1"/>
    <xf numFmtId="0" fontId="7" fillId="5" borderId="0" xfId="0" applyFont="1" applyFill="1" applyBorder="1" applyProtection="1">
      <protection locked="0"/>
    </xf>
    <xf numFmtId="166" fontId="13" fillId="5" borderId="1" xfId="0" applyNumberFormat="1" applyFont="1" applyFill="1" applyBorder="1" applyAlignment="1" applyProtection="1">
      <alignment horizontal="center" vertical="center" wrapText="1"/>
      <protection locked="0"/>
    </xf>
    <xf numFmtId="0" fontId="7" fillId="5" borderId="1"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wrapText="1"/>
      <protection locked="0"/>
    </xf>
    <xf numFmtId="10" fontId="14" fillId="2" borderId="1" xfId="4" applyNumberFormat="1" applyFont="1" applyFill="1" applyBorder="1" applyAlignment="1" applyProtection="1">
      <alignment horizontal="center" vertical="center" wrapText="1"/>
      <protection locked="0"/>
    </xf>
    <xf numFmtId="1" fontId="14" fillId="2" borderId="1" xfId="0" applyNumberFormat="1" applyFont="1" applyFill="1" applyBorder="1" applyAlignment="1" applyProtection="1">
      <alignment horizontal="center" vertical="center" wrapText="1"/>
      <protection locked="0"/>
    </xf>
    <xf numFmtId="9" fontId="14" fillId="2" borderId="1" xfId="4" applyFont="1" applyFill="1" applyBorder="1" applyAlignment="1" applyProtection="1">
      <alignment vertical="center" wrapText="1"/>
      <protection locked="0"/>
    </xf>
    <xf numFmtId="1" fontId="14" fillId="2" borderId="1" xfId="0" applyNumberFormat="1" applyFont="1" applyFill="1" applyBorder="1" applyAlignment="1" applyProtection="1">
      <alignment vertical="center" wrapText="1"/>
      <protection locked="0"/>
    </xf>
    <xf numFmtId="0" fontId="13" fillId="4" borderId="1" xfId="0" applyFont="1" applyFill="1" applyBorder="1" applyAlignment="1" applyProtection="1">
      <alignment horizontal="center" vertical="center" wrapText="1"/>
      <protection locked="0"/>
    </xf>
    <xf numFmtId="0" fontId="13" fillId="4" borderId="19" xfId="0" applyFont="1" applyFill="1" applyBorder="1" applyAlignment="1" applyProtection="1">
      <alignment horizontal="center" vertical="center"/>
      <protection locked="0"/>
    </xf>
    <xf numFmtId="0" fontId="14" fillId="2" borderId="1" xfId="0" applyFont="1" applyFill="1" applyBorder="1" applyAlignment="1" applyProtection="1">
      <alignment horizontal="left" vertical="center" wrapText="1"/>
      <protection locked="0"/>
    </xf>
    <xf numFmtId="0" fontId="13" fillId="2" borderId="0" xfId="0" applyFont="1" applyFill="1" applyBorder="1" applyAlignment="1" applyProtection="1">
      <alignment horizontal="right" vertical="center" wrapText="1"/>
      <protection locked="0"/>
    </xf>
    <xf numFmtId="9" fontId="14" fillId="0" borderId="1" xfId="4" applyFont="1" applyFill="1" applyBorder="1" applyAlignment="1" applyProtection="1">
      <alignment horizontal="center" vertical="center" wrapText="1"/>
      <protection locked="0"/>
    </xf>
    <xf numFmtId="167" fontId="14" fillId="2" borderId="1" xfId="58" applyNumberFormat="1" applyFont="1" applyFill="1" applyBorder="1" applyAlignment="1" applyProtection="1">
      <alignment horizontal="center" vertical="center"/>
      <protection locked="0"/>
    </xf>
    <xf numFmtId="9" fontId="14" fillId="0" borderId="1" xfId="4" applyFont="1" applyFill="1" applyBorder="1" applyAlignment="1" applyProtection="1">
      <alignment vertical="center" wrapText="1"/>
      <protection locked="0"/>
    </xf>
    <xf numFmtId="9" fontId="14" fillId="2" borderId="1" xfId="0" applyNumberFormat="1" applyFont="1" applyFill="1" applyBorder="1" applyAlignment="1" applyProtection="1">
      <alignment horizontal="center" vertical="center"/>
      <protection locked="0"/>
    </xf>
    <xf numFmtId="9" fontId="14" fillId="2" borderId="1" xfId="4" applyFont="1" applyFill="1" applyBorder="1" applyAlignment="1" applyProtection="1">
      <alignment horizontal="center" vertical="center"/>
      <protection locked="0"/>
    </xf>
    <xf numFmtId="14" fontId="14" fillId="6" borderId="1" xfId="0" applyNumberFormat="1" applyFont="1" applyFill="1" applyBorder="1" applyAlignment="1" applyProtection="1">
      <alignment horizontal="center" vertical="center"/>
      <protection locked="0"/>
    </xf>
    <xf numFmtId="1" fontId="14" fillId="0" borderId="1" xfId="0" applyNumberFormat="1" applyFont="1" applyFill="1" applyBorder="1" applyAlignment="1" applyProtection="1">
      <alignment horizontal="center" vertical="center" wrapText="1"/>
      <protection locked="0"/>
    </xf>
    <xf numFmtId="1" fontId="14" fillId="0" borderId="1" xfId="0" applyNumberFormat="1" applyFont="1" applyFill="1" applyBorder="1" applyAlignment="1" applyProtection="1">
      <alignment vertical="center" wrapText="1"/>
      <protection locked="0"/>
    </xf>
    <xf numFmtId="167" fontId="14" fillId="0" borderId="1" xfId="58" applyNumberFormat="1" applyFont="1" applyFill="1" applyBorder="1" applyAlignment="1" applyProtection="1">
      <alignment vertical="center" wrapText="1"/>
      <protection locked="0"/>
    </xf>
    <xf numFmtId="0" fontId="28" fillId="2" borderId="0" xfId="0" applyFont="1" applyFill="1" applyBorder="1" applyAlignment="1">
      <alignment horizontal="center" vertical="center" wrapText="1"/>
    </xf>
    <xf numFmtId="0" fontId="7" fillId="0" borderId="64" xfId="0" applyFont="1" applyFill="1" applyBorder="1" applyAlignment="1" applyProtection="1">
      <alignment horizontal="center" vertical="center" textRotation="90"/>
      <protection locked="0"/>
    </xf>
    <xf numFmtId="0" fontId="13" fillId="0" borderId="1" xfId="0" applyFont="1" applyBorder="1" applyAlignment="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center" vertical="center"/>
    </xf>
    <xf numFmtId="0" fontId="7" fillId="2" borderId="61" xfId="0" applyFont="1" applyFill="1" applyBorder="1" applyAlignment="1" applyProtection="1">
      <alignment horizontal="center" vertical="center"/>
      <protection locked="0"/>
    </xf>
    <xf numFmtId="0" fontId="13" fillId="4" borderId="7" xfId="0" applyFont="1" applyFill="1" applyBorder="1" applyAlignment="1" applyProtection="1">
      <alignment horizontal="center" vertical="center"/>
      <protection locked="0"/>
    </xf>
    <xf numFmtId="0" fontId="14" fillId="2" borderId="5" xfId="0" applyFont="1" applyFill="1" applyBorder="1" applyAlignment="1" applyProtection="1">
      <alignment horizontal="left" vertical="top" wrapText="1"/>
      <protection locked="0"/>
    </xf>
    <xf numFmtId="0" fontId="35" fillId="2" borderId="4" xfId="0" applyFont="1" applyFill="1" applyBorder="1" applyAlignment="1" applyProtection="1">
      <alignment wrapText="1"/>
      <protection locked="0"/>
    </xf>
    <xf numFmtId="0" fontId="7" fillId="2" borderId="83" xfId="0" applyFont="1" applyFill="1" applyBorder="1" applyAlignment="1" applyProtection="1">
      <alignment horizontal="center" vertical="center"/>
      <protection locked="0"/>
    </xf>
    <xf numFmtId="0" fontId="7" fillId="2" borderId="84" xfId="0" applyFont="1" applyFill="1" applyBorder="1" applyAlignment="1" applyProtection="1">
      <alignment horizontal="center" vertical="center"/>
      <protection locked="0"/>
    </xf>
    <xf numFmtId="0" fontId="7" fillId="2" borderId="84" xfId="0" applyFont="1" applyFill="1" applyBorder="1" applyAlignment="1" applyProtection="1">
      <alignment horizontal="center"/>
      <protection locked="0"/>
    </xf>
    <xf numFmtId="0" fontId="7" fillId="2" borderId="84" xfId="0" applyFont="1" applyFill="1" applyBorder="1" applyProtection="1">
      <protection locked="0"/>
    </xf>
    <xf numFmtId="0" fontId="6" fillId="2" borderId="84" xfId="0" applyFont="1" applyFill="1" applyBorder="1" applyProtection="1">
      <protection locked="0"/>
    </xf>
    <xf numFmtId="0" fontId="6" fillId="2" borderId="85" xfId="0" applyFont="1" applyFill="1" applyBorder="1" applyAlignment="1" applyProtection="1">
      <alignment wrapText="1"/>
      <protection locked="0"/>
    </xf>
    <xf numFmtId="166" fontId="13" fillId="0" borderId="5" xfId="0" applyNumberFormat="1" applyFont="1" applyFill="1" applyBorder="1" applyAlignment="1" applyProtection="1">
      <alignment horizontal="center" vertical="center" wrapText="1"/>
      <protection locked="0"/>
    </xf>
    <xf numFmtId="0" fontId="7" fillId="0" borderId="64" xfId="0" applyFont="1" applyFill="1" applyBorder="1" applyAlignment="1" applyProtection="1">
      <alignment horizontal="center" vertical="center" textRotation="90" wrapText="1"/>
      <protection locked="0"/>
    </xf>
    <xf numFmtId="0" fontId="7" fillId="2" borderId="64" xfId="0" applyFont="1" applyFill="1" applyBorder="1" applyAlignment="1" applyProtection="1">
      <alignment horizontal="center" vertical="center" textRotation="90" wrapText="1"/>
      <protection locked="0"/>
    </xf>
    <xf numFmtId="0" fontId="7" fillId="0" borderId="65" xfId="0" applyFont="1" applyFill="1" applyBorder="1" applyAlignment="1" applyProtection="1">
      <alignment horizontal="center" vertical="center" textRotation="90" wrapText="1"/>
      <protection locked="0"/>
    </xf>
    <xf numFmtId="10" fontId="7" fillId="0" borderId="0" xfId="0" applyNumberFormat="1" applyFont="1" applyBorder="1" applyAlignment="1" applyProtection="1">
      <alignment horizontal="center" vertical="center"/>
      <protection locked="0"/>
    </xf>
    <xf numFmtId="10" fontId="19" fillId="2" borderId="0" xfId="0" applyNumberFormat="1" applyFont="1" applyFill="1" applyBorder="1" applyAlignment="1">
      <alignment horizontal="center" vertical="center" wrapText="1"/>
    </xf>
    <xf numFmtId="10" fontId="19" fillId="2" borderId="0" xfId="4" applyNumberFormat="1" applyFont="1" applyFill="1" applyBorder="1" applyAlignment="1">
      <alignment horizontal="center" vertical="center" wrapText="1"/>
    </xf>
    <xf numFmtId="0" fontId="14" fillId="2" borderId="1" xfId="0" applyFont="1" applyFill="1" applyBorder="1" applyAlignment="1" applyProtection="1">
      <alignment horizontal="left" vertical="center" wrapText="1"/>
      <protection locked="0"/>
    </xf>
    <xf numFmtId="9" fontId="14" fillId="2" borderId="1" xfId="4" applyFont="1" applyFill="1" applyBorder="1" applyAlignment="1" applyProtection="1">
      <alignment horizontal="center" vertical="center" wrapText="1"/>
      <protection locked="0"/>
    </xf>
    <xf numFmtId="167" fontId="14" fillId="2" borderId="1" xfId="58" applyNumberFormat="1" applyFont="1" applyFill="1" applyBorder="1" applyAlignment="1" applyProtection="1">
      <alignment horizontal="center" vertical="center" wrapText="1"/>
      <protection locked="0"/>
    </xf>
    <xf numFmtId="0" fontId="14" fillId="2" borderId="14" xfId="0" applyFont="1" applyFill="1" applyBorder="1" applyAlignment="1" applyProtection="1">
      <alignment horizontal="left" vertical="center" wrapText="1"/>
      <protection locked="0"/>
    </xf>
    <xf numFmtId="10" fontId="14" fillId="2" borderId="14" xfId="4" applyNumberFormat="1" applyFont="1" applyFill="1" applyBorder="1" applyAlignment="1" applyProtection="1">
      <alignment horizontal="center" vertical="center" wrapText="1"/>
      <protection locked="0"/>
    </xf>
    <xf numFmtId="0" fontId="14" fillId="2" borderId="14" xfId="0" applyFont="1" applyFill="1" applyBorder="1" applyAlignment="1" applyProtection="1">
      <alignment horizontal="center" vertical="center" wrapText="1"/>
      <protection locked="0"/>
    </xf>
    <xf numFmtId="0" fontId="11" fillId="2" borderId="14" xfId="0" applyFont="1" applyFill="1" applyBorder="1" applyAlignment="1" applyProtection="1">
      <alignment horizontal="center" vertical="center" wrapText="1"/>
      <protection locked="0"/>
    </xf>
    <xf numFmtId="14" fontId="14" fillId="2" borderId="14" xfId="0" applyNumberFormat="1" applyFont="1" applyFill="1" applyBorder="1" applyAlignment="1" applyProtection="1">
      <alignment horizontal="center" vertical="center"/>
      <protection locked="0"/>
    </xf>
    <xf numFmtId="0" fontId="14" fillId="2" borderId="14" xfId="0" applyNumberFormat="1" applyFont="1" applyFill="1" applyBorder="1" applyAlignment="1" applyProtection="1">
      <alignment horizontal="center" vertical="center" wrapText="1"/>
      <protection locked="0"/>
    </xf>
    <xf numFmtId="2" fontId="14" fillId="2" borderId="14" xfId="0" applyNumberFormat="1" applyFont="1" applyFill="1" applyBorder="1" applyAlignment="1" applyProtection="1">
      <alignment vertical="center" wrapText="1"/>
      <protection locked="0"/>
    </xf>
    <xf numFmtId="165" fontId="14" fillId="0" borderId="14" xfId="4" applyNumberFormat="1" applyFont="1" applyFill="1" applyBorder="1" applyAlignment="1" applyProtection="1">
      <alignment vertical="center" wrapText="1"/>
      <protection locked="0"/>
    </xf>
    <xf numFmtId="166" fontId="14" fillId="2" borderId="14" xfId="0" applyNumberFormat="1" applyFont="1" applyFill="1" applyBorder="1" applyAlignment="1" applyProtection="1">
      <alignment horizontal="center" vertical="center" wrapText="1"/>
      <protection locked="0"/>
    </xf>
    <xf numFmtId="0" fontId="7" fillId="0" borderId="0" xfId="0" applyFont="1" applyFill="1" applyBorder="1"/>
    <xf numFmtId="0" fontId="7" fillId="2" borderId="1" xfId="0" applyFont="1" applyFill="1" applyBorder="1" applyProtection="1">
      <protection locked="0"/>
    </xf>
    <xf numFmtId="0" fontId="14" fillId="2" borderId="51" xfId="0" applyFont="1" applyFill="1" applyBorder="1" applyAlignment="1" applyProtection="1">
      <alignment vertical="center" wrapText="1"/>
      <protection locked="0"/>
    </xf>
    <xf numFmtId="0" fontId="14" fillId="2" borderId="0" xfId="0" applyFont="1" applyFill="1" applyBorder="1" applyAlignment="1" applyProtection="1">
      <alignment vertical="center" wrapText="1"/>
      <protection locked="0"/>
    </xf>
    <xf numFmtId="0" fontId="23" fillId="0" borderId="5" xfId="0" applyFont="1" applyBorder="1" applyAlignment="1">
      <alignment horizontal="left" vertical="center" wrapText="1"/>
    </xf>
    <xf numFmtId="0" fontId="23" fillId="0" borderId="5" xfId="0" applyFont="1" applyBorder="1" applyAlignment="1">
      <alignment horizontal="left" vertical="center"/>
    </xf>
    <xf numFmtId="0" fontId="23" fillId="0" borderId="22" xfId="0" applyFont="1" applyBorder="1" applyAlignment="1">
      <alignment horizontal="left" vertical="center" wrapText="1"/>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4" fillId="0" borderId="23" xfId="0" applyFont="1" applyBorder="1" applyAlignment="1">
      <alignment horizontal="center" vertical="center" wrapText="1"/>
    </xf>
    <xf numFmtId="0" fontId="23" fillId="0" borderId="10" xfId="0" applyFont="1" applyBorder="1" applyAlignment="1">
      <alignment horizontal="left" vertical="center" wrapText="1"/>
    </xf>
    <xf numFmtId="0" fontId="21" fillId="0" borderId="19" xfId="0" applyFont="1" applyBorder="1" applyAlignment="1">
      <alignment horizontal="left" vertical="center" wrapText="1"/>
    </xf>
    <xf numFmtId="0" fontId="23" fillId="0" borderId="19" xfId="0" applyFont="1" applyBorder="1" applyAlignment="1">
      <alignment horizontal="left" vertical="center" wrapText="1"/>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23" fillId="0" borderId="9" xfId="0" applyFont="1" applyBorder="1" applyAlignment="1">
      <alignment horizontal="left" vertical="center" wrapText="1"/>
    </xf>
    <xf numFmtId="0" fontId="24" fillId="0" borderId="1" xfId="0" applyFont="1" applyBorder="1" applyAlignment="1">
      <alignment horizontal="left" vertical="center" wrapText="1"/>
    </xf>
    <xf numFmtId="0" fontId="23" fillId="0" borderId="14" xfId="0" applyFont="1" applyBorder="1" applyAlignment="1">
      <alignment horizontal="left" vertical="center" wrapText="1"/>
    </xf>
    <xf numFmtId="0" fontId="23" fillId="0" borderId="15" xfId="0" applyFont="1" applyBorder="1" applyAlignment="1">
      <alignment horizontal="left" vertical="center" wrapText="1"/>
    </xf>
    <xf numFmtId="0" fontId="23" fillId="0" borderId="16" xfId="0" applyFont="1" applyBorder="1" applyAlignment="1">
      <alignment horizontal="left" vertical="center" wrapText="1"/>
    </xf>
    <xf numFmtId="0" fontId="24" fillId="0" borderId="65" xfId="0" applyFont="1" applyBorder="1" applyAlignment="1">
      <alignment horizontal="left" vertical="center" wrapText="1"/>
    </xf>
    <xf numFmtId="0" fontId="24" fillId="0" borderId="66" xfId="0" applyFont="1" applyBorder="1" applyAlignment="1">
      <alignment horizontal="left" vertical="center" wrapText="1"/>
    </xf>
    <xf numFmtId="0" fontId="24" fillId="0" borderId="67" xfId="0" applyFont="1" applyBorder="1" applyAlignment="1">
      <alignment horizontal="left" vertical="center" wrapText="1"/>
    </xf>
    <xf numFmtId="0" fontId="23" fillId="0" borderId="15" xfId="0" applyFont="1" applyBorder="1" applyAlignment="1">
      <alignment horizontal="left" vertical="center"/>
    </xf>
    <xf numFmtId="0" fontId="23" fillId="0" borderId="16" xfId="0" applyFont="1" applyBorder="1" applyAlignment="1">
      <alignment horizontal="left" vertical="center"/>
    </xf>
    <xf numFmtId="0" fontId="23" fillId="0" borderId="25" xfId="0" applyFont="1" applyBorder="1" applyAlignment="1">
      <alignment horizontal="left" vertical="center"/>
    </xf>
    <xf numFmtId="0" fontId="23" fillId="0" borderId="25" xfId="0" applyFont="1" applyBorder="1" applyAlignment="1">
      <alignment horizontal="left" vertical="center" wrapText="1"/>
    </xf>
    <xf numFmtId="0" fontId="7" fillId="2" borderId="10" xfId="0" applyFont="1" applyFill="1" applyBorder="1" applyAlignment="1">
      <alignment horizontal="center"/>
    </xf>
    <xf numFmtId="0" fontId="7" fillId="2" borderId="19" xfId="0" applyFont="1" applyFill="1" applyBorder="1" applyAlignment="1">
      <alignment horizontal="center"/>
    </xf>
    <xf numFmtId="0" fontId="13" fillId="0" borderId="3" xfId="0" applyFont="1" applyBorder="1" applyAlignment="1">
      <alignment horizontal="center" vertical="center"/>
    </xf>
    <xf numFmtId="0" fontId="13" fillId="0" borderId="0" xfId="0" applyFont="1" applyBorder="1" applyAlignment="1">
      <alignment horizontal="center" vertical="center"/>
    </xf>
    <xf numFmtId="0" fontId="13" fillId="0" borderId="4" xfId="0" applyFont="1" applyBorder="1" applyAlignment="1">
      <alignment horizontal="center" vertical="center"/>
    </xf>
    <xf numFmtId="0" fontId="15" fillId="2" borderId="28" xfId="0" applyFont="1" applyFill="1" applyBorder="1" applyAlignment="1">
      <alignment horizontal="center" vertical="center"/>
    </xf>
    <xf numFmtId="0" fontId="15" fillId="2" borderId="20" xfId="0" applyFont="1" applyFill="1" applyBorder="1" applyAlignment="1">
      <alignment horizontal="center" vertical="center"/>
    </xf>
    <xf numFmtId="0" fontId="15" fillId="2" borderId="29" xfId="0" applyFont="1" applyFill="1" applyBorder="1" applyAlignment="1">
      <alignment horizontal="center" vertical="center"/>
    </xf>
    <xf numFmtId="0" fontId="31" fillId="0" borderId="30" xfId="0" applyFont="1" applyBorder="1" applyAlignment="1" applyProtection="1">
      <alignment horizontal="justify" vertical="justify" wrapText="1"/>
    </xf>
    <xf numFmtId="0" fontId="31" fillId="0" borderId="31" xfId="0" applyFont="1" applyBorder="1" applyAlignment="1" applyProtection="1">
      <alignment horizontal="justify" vertical="justify" wrapText="1"/>
    </xf>
    <xf numFmtId="0" fontId="31" fillId="0" borderId="32" xfId="0" applyFont="1" applyBorder="1" applyAlignment="1" applyProtection="1">
      <alignment horizontal="justify" vertical="justify" wrapText="1"/>
    </xf>
    <xf numFmtId="0" fontId="13" fillId="3" borderId="63" xfId="0" applyFont="1" applyFill="1" applyBorder="1" applyAlignment="1">
      <alignment horizontal="center" vertical="center" wrapText="1"/>
    </xf>
    <xf numFmtId="10" fontId="17" fillId="0" borderId="63" xfId="4" applyNumberFormat="1" applyFont="1" applyBorder="1" applyAlignment="1" applyProtection="1">
      <alignment horizontal="center" vertical="center" wrapText="1"/>
      <protection locked="0"/>
    </xf>
    <xf numFmtId="0" fontId="14" fillId="3" borderId="39"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locked="0"/>
    </xf>
    <xf numFmtId="0" fontId="14" fillId="3" borderId="40" xfId="0" applyFont="1" applyFill="1" applyBorder="1" applyAlignment="1" applyProtection="1">
      <alignment horizontal="center" vertical="center" wrapText="1"/>
      <protection locked="0"/>
    </xf>
    <xf numFmtId="0" fontId="14" fillId="3" borderId="41" xfId="0" applyFont="1" applyFill="1" applyBorder="1" applyAlignment="1" applyProtection="1">
      <alignment horizontal="center" vertical="center" wrapText="1"/>
      <protection locked="0"/>
    </xf>
    <xf numFmtId="0" fontId="14" fillId="3" borderId="0" xfId="0" applyFont="1" applyFill="1" applyBorder="1" applyAlignment="1" applyProtection="1">
      <alignment horizontal="center" vertical="center" wrapText="1"/>
      <protection locked="0"/>
    </xf>
    <xf numFmtId="0" fontId="14" fillId="3" borderId="42" xfId="0" applyFont="1" applyFill="1" applyBorder="1" applyAlignment="1" applyProtection="1">
      <alignment horizontal="center" vertical="center" wrapText="1"/>
      <protection locked="0"/>
    </xf>
    <xf numFmtId="0" fontId="14" fillId="3" borderId="43" xfId="0" applyFont="1" applyFill="1" applyBorder="1" applyAlignment="1" applyProtection="1">
      <alignment horizontal="center" vertical="center" wrapText="1"/>
      <protection locked="0"/>
    </xf>
    <xf numFmtId="0" fontId="14" fillId="3" borderId="44" xfId="0" applyFont="1" applyFill="1" applyBorder="1" applyAlignment="1" applyProtection="1">
      <alignment horizontal="center" vertical="center" wrapText="1"/>
      <protection locked="0"/>
    </xf>
    <xf numFmtId="0" fontId="14" fillId="3" borderId="45" xfId="0" applyFont="1" applyFill="1" applyBorder="1" applyAlignment="1" applyProtection="1">
      <alignment horizontal="center" vertical="center" wrapText="1"/>
      <protection locked="0"/>
    </xf>
    <xf numFmtId="0" fontId="14" fillId="0" borderId="35" xfId="0" applyFont="1" applyBorder="1" applyAlignment="1" applyProtection="1">
      <alignment horizontal="left" wrapText="1"/>
      <protection locked="0"/>
    </xf>
    <xf numFmtId="0" fontId="14" fillId="0" borderId="36" xfId="0" applyFont="1" applyBorder="1" applyAlignment="1" applyProtection="1">
      <alignment horizontal="left" wrapText="1"/>
      <protection locked="0"/>
    </xf>
    <xf numFmtId="0" fontId="5" fillId="0" borderId="1" xfId="0" applyFont="1" applyBorder="1" applyAlignment="1">
      <alignment horizontal="center"/>
    </xf>
    <xf numFmtId="0" fontId="13" fillId="3" borderId="26" xfId="0" applyFont="1" applyFill="1" applyBorder="1" applyAlignment="1">
      <alignment horizontal="center" vertical="center" wrapText="1"/>
    </xf>
    <xf numFmtId="0" fontId="13" fillId="3" borderId="27" xfId="0" applyFont="1" applyFill="1" applyBorder="1" applyAlignment="1">
      <alignment horizontal="center" vertical="center" wrapText="1"/>
    </xf>
    <xf numFmtId="0" fontId="22" fillId="2" borderId="1" xfId="0" applyFont="1" applyFill="1" applyBorder="1" applyAlignment="1">
      <alignment horizontal="center" vertical="center"/>
    </xf>
    <xf numFmtId="0" fontId="9" fillId="3" borderId="2"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4" fillId="0" borderId="12" xfId="0" applyFont="1" applyBorder="1" applyAlignment="1">
      <alignment horizontal="left" vertical="center" wrapText="1"/>
    </xf>
    <xf numFmtId="0" fontId="14" fillId="0" borderId="33" xfId="0" applyFont="1" applyBorder="1" applyAlignment="1">
      <alignment horizontal="left" vertical="center" wrapText="1"/>
    </xf>
    <xf numFmtId="0" fontId="14" fillId="0" borderId="34" xfId="0" applyFont="1" applyBorder="1" applyAlignment="1">
      <alignment horizontal="left" vertical="center" wrapText="1"/>
    </xf>
    <xf numFmtId="0" fontId="13" fillId="3" borderId="37"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13" fillId="3" borderId="38"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14" fillId="0" borderId="35" xfId="0" applyFont="1" applyBorder="1" applyAlignment="1" applyProtection="1">
      <alignment horizontal="left" vertical="center" wrapText="1"/>
      <protection locked="0"/>
    </xf>
    <xf numFmtId="0" fontId="14" fillId="0" borderId="36" xfId="0" applyFont="1" applyBorder="1" applyAlignment="1" applyProtection="1">
      <alignment horizontal="left" vertical="center" wrapText="1"/>
      <protection locked="0"/>
    </xf>
    <xf numFmtId="0" fontId="13" fillId="3" borderId="37" xfId="0" applyFont="1" applyFill="1" applyBorder="1" applyAlignment="1">
      <alignment horizontal="center" wrapText="1"/>
    </xf>
    <xf numFmtId="0" fontId="13" fillId="3" borderId="13" xfId="0" applyFont="1" applyFill="1" applyBorder="1" applyAlignment="1">
      <alignment horizontal="center"/>
    </xf>
    <xf numFmtId="0" fontId="13" fillId="3" borderId="38" xfId="0" applyFont="1" applyFill="1" applyBorder="1" applyAlignment="1">
      <alignment horizontal="center"/>
    </xf>
    <xf numFmtId="0" fontId="14" fillId="0" borderId="13" xfId="0" applyFont="1" applyBorder="1" applyAlignment="1" applyProtection="1">
      <alignment horizontal="left" vertical="center" wrapText="1"/>
      <protection locked="0"/>
    </xf>
    <xf numFmtId="0" fontId="14" fillId="0" borderId="72" xfId="0" applyFont="1" applyBorder="1" applyAlignment="1" applyProtection="1">
      <alignment horizontal="left" vertical="center" wrapText="1"/>
      <protection locked="0"/>
    </xf>
    <xf numFmtId="0" fontId="14" fillId="0" borderId="63" xfId="0" applyFont="1" applyBorder="1" applyAlignment="1" applyProtection="1">
      <alignment horizontal="center" vertical="center" wrapText="1"/>
      <protection locked="0"/>
    </xf>
    <xf numFmtId="0" fontId="6" fillId="2" borderId="0" xfId="0" applyFont="1" applyFill="1" applyBorder="1" applyAlignment="1" applyProtection="1">
      <alignment horizontal="center" vertical="center" wrapText="1"/>
      <protection locked="0"/>
    </xf>
    <xf numFmtId="0" fontId="13" fillId="2" borderId="0" xfId="0" applyFont="1" applyFill="1" applyBorder="1" applyAlignment="1" applyProtection="1">
      <alignment horizontal="center" vertical="center" wrapText="1"/>
      <protection locked="0"/>
    </xf>
    <xf numFmtId="0" fontId="7" fillId="0" borderId="63" xfId="0" applyFont="1" applyBorder="1" applyAlignment="1" applyProtection="1">
      <alignment horizontal="center"/>
      <protection locked="0"/>
    </xf>
    <xf numFmtId="0" fontId="7" fillId="2" borderId="20" xfId="0" applyFont="1" applyFill="1" applyBorder="1" applyAlignment="1">
      <alignment horizontal="center"/>
    </xf>
    <xf numFmtId="0" fontId="7" fillId="2" borderId="65" xfId="0" applyFont="1" applyFill="1" applyBorder="1" applyAlignment="1" applyProtection="1">
      <alignment horizontal="center" vertical="center" textRotation="90"/>
      <protection locked="0"/>
    </xf>
    <xf numFmtId="0" fontId="7" fillId="2" borderId="66" xfId="0" applyFont="1" applyFill="1" applyBorder="1" applyAlignment="1" applyProtection="1">
      <alignment horizontal="center" vertical="center" textRotation="90"/>
      <protection locked="0"/>
    </xf>
    <xf numFmtId="0" fontId="7" fillId="2" borderId="67" xfId="0" applyFont="1" applyFill="1" applyBorder="1" applyAlignment="1" applyProtection="1">
      <alignment horizontal="center" vertical="center" textRotation="90"/>
      <protection locked="0"/>
    </xf>
    <xf numFmtId="0" fontId="7" fillId="0" borderId="65" xfId="0" applyFont="1" applyFill="1" applyBorder="1" applyAlignment="1" applyProtection="1">
      <alignment horizontal="center" vertical="center" textRotation="90"/>
      <protection locked="0"/>
    </xf>
    <xf numFmtId="0" fontId="7" fillId="0" borderId="66" xfId="0" applyFont="1" applyFill="1" applyBorder="1" applyAlignment="1" applyProtection="1">
      <alignment horizontal="center" vertical="center" textRotation="90"/>
      <protection locked="0"/>
    </xf>
    <xf numFmtId="0" fontId="7" fillId="0" borderId="67" xfId="0" applyFont="1" applyFill="1" applyBorder="1" applyAlignment="1" applyProtection="1">
      <alignment horizontal="center" vertical="center" textRotation="90"/>
      <protection locked="0"/>
    </xf>
    <xf numFmtId="0" fontId="14" fillId="2" borderId="23" xfId="0" applyFont="1" applyFill="1" applyBorder="1" applyAlignment="1" applyProtection="1">
      <alignment vertical="center" wrapText="1"/>
      <protection locked="0"/>
    </xf>
    <xf numFmtId="0" fontId="14" fillId="2" borderId="1" xfId="0" applyFont="1" applyFill="1" applyBorder="1" applyAlignment="1" applyProtection="1">
      <alignment vertical="center" wrapText="1"/>
      <protection locked="0"/>
    </xf>
    <xf numFmtId="0" fontId="14" fillId="0" borderId="23" xfId="0" applyFont="1" applyFill="1" applyBorder="1" applyAlignment="1" applyProtection="1">
      <alignment vertical="center" wrapText="1"/>
      <protection locked="0"/>
    </xf>
    <xf numFmtId="0" fontId="14" fillId="0" borderId="1" xfId="0" applyFont="1" applyFill="1" applyBorder="1" applyAlignment="1" applyProtection="1">
      <alignment vertical="center" wrapText="1"/>
      <protection locked="0"/>
    </xf>
    <xf numFmtId="0" fontId="7" fillId="2" borderId="65" xfId="0" applyFont="1" applyFill="1" applyBorder="1" applyAlignment="1" applyProtection="1">
      <alignment horizontal="center" vertical="center" textRotation="90" wrapText="1"/>
      <protection locked="0"/>
    </xf>
    <xf numFmtId="0" fontId="7" fillId="2" borderId="67" xfId="0" applyFont="1" applyFill="1" applyBorder="1" applyAlignment="1" applyProtection="1">
      <alignment horizontal="center" vertical="center" textRotation="90" wrapText="1"/>
      <protection locked="0"/>
    </xf>
    <xf numFmtId="0" fontId="7" fillId="2" borderId="66" xfId="0" applyFont="1" applyFill="1" applyBorder="1" applyAlignment="1" applyProtection="1">
      <alignment horizontal="center" vertical="center" textRotation="90" wrapText="1"/>
      <protection locked="0"/>
    </xf>
    <xf numFmtId="0" fontId="14" fillId="2" borderId="28" xfId="0" applyFont="1" applyFill="1" applyBorder="1" applyAlignment="1" applyProtection="1">
      <alignment vertical="center" wrapText="1"/>
      <protection locked="0"/>
    </xf>
    <xf numFmtId="0" fontId="14" fillId="2" borderId="20" xfId="0" applyFont="1" applyFill="1" applyBorder="1" applyAlignment="1" applyProtection="1">
      <alignment vertical="center" wrapText="1"/>
      <protection locked="0"/>
    </xf>
    <xf numFmtId="0" fontId="14" fillId="2" borderId="19" xfId="0" applyFont="1" applyFill="1" applyBorder="1" applyAlignment="1" applyProtection="1">
      <alignment vertical="center" wrapText="1"/>
      <protection locked="0"/>
    </xf>
    <xf numFmtId="0" fontId="13" fillId="4" borderId="1" xfId="0" applyFont="1" applyFill="1" applyBorder="1" applyAlignment="1" applyProtection="1">
      <alignment horizontal="center" vertical="center" wrapText="1"/>
      <protection locked="0"/>
    </xf>
    <xf numFmtId="0" fontId="13" fillId="3" borderId="23" xfId="0" applyFont="1" applyFill="1" applyBorder="1" applyAlignment="1" applyProtection="1">
      <alignment horizontal="center" vertical="center" wrapText="1"/>
      <protection locked="0"/>
    </xf>
    <xf numFmtId="0" fontId="13" fillId="3" borderId="1" xfId="0" applyFont="1" applyFill="1" applyBorder="1" applyAlignment="1" applyProtection="1">
      <alignment horizontal="center" vertical="center" wrapText="1"/>
      <protection locked="0"/>
    </xf>
    <xf numFmtId="0" fontId="13" fillId="0" borderId="10" xfId="0" applyFont="1" applyBorder="1" applyAlignment="1" applyProtection="1">
      <alignment horizontal="left" vertical="center" wrapText="1"/>
      <protection locked="0"/>
    </xf>
    <xf numFmtId="0" fontId="13" fillId="0" borderId="20" xfId="0" applyFont="1" applyBorder="1" applyAlignment="1" applyProtection="1">
      <alignment horizontal="left" vertical="center" wrapText="1"/>
      <protection locked="0"/>
    </xf>
    <xf numFmtId="0" fontId="13" fillId="0" borderId="29" xfId="0" applyFont="1" applyBorder="1" applyAlignment="1" applyProtection="1">
      <alignment horizontal="left" vertical="center" wrapText="1"/>
      <protection locked="0"/>
    </xf>
    <xf numFmtId="0" fontId="13" fillId="2" borderId="10" xfId="0" applyFont="1" applyFill="1" applyBorder="1" applyAlignment="1" applyProtection="1">
      <alignment horizontal="left" vertical="center" wrapText="1"/>
      <protection locked="0"/>
    </xf>
    <xf numFmtId="0" fontId="13" fillId="2" borderId="20" xfId="0" applyFont="1" applyFill="1" applyBorder="1" applyAlignment="1" applyProtection="1">
      <alignment horizontal="left" vertical="center" wrapText="1"/>
      <protection locked="0"/>
    </xf>
    <xf numFmtId="0" fontId="13" fillId="2" borderId="29" xfId="0" applyFont="1" applyFill="1" applyBorder="1" applyAlignment="1" applyProtection="1">
      <alignment horizontal="left" vertical="center" wrapText="1"/>
      <protection locked="0"/>
    </xf>
    <xf numFmtId="0" fontId="13" fillId="4" borderId="5" xfId="0" applyFont="1" applyFill="1" applyBorder="1" applyAlignment="1" applyProtection="1">
      <alignment horizontal="center" vertical="center" wrapText="1"/>
      <protection locked="0"/>
    </xf>
    <xf numFmtId="0" fontId="13" fillId="4" borderId="14" xfId="0" applyFont="1" applyFill="1" applyBorder="1" applyAlignment="1" applyProtection="1">
      <alignment horizontal="center" vertical="center" wrapText="1"/>
      <protection locked="0"/>
    </xf>
    <xf numFmtId="0" fontId="13" fillId="4" borderId="15" xfId="0" applyFont="1" applyFill="1" applyBorder="1" applyAlignment="1" applyProtection="1">
      <alignment horizontal="center" vertical="center" wrapText="1"/>
      <protection locked="0"/>
    </xf>
    <xf numFmtId="0" fontId="13" fillId="4" borderId="16" xfId="0" applyFont="1" applyFill="1" applyBorder="1" applyAlignment="1" applyProtection="1">
      <alignment horizontal="center" vertical="center" wrapText="1"/>
      <protection locked="0"/>
    </xf>
    <xf numFmtId="0" fontId="13" fillId="4" borderId="10" xfId="0" applyFont="1" applyFill="1" applyBorder="1" applyAlignment="1" applyProtection="1">
      <alignment horizontal="center" vertical="center"/>
      <protection locked="0"/>
    </xf>
    <xf numFmtId="0" fontId="13" fillId="4" borderId="19" xfId="0" applyFont="1" applyFill="1" applyBorder="1" applyAlignment="1" applyProtection="1">
      <alignment horizontal="center" vertical="center"/>
      <protection locked="0"/>
    </xf>
    <xf numFmtId="0" fontId="13" fillId="4" borderId="1" xfId="0" applyFont="1" applyFill="1" applyBorder="1" applyAlignment="1" applyProtection="1">
      <alignment horizontal="center" vertical="center"/>
      <protection locked="0"/>
    </xf>
    <xf numFmtId="0" fontId="11" fillId="0" borderId="12"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12" xfId="0" applyNumberFormat="1" applyFont="1" applyBorder="1" applyAlignment="1">
      <alignment horizontal="left" vertical="center" wrapText="1"/>
    </xf>
    <xf numFmtId="0" fontId="11" fillId="0" borderId="33" xfId="0" applyNumberFormat="1" applyFont="1" applyBorder="1" applyAlignment="1">
      <alignment horizontal="left" vertical="center" wrapText="1"/>
    </xf>
    <xf numFmtId="0" fontId="11" fillId="0" borderId="27" xfId="0" applyNumberFormat="1" applyFont="1" applyBorder="1" applyAlignment="1">
      <alignment horizontal="left" vertical="center" wrapText="1"/>
    </xf>
    <xf numFmtId="0" fontId="13" fillId="4" borderId="61" xfId="0" applyFont="1" applyFill="1" applyBorder="1" applyAlignment="1" applyProtection="1">
      <alignment horizontal="center" vertical="center" wrapText="1"/>
      <protection locked="0"/>
    </xf>
    <xf numFmtId="0" fontId="13" fillId="4" borderId="51" xfId="0" applyFont="1" applyFill="1" applyBorder="1" applyAlignment="1" applyProtection="1">
      <alignment horizontal="center" vertical="center" wrapText="1"/>
      <protection locked="0"/>
    </xf>
    <xf numFmtId="0" fontId="13" fillId="4" borderId="52" xfId="0" applyFont="1" applyFill="1" applyBorder="1" applyAlignment="1" applyProtection="1">
      <alignment horizontal="center" vertical="center" wrapText="1"/>
      <protection locked="0"/>
    </xf>
    <xf numFmtId="0" fontId="13" fillId="4" borderId="3" xfId="0" applyFont="1" applyFill="1" applyBorder="1" applyAlignment="1" applyProtection="1">
      <alignment horizontal="center" vertical="center" wrapText="1"/>
      <protection locked="0"/>
    </xf>
    <xf numFmtId="0" fontId="13" fillId="4" borderId="0" xfId="0" applyFont="1" applyFill="1" applyBorder="1" applyAlignment="1" applyProtection="1">
      <alignment horizontal="center" vertical="center" wrapText="1"/>
      <protection locked="0"/>
    </xf>
    <xf numFmtId="0" fontId="13" fillId="4" borderId="53" xfId="0" applyFont="1" applyFill="1" applyBorder="1" applyAlignment="1" applyProtection="1">
      <alignment horizontal="center" vertical="center" wrapText="1"/>
      <protection locked="0"/>
    </xf>
    <xf numFmtId="0" fontId="13" fillId="0" borderId="50" xfId="0" applyFont="1" applyBorder="1" applyAlignment="1" applyProtection="1">
      <alignment horizontal="left" vertical="center" wrapText="1"/>
      <protection locked="0"/>
    </xf>
    <xf numFmtId="0" fontId="13" fillId="0" borderId="51" xfId="0" applyFont="1" applyBorder="1" applyAlignment="1" applyProtection="1">
      <alignment horizontal="left" vertical="center" wrapText="1"/>
      <protection locked="0"/>
    </xf>
    <xf numFmtId="0" fontId="13" fillId="0" borderId="78" xfId="0" applyFont="1" applyBorder="1" applyAlignment="1" applyProtection="1">
      <alignment horizontal="left" vertical="center" wrapText="1"/>
      <protection locked="0"/>
    </xf>
    <xf numFmtId="0" fontId="13" fillId="4" borderId="82" xfId="0" applyFont="1" applyFill="1" applyBorder="1" applyAlignment="1" applyProtection="1">
      <alignment horizontal="center" vertical="center" wrapText="1"/>
      <protection locked="0"/>
    </xf>
    <xf numFmtId="0" fontId="13" fillId="4" borderId="73" xfId="0" applyFont="1" applyFill="1" applyBorder="1" applyAlignment="1" applyProtection="1">
      <alignment horizontal="center" vertical="center"/>
      <protection locked="0"/>
    </xf>
    <xf numFmtId="0" fontId="13" fillId="4" borderId="68" xfId="0" applyFont="1" applyFill="1" applyBorder="1" applyAlignment="1" applyProtection="1">
      <alignment horizontal="center" vertical="center"/>
      <protection locked="0"/>
    </xf>
    <xf numFmtId="0" fontId="13" fillId="4" borderId="7" xfId="0" applyFont="1" applyFill="1" applyBorder="1" applyAlignment="1" applyProtection="1">
      <alignment horizontal="center" vertical="center"/>
      <protection locked="0"/>
    </xf>
    <xf numFmtId="0" fontId="13" fillId="4" borderId="79" xfId="0" applyFont="1" applyFill="1" applyBorder="1" applyAlignment="1" applyProtection="1">
      <alignment horizontal="center" vertical="center" wrapText="1"/>
      <protection locked="0"/>
    </xf>
    <xf numFmtId="0" fontId="13" fillId="4" borderId="80" xfId="0" applyFont="1" applyFill="1" applyBorder="1" applyAlignment="1" applyProtection="1">
      <alignment horizontal="center" vertical="center" wrapText="1"/>
      <protection locked="0"/>
    </xf>
    <xf numFmtId="0" fontId="13" fillId="4" borderId="81" xfId="0" applyFont="1" applyFill="1" applyBorder="1" applyAlignment="1" applyProtection="1">
      <alignment horizontal="center" vertical="center" wrapText="1"/>
      <protection locked="0"/>
    </xf>
    <xf numFmtId="0" fontId="13" fillId="4" borderId="73" xfId="0" applyFont="1" applyFill="1" applyBorder="1" applyAlignment="1" applyProtection="1">
      <alignment horizontal="center" vertical="center" wrapText="1"/>
      <protection locked="0"/>
    </xf>
    <xf numFmtId="0" fontId="13" fillId="3" borderId="12" xfId="0" applyFont="1" applyFill="1" applyBorder="1" applyAlignment="1">
      <alignment horizontal="center" vertical="center" wrapText="1"/>
    </xf>
    <xf numFmtId="0" fontId="11" fillId="0" borderId="12" xfId="0" applyFont="1" applyBorder="1" applyAlignment="1">
      <alignment horizontal="left" vertical="center" wrapText="1"/>
    </xf>
    <xf numFmtId="0" fontId="11" fillId="0" borderId="33" xfId="0" applyFont="1" applyBorder="1" applyAlignment="1">
      <alignment horizontal="left" vertical="center" wrapText="1"/>
    </xf>
    <xf numFmtId="0" fontId="11" fillId="0" borderId="27" xfId="0" applyFont="1" applyBorder="1" applyAlignment="1">
      <alignment horizontal="left" vertical="center" wrapText="1"/>
    </xf>
    <xf numFmtId="0" fontId="13" fillId="4" borderId="8" xfId="0" applyFont="1" applyFill="1" applyBorder="1" applyAlignment="1" applyProtection="1">
      <alignment horizontal="center" vertical="center" wrapText="1"/>
      <protection locked="0"/>
    </xf>
    <xf numFmtId="0" fontId="13" fillId="3" borderId="3" xfId="0" applyFont="1" applyFill="1" applyBorder="1" applyAlignment="1">
      <alignment horizontal="center" vertical="center" wrapText="1"/>
    </xf>
    <xf numFmtId="0" fontId="13" fillId="3" borderId="54" xfId="0" applyFont="1" applyFill="1" applyBorder="1" applyAlignment="1">
      <alignment horizontal="center" vertical="center" wrapText="1"/>
    </xf>
    <xf numFmtId="0" fontId="13" fillId="3" borderId="30"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55" xfId="0" applyFont="1" applyFill="1" applyBorder="1" applyAlignment="1">
      <alignment horizontal="center" vertical="center" wrapText="1"/>
    </xf>
    <xf numFmtId="0" fontId="19" fillId="0" borderId="12" xfId="0" applyFont="1" applyBorder="1" applyAlignment="1">
      <alignment horizontal="center" vertical="center" wrapText="1"/>
    </xf>
    <xf numFmtId="0" fontId="19" fillId="0" borderId="33" xfId="0" applyFont="1" applyBorder="1" applyAlignment="1">
      <alignment horizontal="center" vertical="center" wrapText="1"/>
    </xf>
    <xf numFmtId="0" fontId="13" fillId="3" borderId="39" xfId="0" applyFont="1" applyFill="1" applyBorder="1" applyAlignment="1">
      <alignment horizontal="center" vertical="center" wrapText="1"/>
    </xf>
    <xf numFmtId="0" fontId="13" fillId="3" borderId="40" xfId="0" applyFont="1" applyFill="1" applyBorder="1" applyAlignment="1">
      <alignment horizontal="center" vertical="center" wrapText="1"/>
    </xf>
    <xf numFmtId="0" fontId="13" fillId="3" borderId="41"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3"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1" fillId="0" borderId="34" xfId="0" applyFont="1" applyBorder="1" applyAlignment="1">
      <alignment horizontal="left" vertical="center" wrapText="1"/>
    </xf>
    <xf numFmtId="0" fontId="13" fillId="3" borderId="77" xfId="0" applyFont="1" applyFill="1" applyBorder="1" applyAlignment="1" applyProtection="1">
      <alignment horizontal="center" vertical="center" wrapText="1"/>
      <protection locked="0"/>
    </xf>
    <xf numFmtId="0" fontId="13" fillId="3" borderId="14" xfId="0" applyFont="1" applyFill="1" applyBorder="1" applyAlignment="1" applyProtection="1">
      <alignment horizontal="center" vertical="center" wrapText="1"/>
      <protection locked="0"/>
    </xf>
    <xf numFmtId="0" fontId="5" fillId="0" borderId="6" xfId="0" applyFont="1" applyBorder="1" applyAlignment="1">
      <alignment horizontal="center"/>
    </xf>
    <xf numFmtId="0" fontId="5" fillId="0" borderId="73" xfId="0" applyFont="1" applyBorder="1" applyAlignment="1">
      <alignment horizontal="center"/>
    </xf>
    <xf numFmtId="0" fontId="5" fillId="0" borderId="23" xfId="0" applyFont="1" applyBorder="1" applyAlignment="1">
      <alignment horizontal="center"/>
    </xf>
    <xf numFmtId="0" fontId="12" fillId="0" borderId="73" xfId="0" applyFont="1" applyBorder="1" applyAlignment="1">
      <alignment horizontal="center" vertical="center"/>
    </xf>
    <xf numFmtId="0" fontId="12" fillId="0" borderId="8" xfId="0" applyFont="1" applyBorder="1" applyAlignment="1">
      <alignment horizontal="center" vertical="center"/>
    </xf>
    <xf numFmtId="49" fontId="26" fillId="0" borderId="1" xfId="0" applyNumberFormat="1" applyFont="1" applyBorder="1" applyAlignment="1">
      <alignment horizontal="center" vertical="center"/>
    </xf>
    <xf numFmtId="49" fontId="26" fillId="0" borderId="5" xfId="0" applyNumberFormat="1" applyFont="1" applyBorder="1" applyAlignment="1">
      <alignment horizontal="center" vertical="center"/>
    </xf>
    <xf numFmtId="0" fontId="11" fillId="2" borderId="73" xfId="0" applyFont="1" applyFill="1" applyBorder="1" applyAlignment="1">
      <alignment horizontal="center" vertical="center"/>
    </xf>
    <xf numFmtId="0" fontId="11" fillId="2" borderId="1" xfId="0" applyFont="1" applyFill="1" applyBorder="1" applyAlignment="1">
      <alignment horizontal="center" vertical="center"/>
    </xf>
    <xf numFmtId="0" fontId="10" fillId="2" borderId="68"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19" xfId="0" applyFont="1" applyFill="1" applyBorder="1" applyAlignment="1">
      <alignment horizontal="center" vertical="center"/>
    </xf>
    <xf numFmtId="0" fontId="13" fillId="3" borderId="31"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1" fillId="0" borderId="21" xfId="0" applyFont="1" applyBorder="1" applyAlignment="1">
      <alignment horizontal="left" vertical="center" wrapText="1"/>
    </xf>
    <xf numFmtId="0" fontId="11" fillId="0" borderId="56" xfId="0" applyFont="1" applyBorder="1" applyAlignment="1">
      <alignment horizontal="left" vertical="center" wrapText="1"/>
    </xf>
    <xf numFmtId="0" fontId="11" fillId="0" borderId="57" xfId="0" applyFont="1" applyBorder="1" applyAlignment="1">
      <alignment horizontal="left" vertical="center" wrapText="1"/>
    </xf>
    <xf numFmtId="0" fontId="13" fillId="3" borderId="50" xfId="0" applyFont="1" applyFill="1" applyBorder="1" applyAlignment="1">
      <alignment horizontal="center" vertical="center" wrapText="1"/>
    </xf>
    <xf numFmtId="0" fontId="13" fillId="3" borderId="51" xfId="0" applyFont="1" applyFill="1" applyBorder="1" applyAlignment="1">
      <alignment horizontal="center" vertical="center" wrapText="1"/>
    </xf>
    <xf numFmtId="0" fontId="13" fillId="3" borderId="52" xfId="0" applyFont="1" applyFill="1" applyBorder="1" applyAlignment="1">
      <alignment horizontal="center" vertical="center" wrapText="1"/>
    </xf>
    <xf numFmtId="0" fontId="13" fillId="3" borderId="58" xfId="0" applyFont="1" applyFill="1" applyBorder="1" applyAlignment="1">
      <alignment horizontal="center" vertical="center" wrapText="1"/>
    </xf>
    <xf numFmtId="0" fontId="13" fillId="3" borderId="59" xfId="0" applyFont="1" applyFill="1" applyBorder="1" applyAlignment="1">
      <alignment horizontal="center" vertical="center" wrapText="1"/>
    </xf>
    <xf numFmtId="0" fontId="13" fillId="3" borderId="60" xfId="0" applyFont="1" applyFill="1" applyBorder="1" applyAlignment="1">
      <alignment horizontal="center" vertical="center" wrapText="1"/>
    </xf>
    <xf numFmtId="0" fontId="13" fillId="0" borderId="1" xfId="0" applyFont="1" applyBorder="1" applyAlignment="1">
      <alignment horizontal="center" vertical="center" wrapText="1"/>
    </xf>
    <xf numFmtId="0" fontId="17" fillId="0" borderId="74" xfId="0" applyFont="1" applyFill="1" applyBorder="1" applyAlignment="1">
      <alignment horizontal="center" vertical="center" wrapText="1"/>
    </xf>
    <xf numFmtId="0" fontId="17" fillId="0" borderId="75" xfId="0" applyFont="1" applyFill="1" applyBorder="1" applyAlignment="1">
      <alignment horizontal="center" vertical="center" wrapText="1"/>
    </xf>
    <xf numFmtId="0" fontId="19" fillId="0" borderId="34" xfId="0" applyFont="1" applyBorder="1" applyAlignment="1">
      <alignment horizontal="center" vertical="center" wrapText="1"/>
    </xf>
    <xf numFmtId="0" fontId="14" fillId="2" borderId="0" xfId="0" applyFont="1" applyFill="1" applyBorder="1" applyAlignment="1" applyProtection="1">
      <alignment horizontal="left" vertical="center" wrapText="1"/>
      <protection locked="0"/>
    </xf>
    <xf numFmtId="0" fontId="7" fillId="0" borderId="65" xfId="0" applyFont="1" applyFill="1" applyBorder="1" applyAlignment="1" applyProtection="1">
      <alignment horizontal="center" vertical="center" textRotation="90" wrapText="1"/>
      <protection locked="0"/>
    </xf>
    <xf numFmtId="0" fontId="7" fillId="0" borderId="66" xfId="0" applyFont="1" applyFill="1" applyBorder="1" applyAlignment="1" applyProtection="1">
      <alignment horizontal="center" vertical="center" textRotation="90" wrapText="1"/>
      <protection locked="0"/>
    </xf>
    <xf numFmtId="0" fontId="14" fillId="2" borderId="1" xfId="0" applyFont="1" applyFill="1" applyBorder="1" applyAlignment="1" applyProtection="1">
      <alignment horizontal="left" vertical="center" wrapText="1"/>
      <protection locked="0"/>
    </xf>
    <xf numFmtId="0" fontId="14" fillId="2" borderId="14" xfId="0" applyFont="1" applyFill="1" applyBorder="1" applyAlignment="1" applyProtection="1">
      <alignment horizontal="left" vertical="center" wrapText="1"/>
      <protection locked="0"/>
    </xf>
    <xf numFmtId="0" fontId="13" fillId="2" borderId="0" xfId="0" applyFont="1" applyFill="1" applyBorder="1" applyAlignment="1" applyProtection="1">
      <alignment horizontal="right" vertical="center" wrapText="1"/>
      <protection locked="0"/>
    </xf>
    <xf numFmtId="0" fontId="10" fillId="2" borderId="1" xfId="0" applyFont="1" applyFill="1" applyBorder="1" applyAlignment="1">
      <alignment horizontal="center" vertical="center"/>
    </xf>
    <xf numFmtId="0" fontId="19" fillId="2" borderId="1" xfId="0" applyFont="1" applyFill="1" applyBorder="1" applyAlignment="1">
      <alignment horizontal="center" vertical="center"/>
    </xf>
    <xf numFmtId="0" fontId="13" fillId="4"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4" borderId="1" xfId="0" applyFont="1" applyFill="1" applyBorder="1" applyAlignment="1">
      <alignment horizontal="center" vertical="center"/>
    </xf>
    <xf numFmtId="0" fontId="13" fillId="4" borderId="14" xfId="0" applyFont="1" applyFill="1" applyBorder="1" applyAlignment="1">
      <alignment horizontal="center" vertical="center" wrapText="1"/>
    </xf>
    <xf numFmtId="0" fontId="13" fillId="4" borderId="15"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11" fillId="0" borderId="1" xfId="0" applyFont="1" applyBorder="1" applyAlignment="1">
      <alignment horizontal="left" vertical="center" wrapText="1"/>
    </xf>
    <xf numFmtId="0" fontId="13" fillId="3" borderId="23" xfId="0" applyFont="1" applyFill="1" applyBorder="1" applyAlignment="1">
      <alignment horizontal="center" vertical="center" wrapText="1"/>
    </xf>
    <xf numFmtId="0" fontId="12" fillId="0" borderId="1" xfId="0" applyFont="1" applyBorder="1" applyAlignment="1">
      <alignment horizontal="center" vertical="center"/>
    </xf>
    <xf numFmtId="0" fontId="13" fillId="4" borderId="5" xfId="0" applyFont="1" applyFill="1" applyBorder="1" applyAlignment="1">
      <alignment horizontal="center" vertical="center" wrapText="1"/>
    </xf>
    <xf numFmtId="0" fontId="13" fillId="0" borderId="1" xfId="0" applyFont="1" applyBorder="1" applyAlignment="1">
      <alignment horizontal="left" vertical="center" wrapText="1"/>
    </xf>
    <xf numFmtId="0" fontId="13" fillId="4" borderId="61" xfId="0" applyFont="1" applyFill="1" applyBorder="1" applyAlignment="1">
      <alignment horizontal="center" vertical="center" wrapText="1"/>
    </xf>
    <xf numFmtId="0" fontId="13" fillId="4" borderId="51" xfId="0" applyFont="1" applyFill="1" applyBorder="1" applyAlignment="1">
      <alignment horizontal="center" vertical="center" wrapText="1"/>
    </xf>
    <xf numFmtId="0" fontId="13" fillId="4" borderId="52"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0" xfId="0" applyFont="1" applyFill="1" applyBorder="1" applyAlignment="1">
      <alignment horizontal="center" vertical="center" wrapText="1"/>
    </xf>
    <xf numFmtId="0" fontId="13" fillId="4" borderId="53" xfId="0" applyFont="1" applyFill="1" applyBorder="1" applyAlignment="1">
      <alignment horizontal="center" vertical="center" wrapText="1"/>
    </xf>
    <xf numFmtId="0" fontId="13" fillId="4" borderId="62" xfId="0" applyFont="1" applyFill="1" applyBorder="1" applyAlignment="1">
      <alignment horizontal="center" vertical="center" wrapText="1"/>
    </xf>
    <xf numFmtId="0" fontId="13" fillId="4" borderId="59" xfId="0" applyFont="1" applyFill="1" applyBorder="1" applyAlignment="1">
      <alignment horizontal="center" vertical="center" wrapText="1"/>
    </xf>
    <xf numFmtId="0" fontId="13" fillId="4" borderId="60" xfId="0" applyFont="1" applyFill="1" applyBorder="1" applyAlignment="1">
      <alignment horizontal="center" vertical="center" wrapText="1"/>
    </xf>
    <xf numFmtId="49" fontId="12" fillId="2" borderId="1" xfId="0" applyNumberFormat="1" applyFont="1" applyFill="1" applyBorder="1" applyAlignment="1">
      <alignment horizontal="center" vertical="center"/>
    </xf>
    <xf numFmtId="0" fontId="36" fillId="3"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3" fillId="0" borderId="10" xfId="0" applyFont="1" applyBorder="1" applyAlignment="1">
      <alignment horizontal="left" vertical="center" wrapText="1"/>
    </xf>
    <xf numFmtId="0" fontId="13" fillId="0" borderId="20" xfId="0" applyFont="1" applyBorder="1" applyAlignment="1">
      <alignment horizontal="left" vertical="center" wrapText="1"/>
    </xf>
    <xf numFmtId="0" fontId="13" fillId="0" borderId="19" xfId="0" applyFont="1" applyBorder="1" applyAlignment="1">
      <alignment horizontal="left" vertical="center" wrapText="1"/>
    </xf>
    <xf numFmtId="0" fontId="11" fillId="0" borderId="10"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19" xfId="0" applyFont="1" applyBorder="1" applyAlignment="1">
      <alignment horizontal="center" vertical="center" wrapText="1"/>
    </xf>
    <xf numFmtId="0" fontId="12" fillId="2" borderId="1" xfId="0" applyFont="1" applyFill="1" applyBorder="1" applyAlignment="1">
      <alignment horizontal="center" vertical="center"/>
    </xf>
    <xf numFmtId="0" fontId="7" fillId="0" borderId="10" xfId="0" applyFont="1" applyBorder="1" applyAlignment="1">
      <alignment horizontal="center"/>
    </xf>
    <xf numFmtId="0" fontId="7" fillId="0" borderId="19" xfId="0" applyFont="1" applyBorder="1" applyAlignment="1">
      <alignment horizontal="center"/>
    </xf>
    <xf numFmtId="0" fontId="7" fillId="0" borderId="20" xfId="0" applyFont="1" applyBorder="1" applyAlignment="1">
      <alignment horizontal="center"/>
    </xf>
    <xf numFmtId="0" fontId="23" fillId="0" borderId="14" xfId="0" applyFont="1" applyBorder="1" applyAlignment="1">
      <alignment horizontal="center" vertical="center" wrapText="1"/>
    </xf>
    <xf numFmtId="0" fontId="23" fillId="0" borderId="15" xfId="0" applyFont="1" applyBorder="1" applyAlignment="1">
      <alignment horizontal="center" vertical="center" wrapText="1"/>
    </xf>
    <xf numFmtId="0" fontId="23" fillId="0" borderId="16" xfId="0" applyFont="1" applyBorder="1" applyAlignment="1">
      <alignment horizontal="center" vertical="center" wrapText="1"/>
    </xf>
    <xf numFmtId="0" fontId="23" fillId="5" borderId="1" xfId="0" applyFont="1" applyFill="1" applyBorder="1" applyAlignment="1">
      <alignment horizontal="left" vertical="center" wrapText="1"/>
    </xf>
    <xf numFmtId="0" fontId="23" fillId="5" borderId="14" xfId="0" applyFont="1" applyFill="1" applyBorder="1" applyAlignment="1">
      <alignment horizontal="center" vertical="center" wrapText="1"/>
    </xf>
    <xf numFmtId="0" fontId="23" fillId="5" borderId="15" xfId="0" applyFont="1" applyFill="1" applyBorder="1" applyAlignment="1">
      <alignment horizontal="center" vertical="center" wrapText="1"/>
    </xf>
    <xf numFmtId="0" fontId="23" fillId="5" borderId="16" xfId="0" applyFont="1" applyFill="1" applyBorder="1" applyAlignment="1">
      <alignment horizontal="center" vertical="center" wrapText="1"/>
    </xf>
  </cellXfs>
  <cellStyles count="59">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18" builtinId="8" hidden="1"/>
    <cellStyle name="Hipervínculo" xfId="41" builtinId="8" hidden="1"/>
    <cellStyle name="Hipervínculo" xfId="43" builtinId="8" hidden="1"/>
    <cellStyle name="Hipervínculo" xfId="45" builtinId="8" hidden="1"/>
    <cellStyle name="Hipervínculo" xfId="47" builtinId="8" hidden="1"/>
    <cellStyle name="Hipervínculo" xfId="39" builtinId="8" hidden="1"/>
    <cellStyle name="Hipervínculo" xfId="50" builtinId="8" hidden="1"/>
    <cellStyle name="Hipervínculo" xfId="52" builtinId="8" hidden="1"/>
    <cellStyle name="Hipervínculo" xfId="54" builtinId="8" hidden="1"/>
    <cellStyle name="Hipervínculo" xfId="56" builtinId="8"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Millares" xfId="58" builtinId="3"/>
    <cellStyle name="Millares [0] 2" xfId="1"/>
    <cellStyle name="Millares [0] 2 2" xfId="17"/>
    <cellStyle name="Millares 2" xfId="2"/>
    <cellStyle name="Normal" xfId="0" builtinId="0"/>
    <cellStyle name="Normal 2" xfId="3"/>
    <cellStyle name="Porcentaje" xfId="4" builtinId="5"/>
    <cellStyle name="Porcentaje 2" xfId="16"/>
    <cellStyle name="Porcentual 3" xfId="5"/>
  </cellStyles>
  <dxfs count="242">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0</xdr:col>
      <xdr:colOff>190500</xdr:colOff>
      <xdr:row>0</xdr:row>
      <xdr:rowOff>95250</xdr:rowOff>
    </xdr:from>
    <xdr:to>
      <xdr:col>1</xdr:col>
      <xdr:colOff>838200</xdr:colOff>
      <xdr:row>1</xdr:row>
      <xdr:rowOff>466725</xdr:rowOff>
    </xdr:to>
    <xdr:pic>
      <xdr:nvPicPr>
        <xdr:cNvPr id="15779" name="8 Imagen" descr="IDPCBYN"/>
        <xdr:cNvPicPr>
          <a:picLocks noChangeAspect="1" noChangeArrowheads="1"/>
        </xdr:cNvPicPr>
      </xdr:nvPicPr>
      <xdr:blipFill>
        <a:blip xmlns:r="http://schemas.openxmlformats.org/officeDocument/2006/relationships" r:embed="rId1" cstate="print">
          <a:clrChange>
            <a:clrFrom>
              <a:srgbClr val="FFFFFE"/>
            </a:clrFrom>
            <a:clrTo>
              <a:srgbClr val="FFFFFE">
                <a:alpha val="0"/>
              </a:srgbClr>
            </a:clrTo>
          </a:clrChange>
          <a:extLst>
            <a:ext uri="{28A0092B-C50C-407E-A947-70E740481C1C}">
              <a14:useLocalDpi xmlns:a14="http://schemas.microsoft.com/office/drawing/2010/main" val="0"/>
            </a:ext>
          </a:extLst>
        </a:blip>
        <a:srcRect/>
        <a:stretch>
          <a:fillRect/>
        </a:stretch>
      </xdr:blipFill>
      <xdr:spPr bwMode="auto">
        <a:xfrm>
          <a:off x="190500" y="95250"/>
          <a:ext cx="107632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0</xdr:colOff>
      <xdr:row>46</xdr:row>
      <xdr:rowOff>0</xdr:rowOff>
    </xdr:from>
    <xdr:ext cx="2042840" cy="851647"/>
    <mc:AlternateContent xmlns:mc="http://schemas.openxmlformats.org/markup-compatibility/2006" xmlns:a14="http://schemas.microsoft.com/office/drawing/2010/main">
      <mc:Choice Requires="a14">
        <xdr:sp macro="" textlink="">
          <xdr:nvSpPr>
            <xdr:cNvPr id="3" name="2 CuadroTexto"/>
            <xdr:cNvSpPr txBox="1"/>
          </xdr:nvSpPr>
          <xdr:spPr>
            <a:xfrm>
              <a:off x="1488966" y="13882414"/>
              <a:ext cx="2042840" cy="8516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nary>
                      <m:naryPr>
                        <m:chr m:val="∑"/>
                        <m:limLoc m:val="subSup"/>
                        <m:supHide m:val="on"/>
                        <m:ctrlPr>
                          <a:rPr lang="es-ES" sz="2000" b="0" i="1">
                            <a:solidFill>
                              <a:schemeClr val="tx1"/>
                            </a:solidFill>
                            <a:effectLst/>
                            <a:latin typeface="Cambria Math" panose="02040503050406030204" pitchFamily="18" charset="0"/>
                            <a:ea typeface="+mn-ea"/>
                            <a:cs typeface="+mn-cs"/>
                          </a:rPr>
                        </m:ctrlPr>
                      </m:naryPr>
                      <m:sub>
                        <m:r>
                          <m:rPr>
                            <m:brk m:alnAt="9"/>
                          </m:rPr>
                          <a:rPr lang="es-ES" sz="2000" b="0" i="1">
                            <a:solidFill>
                              <a:schemeClr val="tx1"/>
                            </a:solidFill>
                            <a:effectLst/>
                            <a:latin typeface="Cambria Math"/>
                            <a:ea typeface="Cambria Math"/>
                            <a:cs typeface="+mn-cs"/>
                          </a:rPr>
                          <m:t>∀</m:t>
                        </m:r>
                        <m:r>
                          <a:rPr lang="es-ES" sz="2000" b="0" i="1">
                            <a:solidFill>
                              <a:schemeClr val="tx1"/>
                            </a:solidFill>
                            <a:effectLst/>
                            <a:latin typeface="Cambria Math"/>
                            <a:ea typeface="Cambria Math"/>
                            <a:cs typeface="+mn-cs"/>
                          </a:rPr>
                          <m:t>𝑖</m:t>
                        </m:r>
                      </m:sub>
                      <m:sup/>
                      <m:e>
                        <m:sSub>
                          <m:sSubPr>
                            <m:ctrlPr>
                              <a:rPr lang="es-ES" sz="2000" b="0" i="1">
                                <a:solidFill>
                                  <a:schemeClr val="tx1"/>
                                </a:solidFill>
                                <a:effectLst/>
                                <a:latin typeface="Cambria Math" panose="02040503050406030204" pitchFamily="18" charset="0"/>
                                <a:ea typeface="+mn-ea"/>
                                <a:cs typeface="+mn-cs"/>
                              </a:rPr>
                            </m:ctrlPr>
                          </m:sSubPr>
                          <m:e>
                            <m:r>
                              <a:rPr lang="es-ES" sz="2000" b="0" i="1">
                                <a:solidFill>
                                  <a:schemeClr val="tx1"/>
                                </a:solidFill>
                                <a:effectLst/>
                                <a:latin typeface="Cambria Math"/>
                                <a:ea typeface="+mn-ea"/>
                                <a:cs typeface="+mn-cs"/>
                              </a:rPr>
                              <m:t>𝑒</m:t>
                            </m:r>
                          </m:e>
                          <m:sub>
                            <m:r>
                              <a:rPr lang="es-ES" sz="2000" b="0" i="1">
                                <a:solidFill>
                                  <a:schemeClr val="tx1"/>
                                </a:solidFill>
                                <a:effectLst/>
                                <a:latin typeface="Cambria Math"/>
                                <a:ea typeface="+mn-ea"/>
                                <a:cs typeface="+mn-cs"/>
                              </a:rPr>
                              <m:t>𝑖</m:t>
                            </m:r>
                          </m:sub>
                        </m:sSub>
                        <m:r>
                          <a:rPr lang="es-ES" sz="2000" b="0" i="1">
                            <a:solidFill>
                              <a:schemeClr val="tx1"/>
                            </a:solidFill>
                            <a:effectLst/>
                            <a:latin typeface="Cambria Math"/>
                            <a:ea typeface="+mn-ea"/>
                            <a:cs typeface="+mn-cs"/>
                          </a:rPr>
                          <m:t> </m:t>
                        </m:r>
                        <m:sSub>
                          <m:sSubPr>
                            <m:ctrlPr>
                              <a:rPr lang="es-ES" sz="2000" b="0" i="1">
                                <a:solidFill>
                                  <a:schemeClr val="tx1"/>
                                </a:solidFill>
                                <a:effectLst/>
                                <a:latin typeface="Cambria Math" panose="02040503050406030204" pitchFamily="18" charset="0"/>
                                <a:ea typeface="+mn-ea"/>
                                <a:cs typeface="+mn-cs"/>
                              </a:rPr>
                            </m:ctrlPr>
                          </m:sSubPr>
                          <m:e>
                            <m:r>
                              <a:rPr lang="es-ES" sz="2000" b="0" i="1">
                                <a:solidFill>
                                  <a:schemeClr val="tx1"/>
                                </a:solidFill>
                                <a:effectLst/>
                                <a:latin typeface="Cambria Math"/>
                                <a:ea typeface="+mn-ea"/>
                                <a:cs typeface="+mn-cs"/>
                              </a:rPr>
                              <m:t>𝑤</m:t>
                            </m:r>
                          </m:e>
                          <m:sub>
                            <m:r>
                              <a:rPr lang="es-ES" sz="2000" b="0" i="1">
                                <a:solidFill>
                                  <a:schemeClr val="tx1"/>
                                </a:solidFill>
                                <a:effectLst/>
                                <a:latin typeface="Cambria Math"/>
                                <a:ea typeface="+mn-ea"/>
                                <a:cs typeface="+mn-cs"/>
                              </a:rPr>
                              <m:t>𝑖</m:t>
                            </m:r>
                          </m:sub>
                        </m:sSub>
                      </m:e>
                    </m:nary>
                  </m:oMath>
                </m:oMathPara>
              </a14:m>
              <a:endParaRPr lang="es-ES" sz="2000"/>
            </a:p>
          </xdr:txBody>
        </xdr:sp>
      </mc:Choice>
      <mc:Fallback xmlns="">
        <xdr:sp macro="" textlink="">
          <xdr:nvSpPr>
            <xdr:cNvPr id="3" name="2 CuadroTexto"/>
            <xdr:cNvSpPr txBox="1"/>
          </xdr:nvSpPr>
          <xdr:spPr>
            <a:xfrm>
              <a:off x="1488966" y="13882414"/>
              <a:ext cx="2042840" cy="8516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ES" sz="2000" b="0" i="0">
                  <a:solidFill>
                    <a:schemeClr val="tx1"/>
                  </a:solidFill>
                  <a:effectLst/>
                  <a:latin typeface="Cambria Math"/>
                  <a:ea typeface="+mn-ea"/>
                  <a:cs typeface="+mn-cs"/>
                </a:rPr>
                <a:t>∑2</a:t>
              </a:r>
              <a:r>
                <a:rPr lang="es-ES" sz="2000" b="0" i="0">
                  <a:solidFill>
                    <a:schemeClr val="tx1"/>
                  </a:solidFill>
                  <a:effectLst/>
                  <a:latin typeface="Cambria Math"/>
                  <a:ea typeface="Cambria Math"/>
                  <a:cs typeface="+mn-cs"/>
                </a:rPr>
                <a:t>_</a:t>
              </a:r>
              <a:r>
                <a:rPr lang="es-ES" sz="2000" b="0" i="0">
                  <a:solidFill>
                    <a:schemeClr val="tx1"/>
                  </a:solidFill>
                  <a:effectLst/>
                  <a:latin typeface="Cambria Math"/>
                  <a:ea typeface="+mn-ea"/>
                  <a:cs typeface="+mn-cs"/>
                </a:rPr>
                <a:t>(</a:t>
              </a:r>
              <a:r>
                <a:rPr lang="es-ES" sz="2000" b="0" i="0">
                  <a:solidFill>
                    <a:schemeClr val="tx1"/>
                  </a:solidFill>
                  <a:effectLst/>
                  <a:latin typeface="Cambria Math"/>
                  <a:ea typeface="Cambria Math"/>
                  <a:cs typeface="+mn-cs"/>
                </a:rPr>
                <a:t>∀𝑖</a:t>
              </a:r>
              <a:r>
                <a:rPr lang="es-ES" sz="2000" b="0" i="0">
                  <a:solidFill>
                    <a:schemeClr val="tx1"/>
                  </a:solidFill>
                  <a:effectLst/>
                  <a:latin typeface="Cambria Math"/>
                  <a:ea typeface="+mn-ea"/>
                  <a:cs typeface="+mn-cs"/>
                </a:rPr>
                <a:t>)▒〖𝑒_𝑖  𝑤_𝑖 〗</a:t>
              </a:r>
              <a:endParaRPr lang="es-ES" sz="2000"/>
            </a:p>
          </xdr:txBody>
        </xdr:sp>
      </mc:Fallback>
    </mc:AlternateContent>
    <xdr:clientData/>
  </xdr:oneCellAnchor>
  <xdr:oneCellAnchor>
    <xdr:from>
      <xdr:col>2</xdr:col>
      <xdr:colOff>13031</xdr:colOff>
      <xdr:row>47</xdr:row>
      <xdr:rowOff>158944</xdr:rowOff>
    </xdr:from>
    <xdr:ext cx="2812677" cy="655821"/>
    <xdr:sp macro="" textlink="">
      <xdr:nvSpPr>
        <xdr:cNvPr id="4" name="3 CuadroTexto"/>
        <xdr:cNvSpPr txBox="1"/>
      </xdr:nvSpPr>
      <xdr:spPr>
        <a:xfrm>
          <a:off x="1501997" y="14632565"/>
          <a:ext cx="2812677" cy="6558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ES" sz="900" b="1"/>
            <a:t>Donde:</a:t>
          </a:r>
          <a:r>
            <a:rPr lang="es-ES" sz="900"/>
            <a:t> </a:t>
          </a:r>
        </a:p>
        <a:p>
          <a:r>
            <a:rPr lang="es-ES" sz="900" b="1" i="1"/>
            <a:t>e:</a:t>
          </a:r>
          <a:r>
            <a:rPr lang="es-ES" sz="900"/>
            <a:t> eficacia por tipo de actividad</a:t>
          </a:r>
        </a:p>
        <a:p>
          <a:r>
            <a:rPr lang="es-ES" sz="900" b="1" i="1"/>
            <a:t>w:</a:t>
          </a:r>
          <a:r>
            <a:rPr lang="es-ES" sz="900"/>
            <a:t> ponderación</a:t>
          </a:r>
          <a:r>
            <a:rPr lang="es-ES" sz="900" baseline="0"/>
            <a:t> por tipo de actividad</a:t>
          </a:r>
        </a:p>
        <a:p>
          <a:r>
            <a:rPr lang="es-ES" sz="900" b="1" i="1" baseline="0"/>
            <a:t>i:</a:t>
          </a:r>
          <a:r>
            <a:rPr lang="es-ES" sz="900" baseline="0"/>
            <a:t> tipo de actividad (Estrategica, Gestión y Seguimiento)</a:t>
          </a:r>
          <a:endParaRPr lang="es-ES" sz="900"/>
        </a:p>
      </xdr:txBody>
    </xdr:sp>
    <xdr:clientData/>
  </xdr:oneCellAnchor>
  <xdr:oneCellAnchor>
    <xdr:from>
      <xdr:col>2</xdr:col>
      <xdr:colOff>1647939</xdr:colOff>
      <xdr:row>46</xdr:row>
      <xdr:rowOff>59695</xdr:rowOff>
    </xdr:from>
    <xdr:ext cx="1286198" cy="649942"/>
    <mc:AlternateContent xmlns:mc="http://schemas.openxmlformats.org/markup-compatibility/2006" xmlns:a14="http://schemas.microsoft.com/office/drawing/2010/main">
      <mc:Choice Requires="a14">
        <xdr:sp macro="" textlink="">
          <xdr:nvSpPr>
            <xdr:cNvPr id="5" name="4 CuadroTexto"/>
            <xdr:cNvSpPr txBox="1"/>
          </xdr:nvSpPr>
          <xdr:spPr>
            <a:xfrm>
              <a:off x="3136905" y="13942109"/>
              <a:ext cx="1286198"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14:m>
                <m:oMathPara xmlns:m="http://schemas.openxmlformats.org/officeDocument/2006/math">
                  <m:oMathParaPr>
                    <m:jc m:val="centerGroup"/>
                  </m:oMathParaPr>
                  <m:oMath xmlns:m="http://schemas.openxmlformats.org/officeDocument/2006/math">
                    <m:sSub>
                      <m:sSubPr>
                        <m:ctrlPr>
                          <a:rPr lang="es-ES" sz="1050" b="0" i="1">
                            <a:solidFill>
                              <a:schemeClr val="tx1"/>
                            </a:solidFill>
                            <a:effectLst/>
                            <a:latin typeface="Cambria Math" panose="02040503050406030204" pitchFamily="18" charset="0"/>
                            <a:ea typeface="+mn-ea"/>
                            <a:cs typeface="+mn-cs"/>
                          </a:rPr>
                        </m:ctrlPr>
                      </m:sSubPr>
                      <m:e>
                        <m:r>
                          <a:rPr lang="es-ES" sz="1050" b="0" i="1">
                            <a:solidFill>
                              <a:schemeClr val="tx1"/>
                            </a:solidFill>
                            <a:effectLst/>
                            <a:latin typeface="Cambria Math"/>
                            <a:ea typeface="+mn-ea"/>
                            <a:cs typeface="+mn-cs"/>
                          </a:rPr>
                          <m:t>𝑤</m:t>
                        </m:r>
                      </m:e>
                      <m:sub>
                        <m:r>
                          <a:rPr lang="es-ES" sz="1050" b="0" i="1">
                            <a:solidFill>
                              <a:schemeClr val="tx1"/>
                            </a:solidFill>
                            <a:effectLst/>
                            <a:latin typeface="Cambria Math"/>
                            <a:ea typeface="+mn-ea"/>
                            <a:cs typeface="+mn-cs"/>
                          </a:rPr>
                          <m:t>𝐸𝑠𝑡𝑟𝑎𝑡𝑒𝑔𝑖𝑐𝑎𝑠</m:t>
                        </m:r>
                      </m:sub>
                    </m:sSub>
                    <m:r>
                      <a:rPr lang="es-ES" sz="1050" b="0" i="1">
                        <a:solidFill>
                          <a:schemeClr val="tx1"/>
                        </a:solidFill>
                        <a:effectLst/>
                        <a:latin typeface="Cambria Math"/>
                        <a:ea typeface="+mn-ea"/>
                        <a:cs typeface="+mn-cs"/>
                      </a:rPr>
                      <m:t>:50 %</m:t>
                    </m:r>
                  </m:oMath>
                </m:oMathPara>
              </a14:m>
              <a:endParaRPr lang="es-ES" sz="1800"/>
            </a:p>
            <a:p>
              <a:pPr marL="0" marR="0" indent="0" algn="l"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es-ES" sz="1100" b="0" i="1">
                            <a:solidFill>
                              <a:schemeClr val="tx1"/>
                            </a:solidFill>
                            <a:effectLst/>
                            <a:latin typeface="Cambria Math" panose="02040503050406030204" pitchFamily="18" charset="0"/>
                            <a:ea typeface="+mn-ea"/>
                            <a:cs typeface="+mn-cs"/>
                          </a:rPr>
                        </m:ctrlPr>
                      </m:sSubPr>
                      <m:e>
                        <m:r>
                          <a:rPr lang="es-ES" sz="1100" b="0" i="1">
                            <a:solidFill>
                              <a:schemeClr val="tx1"/>
                            </a:solidFill>
                            <a:effectLst/>
                            <a:latin typeface="Cambria Math"/>
                            <a:ea typeface="+mn-ea"/>
                            <a:cs typeface="+mn-cs"/>
                          </a:rPr>
                          <m:t>𝑤</m:t>
                        </m:r>
                      </m:e>
                      <m:sub>
                        <m:r>
                          <a:rPr lang="es-ES" sz="1100" b="0" i="1">
                            <a:solidFill>
                              <a:schemeClr val="tx1"/>
                            </a:solidFill>
                            <a:effectLst/>
                            <a:latin typeface="Cambria Math"/>
                            <a:ea typeface="+mn-ea"/>
                            <a:cs typeface="+mn-cs"/>
                          </a:rPr>
                          <m:t>𝐺𝑒𝑠𝑡𝑖</m:t>
                        </m:r>
                        <m:r>
                          <a:rPr lang="es-ES" sz="1100" b="0" i="1">
                            <a:solidFill>
                              <a:schemeClr val="tx1"/>
                            </a:solidFill>
                            <a:effectLst/>
                            <a:latin typeface="Cambria Math"/>
                            <a:ea typeface="+mn-ea"/>
                            <a:cs typeface="+mn-cs"/>
                          </a:rPr>
                          <m:t>ó</m:t>
                        </m:r>
                        <m:r>
                          <a:rPr lang="es-ES" sz="1100" b="0" i="1">
                            <a:solidFill>
                              <a:schemeClr val="tx1"/>
                            </a:solidFill>
                            <a:effectLst/>
                            <a:latin typeface="Cambria Math"/>
                            <a:ea typeface="+mn-ea"/>
                            <a:cs typeface="+mn-cs"/>
                          </a:rPr>
                          <m:t>𝑛</m:t>
                        </m:r>
                      </m:sub>
                    </m:sSub>
                    <m:r>
                      <a:rPr lang="es-ES" sz="1100" b="0" i="1">
                        <a:solidFill>
                          <a:schemeClr val="tx1"/>
                        </a:solidFill>
                        <a:effectLst/>
                        <a:latin typeface="Cambria Math"/>
                        <a:ea typeface="+mn-ea"/>
                        <a:cs typeface="+mn-cs"/>
                      </a:rPr>
                      <m:t>:25 %</m:t>
                    </m:r>
                  </m:oMath>
                </m:oMathPara>
              </a14:m>
              <a:endParaRPr lang="es-ES" sz="2000">
                <a:effectLst/>
              </a:endParaRPr>
            </a:p>
            <a:p>
              <a:pPr marL="0" marR="0" indent="0" algn="l"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es-ES" sz="1100" b="0" i="1">
                            <a:solidFill>
                              <a:schemeClr val="tx1"/>
                            </a:solidFill>
                            <a:effectLst/>
                            <a:latin typeface="Cambria Math" panose="02040503050406030204" pitchFamily="18" charset="0"/>
                            <a:ea typeface="+mn-ea"/>
                            <a:cs typeface="+mn-cs"/>
                          </a:rPr>
                        </m:ctrlPr>
                      </m:sSubPr>
                      <m:e>
                        <m:r>
                          <a:rPr lang="es-ES" sz="1100" b="0" i="1">
                            <a:solidFill>
                              <a:schemeClr val="tx1"/>
                            </a:solidFill>
                            <a:effectLst/>
                            <a:latin typeface="Cambria Math"/>
                            <a:ea typeface="+mn-ea"/>
                            <a:cs typeface="+mn-cs"/>
                          </a:rPr>
                          <m:t>𝑤</m:t>
                        </m:r>
                      </m:e>
                      <m:sub>
                        <m:r>
                          <a:rPr lang="es-ES" sz="1100" b="0" i="1">
                            <a:solidFill>
                              <a:schemeClr val="tx1"/>
                            </a:solidFill>
                            <a:effectLst/>
                            <a:latin typeface="Cambria Math"/>
                            <a:ea typeface="+mn-ea"/>
                            <a:cs typeface="+mn-cs"/>
                          </a:rPr>
                          <m:t>𝑆𝑒𝑔𝑢𝑖𝑚𝑖𝑒𝑛𝑡𝑜</m:t>
                        </m:r>
                      </m:sub>
                    </m:sSub>
                    <m:r>
                      <a:rPr lang="es-ES" sz="1100" b="0" i="1">
                        <a:solidFill>
                          <a:schemeClr val="tx1"/>
                        </a:solidFill>
                        <a:effectLst/>
                        <a:latin typeface="Cambria Math"/>
                        <a:ea typeface="+mn-ea"/>
                        <a:cs typeface="+mn-cs"/>
                      </a:rPr>
                      <m:t>:25 %</m:t>
                    </m:r>
                  </m:oMath>
                </m:oMathPara>
              </a14:m>
              <a:endParaRPr lang="es-ES" sz="2000">
                <a:effectLst/>
              </a:endParaRPr>
            </a:p>
            <a:p>
              <a:pPr algn="l"/>
              <a:endParaRPr lang="es-ES" sz="2000"/>
            </a:p>
          </xdr:txBody>
        </xdr:sp>
      </mc:Choice>
      <mc:Fallback xmlns="">
        <xdr:sp macro="" textlink="">
          <xdr:nvSpPr>
            <xdr:cNvPr id="5" name="4 CuadroTexto"/>
            <xdr:cNvSpPr txBox="1"/>
          </xdr:nvSpPr>
          <xdr:spPr>
            <a:xfrm>
              <a:off x="3136905" y="13942109"/>
              <a:ext cx="1286198"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es-ES" sz="1050" b="0" i="0">
                  <a:solidFill>
                    <a:schemeClr val="tx1"/>
                  </a:solidFill>
                  <a:effectLst/>
                  <a:latin typeface="Cambria Math"/>
                  <a:ea typeface="+mn-ea"/>
                  <a:cs typeface="+mn-cs"/>
                </a:rPr>
                <a:t>𝑤_𝐸𝑠𝑡𝑟𝑎𝑡𝑒𝑔𝑖𝑐𝑎𝑠:50 %</a:t>
              </a:r>
              <a:endParaRPr lang="es-ES" sz="1800"/>
            </a:p>
            <a:p>
              <a:pPr marL="0" marR="0" indent="0" algn="l" defTabSz="914400" eaLnBrk="1" fontAlgn="auto" latinLnBrk="0" hangingPunct="1">
                <a:lnSpc>
                  <a:spcPct val="100000"/>
                </a:lnSpc>
                <a:spcBef>
                  <a:spcPts val="0"/>
                </a:spcBef>
                <a:spcAft>
                  <a:spcPts val="0"/>
                </a:spcAft>
                <a:buClrTx/>
                <a:buSzTx/>
                <a:buFontTx/>
                <a:buNone/>
                <a:tabLst/>
                <a:defRPr/>
              </a:pPr>
              <a:r>
                <a:rPr lang="es-ES" sz="1100" b="0" i="0">
                  <a:solidFill>
                    <a:schemeClr val="tx1"/>
                  </a:solidFill>
                  <a:effectLst/>
                  <a:latin typeface="Cambria Math"/>
                  <a:ea typeface="+mn-ea"/>
                  <a:cs typeface="+mn-cs"/>
                </a:rPr>
                <a:t>𝑤_𝐺𝑒𝑠𝑡𝑖ó𝑛:25 %</a:t>
              </a:r>
              <a:endParaRPr lang="es-ES" sz="2000">
                <a:effectLst/>
              </a:endParaRPr>
            </a:p>
            <a:p>
              <a:pPr marL="0" marR="0" indent="0" algn="l" defTabSz="914400" eaLnBrk="1" fontAlgn="auto" latinLnBrk="0" hangingPunct="1">
                <a:lnSpc>
                  <a:spcPct val="100000"/>
                </a:lnSpc>
                <a:spcBef>
                  <a:spcPts val="0"/>
                </a:spcBef>
                <a:spcAft>
                  <a:spcPts val="0"/>
                </a:spcAft>
                <a:buClrTx/>
                <a:buSzTx/>
                <a:buFontTx/>
                <a:buNone/>
                <a:tabLst/>
                <a:defRPr/>
              </a:pPr>
              <a:r>
                <a:rPr lang="es-ES" sz="1100" b="0" i="0">
                  <a:solidFill>
                    <a:schemeClr val="tx1"/>
                  </a:solidFill>
                  <a:effectLst/>
                  <a:latin typeface="Cambria Math"/>
                  <a:ea typeface="+mn-ea"/>
                  <a:cs typeface="+mn-cs"/>
                </a:rPr>
                <a:t>𝑤_𝑆𝑒𝑔𝑢𝑖𝑚𝑖𝑒𝑛𝑡𝑜:25 %</a:t>
              </a:r>
              <a:endParaRPr lang="es-ES" sz="2000">
                <a:effectLst/>
              </a:endParaRPr>
            </a:p>
            <a:p>
              <a:pPr algn="l"/>
              <a:endParaRPr lang="es-ES" sz="2000"/>
            </a:p>
          </xdr:txBody>
        </xdr:sp>
      </mc:Fallback>
    </mc:AlternateContent>
    <xdr:clientData/>
  </xdr:oneCellAnchor>
</xdr:wsDr>
</file>

<file path=xl/drawings/drawing2.xml><?xml version="1.0" encoding="utf-8"?>
<xdr:wsDr xmlns:xdr="http://schemas.openxmlformats.org/drawingml/2006/spreadsheetDrawing" xmlns:a="http://schemas.openxmlformats.org/drawingml/2006/main">
  <xdr:twoCellAnchor>
    <xdr:from>
      <xdr:col>1</xdr:col>
      <xdr:colOff>559253</xdr:colOff>
      <xdr:row>0</xdr:row>
      <xdr:rowOff>53068</xdr:rowOff>
    </xdr:from>
    <xdr:to>
      <xdr:col>2</xdr:col>
      <xdr:colOff>1251857</xdr:colOff>
      <xdr:row>1</xdr:row>
      <xdr:rowOff>789214</xdr:rowOff>
    </xdr:to>
    <xdr:pic>
      <xdr:nvPicPr>
        <xdr:cNvPr id="20625" name="8 Imagen" descr="IDPCBYN"/>
        <xdr:cNvPicPr>
          <a:picLocks noChangeAspect="1" noChangeArrowheads="1"/>
        </xdr:cNvPicPr>
      </xdr:nvPicPr>
      <xdr:blipFill>
        <a:blip xmlns:r="http://schemas.openxmlformats.org/officeDocument/2006/relationships" r:embed="rId1">
          <a:clrChange>
            <a:clrFrom>
              <a:srgbClr val="FFFFFE"/>
            </a:clrFrom>
            <a:clrTo>
              <a:srgbClr val="FFFFFE">
                <a:alpha val="0"/>
              </a:srgbClr>
            </a:clrTo>
          </a:clrChange>
          <a:extLst>
            <a:ext uri="{28A0092B-C50C-407E-A947-70E740481C1C}">
              <a14:useLocalDpi xmlns:a14="http://schemas.microsoft.com/office/drawing/2010/main" val="0"/>
            </a:ext>
          </a:extLst>
        </a:blip>
        <a:srcRect/>
        <a:stretch>
          <a:fillRect/>
        </a:stretch>
      </xdr:blipFill>
      <xdr:spPr bwMode="auto">
        <a:xfrm>
          <a:off x="1321253" y="53068"/>
          <a:ext cx="1277711" cy="9946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185457</xdr:colOff>
      <xdr:row>0</xdr:row>
      <xdr:rowOff>16809</xdr:rowOff>
    </xdr:from>
    <xdr:to>
      <xdr:col>2</xdr:col>
      <xdr:colOff>1019735</xdr:colOff>
      <xdr:row>1</xdr:row>
      <xdr:rowOff>598715</xdr:rowOff>
    </xdr:to>
    <xdr:pic>
      <xdr:nvPicPr>
        <xdr:cNvPr id="13860" name="8 Imagen" descr="IDPCBYN"/>
        <xdr:cNvPicPr>
          <a:picLocks noChangeAspect="1" noChangeArrowheads="1"/>
        </xdr:cNvPicPr>
      </xdr:nvPicPr>
      <xdr:blipFill>
        <a:blip xmlns:r="http://schemas.openxmlformats.org/officeDocument/2006/relationships" r:embed="rId1" cstate="print">
          <a:clrChange>
            <a:clrFrom>
              <a:srgbClr val="FFFFFE"/>
            </a:clrFrom>
            <a:clrTo>
              <a:srgbClr val="FFFFFE">
                <a:alpha val="0"/>
              </a:srgbClr>
            </a:clrTo>
          </a:clrChange>
          <a:extLst>
            <a:ext uri="{28A0092B-C50C-407E-A947-70E740481C1C}">
              <a14:useLocalDpi xmlns:a14="http://schemas.microsoft.com/office/drawing/2010/main" val="0"/>
            </a:ext>
          </a:extLst>
        </a:blip>
        <a:srcRect/>
        <a:stretch>
          <a:fillRect/>
        </a:stretch>
      </xdr:blipFill>
      <xdr:spPr bwMode="auto">
        <a:xfrm>
          <a:off x="947457" y="16809"/>
          <a:ext cx="1296921" cy="99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S.%20Intervenci&#243;n)%20DE-F04%20Plan%20Operativo%20Anual%20(POA)%202017%20Seguimiento%20Trimestre%203%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
  <sheetViews>
    <sheetView zoomScale="70" zoomScaleNormal="70" zoomScalePageLayoutView="70" workbookViewId="0">
      <pane ySplit="1" topLeftCell="A2" activePane="bottomLeft" state="frozen"/>
      <selection pane="bottomLeft" activeCell="B2" sqref="B2:B8"/>
    </sheetView>
  </sheetViews>
  <sheetFormatPr baseColWidth="10" defaultRowHeight="12.75" x14ac:dyDescent="0.2"/>
  <cols>
    <col min="1" max="1" width="36.42578125" style="30" customWidth="1"/>
    <col min="2" max="2" width="130.7109375" style="30" customWidth="1"/>
    <col min="3" max="4" width="44" style="30" customWidth="1"/>
    <col min="5" max="5" width="89.28515625" style="30" customWidth="1"/>
    <col min="6" max="6" width="91.85546875" style="30" customWidth="1"/>
    <col min="7" max="7" width="39.42578125" style="30" customWidth="1"/>
    <col min="8" max="16384" width="11.42578125" style="30"/>
  </cols>
  <sheetData>
    <row r="1" spans="1:21" ht="64.5" thickBot="1" x14ac:dyDescent="0.25">
      <c r="A1" s="31" t="s">
        <v>57</v>
      </c>
      <c r="B1" s="103" t="s">
        <v>286</v>
      </c>
      <c r="C1" s="84" t="s">
        <v>58</v>
      </c>
      <c r="D1" s="85" t="s">
        <v>113</v>
      </c>
      <c r="E1" s="85" t="s">
        <v>115</v>
      </c>
      <c r="F1" s="32" t="s">
        <v>107</v>
      </c>
      <c r="G1" s="33" t="s">
        <v>106</v>
      </c>
    </row>
    <row r="2" spans="1:21" ht="53.25" customHeight="1" x14ac:dyDescent="0.2">
      <c r="A2" s="247" t="s">
        <v>2</v>
      </c>
      <c r="B2" s="255" t="s">
        <v>287</v>
      </c>
      <c r="C2" s="248" t="s">
        <v>59</v>
      </c>
      <c r="D2" s="258" t="s">
        <v>114</v>
      </c>
      <c r="E2" s="86" t="s">
        <v>253</v>
      </c>
      <c r="F2" s="249" t="s">
        <v>123</v>
      </c>
      <c r="G2" s="242" t="s">
        <v>122</v>
      </c>
    </row>
    <row r="3" spans="1:21" ht="69.75" customHeight="1" x14ac:dyDescent="0.2">
      <c r="A3" s="247"/>
      <c r="B3" s="256"/>
      <c r="C3" s="248"/>
      <c r="D3" s="259"/>
      <c r="E3" s="87" t="s">
        <v>254</v>
      </c>
      <c r="F3" s="250"/>
      <c r="G3" s="242"/>
    </row>
    <row r="4" spans="1:21" ht="53.25" customHeight="1" x14ac:dyDescent="0.2">
      <c r="A4" s="247"/>
      <c r="B4" s="256"/>
      <c r="C4" s="248"/>
      <c r="D4" s="259"/>
      <c r="E4" s="87" t="s">
        <v>255</v>
      </c>
      <c r="F4" s="250"/>
      <c r="G4" s="242"/>
    </row>
    <row r="5" spans="1:21" ht="53.25" customHeight="1" x14ac:dyDescent="0.2">
      <c r="A5" s="247"/>
      <c r="B5" s="256"/>
      <c r="C5" s="248"/>
      <c r="D5" s="259"/>
      <c r="E5" s="87" t="s">
        <v>256</v>
      </c>
      <c r="F5" s="250"/>
      <c r="G5" s="242"/>
      <c r="U5" s="30" t="s">
        <v>216</v>
      </c>
    </row>
    <row r="6" spans="1:21" ht="53.25" customHeight="1" thickBot="1" x14ac:dyDescent="0.25">
      <c r="A6" s="247"/>
      <c r="B6" s="256"/>
      <c r="C6" s="248"/>
      <c r="D6" s="260"/>
      <c r="E6" s="88" t="s">
        <v>257</v>
      </c>
      <c r="F6" s="250"/>
      <c r="G6" s="242"/>
      <c r="P6" s="30">
        <v>1</v>
      </c>
    </row>
    <row r="7" spans="1:21" ht="53.25" customHeight="1" x14ac:dyDescent="0.2">
      <c r="A7" s="247"/>
      <c r="B7" s="256"/>
      <c r="C7" s="245" t="s">
        <v>65</v>
      </c>
      <c r="D7" s="256" t="s">
        <v>118</v>
      </c>
      <c r="E7" s="46" t="s">
        <v>66</v>
      </c>
      <c r="F7" s="245"/>
      <c r="G7" s="242"/>
    </row>
    <row r="8" spans="1:21" ht="53.25" customHeight="1" x14ac:dyDescent="0.2">
      <c r="A8" s="247"/>
      <c r="B8" s="257"/>
      <c r="C8" s="245"/>
      <c r="D8" s="257"/>
      <c r="E8" s="34" t="s">
        <v>67</v>
      </c>
      <c r="F8" s="245"/>
      <c r="G8" s="242"/>
    </row>
    <row r="9" spans="1:21" ht="60.75" customHeight="1" x14ac:dyDescent="0.2">
      <c r="A9" s="247" t="s">
        <v>109</v>
      </c>
      <c r="B9" s="255" t="s">
        <v>288</v>
      </c>
      <c r="C9" s="245" t="s">
        <v>68</v>
      </c>
      <c r="D9" s="255" t="s">
        <v>116</v>
      </c>
      <c r="E9" s="34" t="s">
        <v>69</v>
      </c>
      <c r="F9" s="245" t="s">
        <v>110</v>
      </c>
      <c r="G9" s="242" t="s">
        <v>120</v>
      </c>
    </row>
    <row r="10" spans="1:21" ht="53.25" customHeight="1" x14ac:dyDescent="0.2">
      <c r="A10" s="247"/>
      <c r="B10" s="256"/>
      <c r="C10" s="245"/>
      <c r="D10" s="256"/>
      <c r="E10" s="34" t="s">
        <v>70</v>
      </c>
      <c r="F10" s="245"/>
      <c r="G10" s="242"/>
    </row>
    <row r="11" spans="1:21" ht="53.25" customHeight="1" x14ac:dyDescent="0.2">
      <c r="A11" s="247"/>
      <c r="B11" s="256"/>
      <c r="C11" s="245"/>
      <c r="D11" s="257"/>
      <c r="E11" s="34" t="s">
        <v>71</v>
      </c>
      <c r="F11" s="245"/>
      <c r="G11" s="242"/>
    </row>
    <row r="12" spans="1:21" ht="53.25" customHeight="1" x14ac:dyDescent="0.2">
      <c r="A12" s="247"/>
      <c r="B12" s="256"/>
      <c r="C12" s="245" t="s">
        <v>72</v>
      </c>
      <c r="D12" s="255" t="s">
        <v>116</v>
      </c>
      <c r="E12" s="34" t="s">
        <v>73</v>
      </c>
      <c r="F12" s="245"/>
      <c r="G12" s="242"/>
    </row>
    <row r="13" spans="1:21" ht="53.25" customHeight="1" x14ac:dyDescent="0.2">
      <c r="A13" s="247"/>
      <c r="B13" s="256"/>
      <c r="C13" s="245"/>
      <c r="D13" s="256"/>
      <c r="E13" s="34" t="s">
        <v>74</v>
      </c>
      <c r="F13" s="245"/>
      <c r="G13" s="242"/>
    </row>
    <row r="14" spans="1:21" ht="53.25" customHeight="1" x14ac:dyDescent="0.2">
      <c r="A14" s="247"/>
      <c r="B14" s="256"/>
      <c r="C14" s="245"/>
      <c r="D14" s="256"/>
      <c r="E14" s="34" t="s">
        <v>75</v>
      </c>
      <c r="F14" s="245"/>
      <c r="G14" s="242"/>
    </row>
    <row r="15" spans="1:21" ht="53.25" customHeight="1" x14ac:dyDescent="0.2">
      <c r="A15" s="247"/>
      <c r="B15" s="256"/>
      <c r="C15" s="245"/>
      <c r="D15" s="256"/>
      <c r="E15" s="34" t="s">
        <v>76</v>
      </c>
      <c r="F15" s="245"/>
      <c r="G15" s="242"/>
    </row>
    <row r="16" spans="1:21" ht="53.25" customHeight="1" x14ac:dyDescent="0.2">
      <c r="A16" s="247"/>
      <c r="B16" s="256"/>
      <c r="C16" s="245"/>
      <c r="D16" s="256"/>
      <c r="E16" s="34" t="s">
        <v>77</v>
      </c>
      <c r="F16" s="245"/>
      <c r="G16" s="242"/>
    </row>
    <row r="17" spans="1:7" ht="53.25" customHeight="1" x14ac:dyDescent="0.2">
      <c r="A17" s="247"/>
      <c r="B17" s="256"/>
      <c r="C17" s="245"/>
      <c r="D17" s="257"/>
      <c r="E17" s="34" t="s">
        <v>78</v>
      </c>
      <c r="F17" s="245"/>
      <c r="G17" s="242"/>
    </row>
    <row r="18" spans="1:7" ht="53.25" customHeight="1" x14ac:dyDescent="0.2">
      <c r="A18" s="247"/>
      <c r="B18" s="256"/>
      <c r="C18" s="245" t="s">
        <v>65</v>
      </c>
      <c r="D18" s="255" t="s">
        <v>118</v>
      </c>
      <c r="E18" s="35" t="s">
        <v>66</v>
      </c>
      <c r="F18" s="245"/>
      <c r="G18" s="242"/>
    </row>
    <row r="19" spans="1:7" ht="53.25" customHeight="1" x14ac:dyDescent="0.2">
      <c r="A19" s="247"/>
      <c r="B19" s="257"/>
      <c r="C19" s="245"/>
      <c r="D19" s="257"/>
      <c r="E19" s="35" t="s">
        <v>67</v>
      </c>
      <c r="F19" s="245"/>
      <c r="G19" s="242"/>
    </row>
    <row r="20" spans="1:7" ht="53.25" customHeight="1" x14ac:dyDescent="0.2">
      <c r="A20" s="247" t="s">
        <v>79</v>
      </c>
      <c r="B20" s="255" t="s">
        <v>289</v>
      </c>
      <c r="C20" s="245" t="s">
        <v>65</v>
      </c>
      <c r="D20" s="255" t="s">
        <v>119</v>
      </c>
      <c r="E20" s="34" t="s">
        <v>80</v>
      </c>
      <c r="F20" s="245" t="s">
        <v>111</v>
      </c>
      <c r="G20" s="242" t="s">
        <v>108</v>
      </c>
    </row>
    <row r="21" spans="1:7" ht="53.25" customHeight="1" x14ac:dyDescent="0.2">
      <c r="A21" s="247"/>
      <c r="B21" s="256"/>
      <c r="C21" s="245"/>
      <c r="D21" s="256"/>
      <c r="E21" s="34" t="s">
        <v>81</v>
      </c>
      <c r="F21" s="246"/>
      <c r="G21" s="243"/>
    </row>
    <row r="22" spans="1:7" ht="53.25" customHeight="1" x14ac:dyDescent="0.2">
      <c r="A22" s="247"/>
      <c r="B22" s="256"/>
      <c r="C22" s="245"/>
      <c r="D22" s="256"/>
      <c r="E22" s="34" t="s">
        <v>66</v>
      </c>
      <c r="F22" s="246"/>
      <c r="G22" s="243"/>
    </row>
    <row r="23" spans="1:7" ht="53.25" customHeight="1" x14ac:dyDescent="0.2">
      <c r="A23" s="247"/>
      <c r="B23" s="256"/>
      <c r="C23" s="245"/>
      <c r="D23" s="256"/>
      <c r="E23" s="34" t="s">
        <v>67</v>
      </c>
      <c r="F23" s="246"/>
      <c r="G23" s="243"/>
    </row>
    <row r="24" spans="1:7" ht="53.25" customHeight="1" x14ac:dyDescent="0.2">
      <c r="A24" s="247"/>
      <c r="B24" s="257"/>
      <c r="C24" s="245"/>
      <c r="D24" s="257"/>
      <c r="E24" s="34" t="s">
        <v>82</v>
      </c>
      <c r="F24" s="246"/>
      <c r="G24" s="243"/>
    </row>
    <row r="25" spans="1:7" ht="40.5" customHeight="1" x14ac:dyDescent="0.2">
      <c r="A25" s="251" t="s">
        <v>83</v>
      </c>
      <c r="B25" s="255" t="s">
        <v>290</v>
      </c>
      <c r="C25" s="245" t="s">
        <v>65</v>
      </c>
      <c r="D25" s="255" t="s">
        <v>118</v>
      </c>
      <c r="E25" s="34" t="s">
        <v>84</v>
      </c>
      <c r="F25" s="254" t="s">
        <v>124</v>
      </c>
      <c r="G25" s="242" t="s">
        <v>108</v>
      </c>
    </row>
    <row r="26" spans="1:7" ht="40.5" customHeight="1" x14ac:dyDescent="0.2">
      <c r="A26" s="251"/>
      <c r="B26" s="261"/>
      <c r="C26" s="245"/>
      <c r="D26" s="256"/>
      <c r="E26" s="34" t="s">
        <v>66</v>
      </c>
      <c r="F26" s="245"/>
      <c r="G26" s="242"/>
    </row>
    <row r="27" spans="1:7" ht="40.5" customHeight="1" x14ac:dyDescent="0.2">
      <c r="A27" s="251"/>
      <c r="B27" s="261"/>
      <c r="C27" s="245"/>
      <c r="D27" s="256"/>
      <c r="E27" s="34" t="s">
        <v>67</v>
      </c>
      <c r="F27" s="245"/>
      <c r="G27" s="242"/>
    </row>
    <row r="28" spans="1:7" ht="40.5" customHeight="1" x14ac:dyDescent="0.2">
      <c r="A28" s="251"/>
      <c r="B28" s="261"/>
      <c r="C28" s="245"/>
      <c r="D28" s="257"/>
      <c r="E28" s="34" t="s">
        <v>82</v>
      </c>
      <c r="F28" s="245"/>
      <c r="G28" s="242"/>
    </row>
    <row r="29" spans="1:7" ht="40.5" customHeight="1" x14ac:dyDescent="0.2">
      <c r="A29" s="251"/>
      <c r="B29" s="261"/>
      <c r="C29" s="245" t="s">
        <v>85</v>
      </c>
      <c r="D29" s="255" t="s">
        <v>117</v>
      </c>
      <c r="E29" s="34" t="s">
        <v>86</v>
      </c>
      <c r="F29" s="245" t="s">
        <v>112</v>
      </c>
      <c r="G29" s="242" t="s">
        <v>121</v>
      </c>
    </row>
    <row r="30" spans="1:7" ht="40.5" customHeight="1" x14ac:dyDescent="0.2">
      <c r="A30" s="251"/>
      <c r="B30" s="261"/>
      <c r="C30" s="245"/>
      <c r="D30" s="256"/>
      <c r="E30" s="34" t="s">
        <v>87</v>
      </c>
      <c r="F30" s="245"/>
      <c r="G30" s="242"/>
    </row>
    <row r="31" spans="1:7" ht="40.5" customHeight="1" x14ac:dyDescent="0.2">
      <c r="A31" s="251"/>
      <c r="B31" s="261"/>
      <c r="C31" s="245"/>
      <c r="D31" s="256"/>
      <c r="E31" s="34" t="s">
        <v>88</v>
      </c>
      <c r="F31" s="245"/>
      <c r="G31" s="242"/>
    </row>
    <row r="32" spans="1:7" ht="40.5" customHeight="1" x14ac:dyDescent="0.2">
      <c r="A32" s="251"/>
      <c r="B32" s="261"/>
      <c r="C32" s="245"/>
      <c r="D32" s="256"/>
      <c r="E32" s="34" t="s">
        <v>89</v>
      </c>
      <c r="F32" s="245"/>
      <c r="G32" s="242"/>
    </row>
    <row r="33" spans="1:7" ht="53.25" customHeight="1" x14ac:dyDescent="0.2">
      <c r="A33" s="251"/>
      <c r="B33" s="261"/>
      <c r="C33" s="245"/>
      <c r="D33" s="256"/>
      <c r="E33" s="34" t="s">
        <v>90</v>
      </c>
      <c r="F33" s="245"/>
      <c r="G33" s="242"/>
    </row>
    <row r="34" spans="1:7" ht="53.25" customHeight="1" x14ac:dyDescent="0.2">
      <c r="A34" s="251"/>
      <c r="B34" s="261"/>
      <c r="C34" s="245"/>
      <c r="D34" s="256"/>
      <c r="E34" s="34" t="s">
        <v>91</v>
      </c>
      <c r="F34" s="245"/>
      <c r="G34" s="242"/>
    </row>
    <row r="35" spans="1:7" ht="53.25" customHeight="1" x14ac:dyDescent="0.2">
      <c r="A35" s="251"/>
      <c r="B35" s="262"/>
      <c r="C35" s="245"/>
      <c r="D35" s="257"/>
      <c r="E35" s="34" t="s">
        <v>92</v>
      </c>
      <c r="F35" s="245"/>
      <c r="G35" s="242"/>
    </row>
    <row r="36" spans="1:7" ht="53.25" customHeight="1" x14ac:dyDescent="0.2">
      <c r="A36" s="251" t="s">
        <v>93</v>
      </c>
      <c r="B36" s="245" t="s">
        <v>291</v>
      </c>
      <c r="C36" s="245" t="s">
        <v>65</v>
      </c>
      <c r="D36" s="255" t="s">
        <v>118</v>
      </c>
      <c r="E36" s="34" t="s">
        <v>66</v>
      </c>
      <c r="F36" s="245" t="s">
        <v>125</v>
      </c>
      <c r="G36" s="242" t="s">
        <v>108</v>
      </c>
    </row>
    <row r="37" spans="1:7" ht="112.5" customHeight="1" thickBot="1" x14ac:dyDescent="0.25">
      <c r="A37" s="252"/>
      <c r="B37" s="263"/>
      <c r="C37" s="253"/>
      <c r="D37" s="264"/>
      <c r="E37" s="36" t="s">
        <v>67</v>
      </c>
      <c r="F37" s="253"/>
      <c r="G37" s="244"/>
    </row>
  </sheetData>
  <autoFilter ref="A1:F37"/>
  <mergeCells count="40">
    <mergeCell ref="B36:B37"/>
    <mergeCell ref="A9:A19"/>
    <mergeCell ref="D29:D35"/>
    <mergeCell ref="D36:D37"/>
    <mergeCell ref="D20:D24"/>
    <mergeCell ref="C7:C8"/>
    <mergeCell ref="B2:B8"/>
    <mergeCell ref="B9:B19"/>
    <mergeCell ref="F29:F35"/>
    <mergeCell ref="A25:A35"/>
    <mergeCell ref="C25:C28"/>
    <mergeCell ref="D25:D28"/>
    <mergeCell ref="D2:D6"/>
    <mergeCell ref="D7:D8"/>
    <mergeCell ref="D9:D11"/>
    <mergeCell ref="D12:D17"/>
    <mergeCell ref="D18:D19"/>
    <mergeCell ref="B20:B24"/>
    <mergeCell ref="B25:B35"/>
    <mergeCell ref="G36:G37"/>
    <mergeCell ref="F20:F24"/>
    <mergeCell ref="C12:C17"/>
    <mergeCell ref="C18:C19"/>
    <mergeCell ref="A2:A8"/>
    <mergeCell ref="C2:C6"/>
    <mergeCell ref="F2:F8"/>
    <mergeCell ref="C9:C11"/>
    <mergeCell ref="F9:F19"/>
    <mergeCell ref="A20:A24"/>
    <mergeCell ref="C20:C24"/>
    <mergeCell ref="A36:A37"/>
    <mergeCell ref="C36:C37"/>
    <mergeCell ref="F36:F37"/>
    <mergeCell ref="F25:F28"/>
    <mergeCell ref="C29:C35"/>
    <mergeCell ref="G2:G8"/>
    <mergeCell ref="G9:G19"/>
    <mergeCell ref="G20:G24"/>
    <mergeCell ref="G25:G28"/>
    <mergeCell ref="G29:G3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88"/>
  <sheetViews>
    <sheetView tabSelected="1" view="pageBreakPreview" zoomScale="85" zoomScaleNormal="85" zoomScaleSheetLayoutView="85" zoomScalePageLayoutView="70" workbookViewId="0">
      <selection sqref="A1:B2"/>
    </sheetView>
  </sheetViews>
  <sheetFormatPr baseColWidth="10" defaultRowHeight="15.75" x14ac:dyDescent="0.25"/>
  <cols>
    <col min="1" max="1" width="6.42578125" style="2" customWidth="1"/>
    <col min="2" max="2" width="15.85546875" style="2" customWidth="1"/>
    <col min="3" max="3" width="44.28515625" style="12" customWidth="1"/>
    <col min="4" max="4" width="28.28515625" style="2" customWidth="1"/>
    <col min="5" max="5" width="28.28515625" style="2" hidden="1" customWidth="1"/>
    <col min="6" max="6" width="38.28515625" style="3" customWidth="1"/>
    <col min="7" max="7" width="45.85546875" style="1" customWidth="1"/>
    <col min="8" max="8" width="12" style="1" customWidth="1"/>
    <col min="9" max="9" width="18.28515625" style="1" customWidth="1"/>
    <col min="10" max="16384" width="11.42578125" style="9"/>
  </cols>
  <sheetData>
    <row r="1" spans="1:9" ht="38.25" customHeight="1" x14ac:dyDescent="0.25">
      <c r="A1" s="289"/>
      <c r="B1" s="289"/>
      <c r="C1" s="292" t="s">
        <v>31</v>
      </c>
      <c r="D1" s="292"/>
      <c r="E1" s="292"/>
      <c r="F1" s="292"/>
      <c r="G1" s="292"/>
      <c r="H1" s="11" t="s">
        <v>12</v>
      </c>
      <c r="I1" s="55" t="s">
        <v>180</v>
      </c>
    </row>
    <row r="2" spans="1:9" ht="38.25" customHeight="1" x14ac:dyDescent="0.25">
      <c r="A2" s="289"/>
      <c r="B2" s="289"/>
      <c r="C2" s="292" t="s">
        <v>32</v>
      </c>
      <c r="D2" s="292"/>
      <c r="E2" s="292"/>
      <c r="F2" s="292"/>
      <c r="G2" s="292"/>
      <c r="H2" s="11" t="s">
        <v>13</v>
      </c>
      <c r="I2" s="53" t="s">
        <v>181</v>
      </c>
    </row>
    <row r="3" spans="1:9" ht="3.75" customHeight="1" x14ac:dyDescent="0.25">
      <c r="A3" s="13"/>
      <c r="B3" s="6"/>
      <c r="C3" s="6"/>
      <c r="D3" s="6"/>
      <c r="E3" s="6"/>
      <c r="F3" s="7"/>
      <c r="G3" s="8"/>
      <c r="H3" s="8"/>
      <c r="I3" s="14"/>
    </row>
    <row r="4" spans="1:9" ht="27" customHeight="1" x14ac:dyDescent="0.25">
      <c r="A4" s="270"/>
      <c r="B4" s="271"/>
      <c r="C4" s="271"/>
      <c r="D4" s="271"/>
      <c r="E4" s="271"/>
      <c r="F4" s="271"/>
      <c r="G4" s="271"/>
      <c r="H4" s="271"/>
      <c r="I4" s="272"/>
    </row>
    <row r="5" spans="1:9" ht="6" customHeight="1" x14ac:dyDescent="0.25">
      <c r="A5" s="13"/>
      <c r="B5" s="6"/>
      <c r="C5" s="6"/>
      <c r="D5" s="6"/>
      <c r="E5" s="6"/>
      <c r="F5" s="7"/>
      <c r="G5" s="8"/>
      <c r="H5" s="8"/>
      <c r="I5" s="14"/>
    </row>
    <row r="6" spans="1:9" ht="39.75" customHeight="1" x14ac:dyDescent="0.25">
      <c r="B6" s="293" t="s">
        <v>102</v>
      </c>
      <c r="C6" s="293"/>
      <c r="D6" s="58">
        <v>2018</v>
      </c>
      <c r="F6" s="12"/>
      <c r="G6" s="9"/>
      <c r="H6" s="9"/>
      <c r="I6" s="9"/>
    </row>
    <row r="7" spans="1:9" ht="5.25" customHeight="1" x14ac:dyDescent="0.25">
      <c r="A7" s="13"/>
      <c r="B7" s="6"/>
      <c r="C7" s="6"/>
      <c r="D7" s="6"/>
      <c r="E7" s="6"/>
      <c r="F7" s="7"/>
      <c r="G7" s="8"/>
      <c r="H7" s="8"/>
      <c r="I7" s="14"/>
    </row>
    <row r="8" spans="1:9" ht="409.5" customHeight="1" x14ac:dyDescent="0.25">
      <c r="A8" s="290" t="s">
        <v>201</v>
      </c>
      <c r="B8" s="291"/>
      <c r="C8" s="56" t="s">
        <v>2</v>
      </c>
      <c r="D8" s="114" t="s">
        <v>293</v>
      </c>
      <c r="E8" s="273" t="str">
        <f>IFERROR(VLOOKUP(C8,'Validac Área Obj. Estr. Proy.'!A2:B37,2,FALSE),"")</f>
        <v xml:space="preserve">Acuerdo 02 de 2007:
a. Supervisar el cumplimiento de las normas urbanísticas y arquitectónicas de conformidad con el Plan de Ordenamiento Territorial de Bogotá en lo concerniente a los bienes de interés cultural del orden distrital, declarados o no como tales.
b. Proponer a la Dirección, para presentación a la Secretaria Distrital de Cultura, Recreación y Deporte, políticas, planes, programas y estrategias de intervención, restauración, rehabilitación, adecuación y mantenimiento de los Bienes de Interés Cultural en el Distrito Capital.
c. Elaborar propuestas normativas para la protección del Patrimonio Cultural del Distrito Capital, en coordinación con las entidades competentes.
d. Evaluar proyectos de intervención en inmuebles declarados como bienes de interés cultural del ámbito distrital y emitir concepto técnico.
e. Dirigir, supervisar y proyectar los estudios técnicos, urbanísticos y arquitectónicos que requiera el Instituto para la elaboración de proyectos a ejecutar.
f. Gestionar, liderar, promover, coordinar y ejecutar programas, proyectos y obras de conservación y rehabilitación de los Bienes de Interés Cultural del Distrito Capital.
g. Mantener, reparar y rehabilitar los monumentos públicos y escultóricos ubicados en los espacios públicos del Distrito Capital
h. Coordinar la ejecución de programas de desarrollo urbano que se deban adelantar en áreas con tratamiento de conservación.
i. Apoyar a las entidades distritales competentes en las actividades de recuperación y mantenimiento del espacio público en Sectores de Interés Cultural del Distrito Capital.
j. Apoyar a las entidades distritales en las intervenciones de recuperación o conservación de Bienes de Interés Cultural.
k. Apoyar a las entidades distritales competentes en las actividades de recuperación y mantenimiento de Bienes de Interés Cultural de propiedad del Distrito.
l. Las demás que le sean propias o asignadas de acuerdo con la naturaleza de la dependencia.
Decreto 07 de 2015:
1. Aprobar las intervenciones en los Bienes de Interés Cultural del ámbito Distrital y en aquellos que se localicen en el área de influencia o colinden con Bienes de Interés Cultural del ámbito nacional, sin perjuicio de la autorización que deba emitir la autoridad nacional que realizó la declaratoria.
2. Dirigir y supervisar el cumplimiento de las normas urbanísticas y arquitectónicas de conformidad con el Plan de Ordenamiento Territorial en lo concerniente a los bienes de interés cultural del orden distrital y como respecto de los que no están declarados.
5. Proponer la declaratoria como Bienes de Interés Cultural de los monumentos conmemorativos y objetos artísticos localizados en el espacio público, de conformidad con el procedimiento establecido para tal fin.
6. Diseñar, promover y adoptar fórmulas y mecanismos que faciliten las actuaciones de rehabilitación en los inmuebles ubicados en sectores de interés cultural y en los bienes de interés cultural en el Distrito Capital.
7. Realizar los estudios que permitan identificar, documentar, valorar para efecto de declarar, excluir y cambiar de categoría Bienes de Interés Cultural del Distrito.
10. Elaborar estrategias y propuestas normativas en coordinación con la Secretaría Distrital de Planeación y la Secretaría Distrital de Cultura, Recreación y Deporte, para la salvaguardia, protección, recuperación, conservación, sostenibilidad y divulgación del patrimonio material e inmaterial, en armonía con el ordenamiento territorial de la ciudad y los instrumentos de planeamiento y gestión urbana.
11. Realizar el estudio de los bienes que se encuentran con orden de amparo provisional, con el fin de confirmar sus valores culturales y en caso de ello, adelantar las gestiones para su declaratoria.
13. Promover programas de capacitación para los propietarios de inmuebles de conservación y adelantar planes y programas de revitalización que contribuyan al mejoramiento de la calidad de vida en los sectores de interés cultural.
14. Adelantar programas y obras de recuperación y mantenimiento del espacio público en sectores de interés cultural.
16. Emitir concepto técnico vinculante en las actuaciones administrativas y policivas que se adelanten sobre inmuebles que amenazan ruina, tendiente a establecer si éstos poseen un valor histórico, cultural o arquitectónico, según el Plan de Ordenamiento Territorial y la legislación en materia de patrimonio cultural.
17. Resolver las solicitudes de equiparación del inmueble con los de estrato uno (1), para efectos del cobro de servicios públicos y comunicar la Secretaría Distrital de Planeación y a las empresas de servicios públicos para lo de su competencia.
20. Celebrar, con las correspondientes iglesias, confesiones religiosas entre otros, convenios para la protección, recuperación, intervención y salvaguardia del patrimonio, y para la efectiva aplicación del Régimen Especial de Protección cuando los bienes pertenecientes a aquellas hubieren sido declarados como Bienes de Interés Cultural Distrital.
21. Articular con los Alcaldes Locales, acciones para la protección y conservación de inmuebles, sectores, barrios, bienes muebles de interés cultural de su jurisdicción y comunicarles cualquier práctica contraria a los comportamientos contenidos en el artículo 104 del Código de Policía de Bogotá, D.C, o la norma que lo modifique, adicione o sustituya.
22. Orientar la implementación y ejecución del Sistema de Intervención en la Gestión de sectores de interés cultural del Distrito, en coordinación con las Secretarías de Cultura, Recreación y Deporte y Planeación
</v>
      </c>
      <c r="F8" s="274"/>
      <c r="G8" s="274"/>
      <c r="H8" s="274"/>
      <c r="I8" s="275"/>
    </row>
    <row r="9" spans="1:9" ht="3.75" customHeight="1" x14ac:dyDescent="0.25">
      <c r="A9" s="267"/>
      <c r="B9" s="268"/>
      <c r="C9" s="268"/>
      <c r="D9" s="268"/>
      <c r="E9" s="268"/>
      <c r="F9" s="268"/>
      <c r="G9" s="268"/>
      <c r="H9" s="268"/>
      <c r="I9" s="269"/>
    </row>
    <row r="10" spans="1:9" ht="31.5" customHeight="1" x14ac:dyDescent="0.25">
      <c r="A10" s="276" t="s">
        <v>202</v>
      </c>
      <c r="B10" s="276"/>
      <c r="C10" s="70" t="s">
        <v>36</v>
      </c>
      <c r="D10" s="312"/>
      <c r="E10" s="312"/>
      <c r="F10" s="312"/>
      <c r="G10" s="312"/>
      <c r="H10" s="312"/>
      <c r="I10" s="312"/>
    </row>
    <row r="11" spans="1:9" ht="30.75" customHeight="1" x14ac:dyDescent="0.25">
      <c r="A11" s="276"/>
      <c r="B11" s="276"/>
      <c r="C11" s="70" t="s">
        <v>37</v>
      </c>
      <c r="D11" s="312"/>
      <c r="E11" s="312"/>
      <c r="F11" s="312"/>
      <c r="G11" s="312"/>
      <c r="H11" s="312"/>
      <c r="I11" s="312"/>
    </row>
    <row r="12" spans="1:9" ht="3.75" customHeight="1" x14ac:dyDescent="0.25">
      <c r="A12" s="267"/>
      <c r="B12" s="268"/>
      <c r="C12" s="268"/>
      <c r="D12" s="268"/>
      <c r="E12" s="268"/>
      <c r="F12" s="268"/>
      <c r="G12" s="268"/>
      <c r="H12" s="268"/>
      <c r="I12" s="269"/>
    </row>
    <row r="13" spans="1:9" ht="56.25" customHeight="1" x14ac:dyDescent="0.25">
      <c r="A13" s="301" t="s">
        <v>203</v>
      </c>
      <c r="B13" s="302"/>
      <c r="C13" s="57" t="s">
        <v>54</v>
      </c>
      <c r="D13" s="294" t="s">
        <v>204</v>
      </c>
      <c r="E13" s="42"/>
      <c r="F13" s="295" t="str">
        <f>IFERROR(VLOOKUP(C13,Listas!H4:I8,2,FALSE),"")</f>
        <v>Proyecto 1114 - Avanzar en la recuperación, conservación y protección de los bienes muebles e inmuebles que constituyen el patrimonio cultural construido de Bogotá, para su promoción y disfrute por parte de la ciudadanía.</v>
      </c>
      <c r="G13" s="296"/>
      <c r="H13" s="296"/>
      <c r="I13" s="297"/>
    </row>
    <row r="14" spans="1:9" ht="63" customHeight="1" x14ac:dyDescent="0.25">
      <c r="A14" s="303"/>
      <c r="B14" s="304"/>
      <c r="C14" s="57" t="s">
        <v>54</v>
      </c>
      <c r="D14" s="294"/>
      <c r="E14" s="42"/>
      <c r="F14" s="295" t="str">
        <f>IFERROR(VLOOKUP(C14,Listas!H4:I8,2,FALSE),"")</f>
        <v>Proyecto 1114 - Avanzar en la recuperación, conservación y protección de los bienes muebles e inmuebles que constituyen el patrimonio cultural construido de Bogotá, para su promoción y disfrute por parte de la ciudadanía.</v>
      </c>
      <c r="G14" s="296"/>
      <c r="H14" s="296"/>
      <c r="I14" s="297"/>
    </row>
    <row r="15" spans="1:9" ht="3.75" customHeight="1" x14ac:dyDescent="0.25">
      <c r="A15" s="18"/>
      <c r="B15" s="19"/>
      <c r="C15" s="19"/>
      <c r="D15" s="19"/>
      <c r="E15" s="19"/>
      <c r="F15" s="20"/>
      <c r="G15" s="20"/>
      <c r="H15" s="20"/>
      <c r="I15" s="21"/>
    </row>
    <row r="16" spans="1:9" ht="3.75" customHeight="1" x14ac:dyDescent="0.25">
      <c r="A16" s="18"/>
      <c r="B16" s="19"/>
      <c r="C16" s="19"/>
      <c r="D16" s="19"/>
      <c r="E16" s="19"/>
      <c r="F16" s="20"/>
      <c r="G16" s="20"/>
      <c r="H16" s="20"/>
      <c r="I16" s="21"/>
    </row>
    <row r="17" spans="1:9" ht="3.75" customHeight="1" x14ac:dyDescent="0.25">
      <c r="A17" s="18"/>
      <c r="B17" s="19"/>
      <c r="C17" s="19"/>
      <c r="D17" s="19"/>
      <c r="E17" s="19"/>
      <c r="F17" s="20"/>
      <c r="G17" s="20"/>
      <c r="H17" s="20"/>
      <c r="I17" s="21"/>
    </row>
    <row r="18" spans="1:9" ht="48" customHeight="1" x14ac:dyDescent="0.25">
      <c r="A18" s="298" t="s">
        <v>205</v>
      </c>
      <c r="B18" s="299"/>
      <c r="C18" s="299"/>
      <c r="D18" s="300"/>
      <c r="E18" s="43"/>
      <c r="F18" s="307" t="s">
        <v>292</v>
      </c>
      <c r="G18" s="308"/>
      <c r="H18" s="308"/>
      <c r="I18" s="309"/>
    </row>
    <row r="19" spans="1:9" ht="9.75" customHeight="1" x14ac:dyDescent="0.25">
      <c r="A19" s="16"/>
      <c r="B19" s="17"/>
      <c r="C19" s="17"/>
      <c r="D19" s="17"/>
      <c r="E19" s="48"/>
      <c r="F19" s="49"/>
      <c r="G19" s="50"/>
      <c r="H19" s="50"/>
      <c r="I19" s="50"/>
    </row>
    <row r="20" spans="1:9" ht="41.25" customHeight="1" x14ac:dyDescent="0.25">
      <c r="A20" s="278" t="s">
        <v>27</v>
      </c>
      <c r="B20" s="279"/>
      <c r="C20" s="279"/>
      <c r="D20" s="280"/>
      <c r="E20" s="41" t="str">
        <f>+VLOOKUP($A$20,Listas!$X$39:$Y$43,2,FALSE)</f>
        <v>_ob2</v>
      </c>
      <c r="F20" s="310" t="s">
        <v>146</v>
      </c>
      <c r="G20" s="310"/>
      <c r="H20" s="310"/>
      <c r="I20" s="311"/>
    </row>
    <row r="21" spans="1:9" ht="52.5" customHeight="1" x14ac:dyDescent="0.25">
      <c r="A21" s="281"/>
      <c r="B21" s="282"/>
      <c r="C21" s="282"/>
      <c r="D21" s="283"/>
      <c r="E21" s="41" t="str">
        <f>+VLOOKUP($A$20,Listas!$X$39:$Y$43,2,FALSE)</f>
        <v>_ob2</v>
      </c>
      <c r="F21" s="305" t="s">
        <v>147</v>
      </c>
      <c r="G21" s="305"/>
      <c r="H21" s="305"/>
      <c r="I21" s="306"/>
    </row>
    <row r="22" spans="1:9" ht="41.25" customHeight="1" x14ac:dyDescent="0.25">
      <c r="A22" s="281"/>
      <c r="B22" s="282"/>
      <c r="C22" s="282"/>
      <c r="D22" s="283"/>
      <c r="E22" s="41" t="str">
        <f>+VLOOKUP($A$20,Listas!$X$39:$Y$43,2,FALSE)</f>
        <v>_ob2</v>
      </c>
      <c r="F22" s="305" t="s">
        <v>148</v>
      </c>
      <c r="G22" s="305"/>
      <c r="H22" s="305"/>
      <c r="I22" s="306"/>
    </row>
    <row r="23" spans="1:9" ht="41.25" customHeight="1" x14ac:dyDescent="0.25">
      <c r="A23" s="281"/>
      <c r="B23" s="282"/>
      <c r="C23" s="282"/>
      <c r="D23" s="283"/>
      <c r="E23" s="41" t="str">
        <f>+VLOOKUP($A$20,Listas!$X$39:$Y$43,2,FALSE)</f>
        <v>_ob2</v>
      </c>
      <c r="F23" s="305" t="s">
        <v>149</v>
      </c>
      <c r="G23" s="305"/>
      <c r="H23" s="305"/>
      <c r="I23" s="306"/>
    </row>
    <row r="24" spans="1:9" ht="41.25" customHeight="1" x14ac:dyDescent="0.25">
      <c r="A24" s="281"/>
      <c r="B24" s="282"/>
      <c r="C24" s="282"/>
      <c r="D24" s="283"/>
      <c r="E24" s="41" t="str">
        <f>+VLOOKUP($A$20,Listas!$X$39:$Y$43,2,FALSE)</f>
        <v>_ob2</v>
      </c>
      <c r="F24" s="305" t="s">
        <v>150</v>
      </c>
      <c r="G24" s="305"/>
      <c r="H24" s="305"/>
      <c r="I24" s="306"/>
    </row>
    <row r="25" spans="1:9" ht="25.5" hidden="1" customHeight="1" x14ac:dyDescent="0.25">
      <c r="A25" s="281"/>
      <c r="B25" s="282"/>
      <c r="C25" s="282"/>
      <c r="D25" s="283"/>
      <c r="E25" s="41" t="str">
        <f>+VLOOKUP($A$20,Listas!$X$39:$Y$43,2,FALSE)</f>
        <v>_ob2</v>
      </c>
      <c r="F25" s="287"/>
      <c r="G25" s="287"/>
      <c r="H25" s="287"/>
      <c r="I25" s="288"/>
    </row>
    <row r="26" spans="1:9" ht="25.5" hidden="1" customHeight="1" x14ac:dyDescent="0.25">
      <c r="A26" s="281"/>
      <c r="B26" s="282"/>
      <c r="C26" s="282"/>
      <c r="D26" s="283"/>
      <c r="E26" s="41" t="str">
        <f>+VLOOKUP($A$20,Listas!$X$39:$Y$43,2,FALSE)</f>
        <v>_ob2</v>
      </c>
      <c r="F26" s="287"/>
      <c r="G26" s="287"/>
      <c r="H26" s="287"/>
      <c r="I26" s="288"/>
    </row>
    <row r="27" spans="1:9" ht="25.5" hidden="1" customHeight="1" x14ac:dyDescent="0.25">
      <c r="A27" s="284"/>
      <c r="B27" s="285"/>
      <c r="C27" s="285"/>
      <c r="D27" s="286"/>
      <c r="E27" s="41" t="str">
        <f>+VLOOKUP($A$20,Listas!$X$39:$Y$43,2,FALSE)</f>
        <v>_ob2</v>
      </c>
      <c r="F27" s="287"/>
      <c r="G27" s="287"/>
      <c r="H27" s="287"/>
      <c r="I27" s="288"/>
    </row>
    <row r="28" spans="1:9" ht="3.75" customHeight="1" x14ac:dyDescent="0.25">
      <c r="A28" s="18"/>
      <c r="B28" s="19"/>
      <c r="C28" s="19"/>
      <c r="D28" s="19"/>
      <c r="E28" s="19"/>
      <c r="F28" s="20"/>
      <c r="G28" s="20"/>
      <c r="H28" s="20"/>
      <c r="I28" s="21"/>
    </row>
    <row r="29" spans="1:9" ht="20.25" customHeight="1" x14ac:dyDescent="0.25">
      <c r="A29" s="278" t="s">
        <v>30</v>
      </c>
      <c r="B29" s="279"/>
      <c r="C29" s="279"/>
      <c r="D29" s="280"/>
      <c r="E29" s="41" t="str">
        <f>+VLOOKUP($A$29,Listas!$X$39:$Y$43,2,FALSE)</f>
        <v>_ob5</v>
      </c>
      <c r="F29" s="287" t="s">
        <v>160</v>
      </c>
      <c r="G29" s="287"/>
      <c r="H29" s="287"/>
      <c r="I29" s="288"/>
    </row>
    <row r="30" spans="1:9" ht="20.25" customHeight="1" x14ac:dyDescent="0.25">
      <c r="A30" s="281"/>
      <c r="B30" s="282"/>
      <c r="C30" s="282"/>
      <c r="D30" s="283"/>
      <c r="E30" s="41" t="str">
        <f>+VLOOKUP($A$29,Listas!$X$39:$Y$43,2,FALSE)</f>
        <v>_ob5</v>
      </c>
      <c r="F30" s="287" t="s">
        <v>158</v>
      </c>
      <c r="G30" s="287"/>
      <c r="H30" s="287"/>
      <c r="I30" s="288"/>
    </row>
    <row r="31" spans="1:9" ht="20.25" hidden="1" customHeight="1" x14ac:dyDescent="0.25">
      <c r="A31" s="281"/>
      <c r="B31" s="282"/>
      <c r="C31" s="282"/>
      <c r="D31" s="283"/>
      <c r="E31" s="41" t="str">
        <f>+VLOOKUP($A$29,Listas!$X$39:$Y$43,2,FALSE)</f>
        <v>_ob5</v>
      </c>
      <c r="F31" s="287"/>
      <c r="G31" s="287"/>
      <c r="H31" s="287"/>
      <c r="I31" s="288"/>
    </row>
    <row r="32" spans="1:9" ht="20.25" hidden="1" customHeight="1" x14ac:dyDescent="0.25">
      <c r="A32" s="281"/>
      <c r="B32" s="282"/>
      <c r="C32" s="282"/>
      <c r="D32" s="283"/>
      <c r="E32" s="41" t="str">
        <f>+VLOOKUP($A$29,Listas!$X$39:$Y$43,2,FALSE)</f>
        <v>_ob5</v>
      </c>
      <c r="F32" s="287"/>
      <c r="G32" s="287"/>
      <c r="H32" s="287"/>
      <c r="I32" s="288"/>
    </row>
    <row r="33" spans="1:9" ht="20.25" hidden="1" customHeight="1" x14ac:dyDescent="0.25">
      <c r="A33" s="281"/>
      <c r="B33" s="282"/>
      <c r="C33" s="282"/>
      <c r="D33" s="283"/>
      <c r="E33" s="41" t="str">
        <f>+VLOOKUP($A$29,Listas!$X$39:$Y$43,2,FALSE)</f>
        <v>_ob5</v>
      </c>
      <c r="F33" s="287"/>
      <c r="G33" s="287"/>
      <c r="H33" s="287"/>
      <c r="I33" s="288"/>
    </row>
    <row r="34" spans="1:9" ht="20.25" hidden="1" customHeight="1" x14ac:dyDescent="0.25">
      <c r="A34" s="281"/>
      <c r="B34" s="282"/>
      <c r="C34" s="282"/>
      <c r="D34" s="283"/>
      <c r="E34" s="41" t="str">
        <f>+VLOOKUP($A$29,Listas!$X$39:$Y$43,2,FALSE)</f>
        <v>_ob5</v>
      </c>
      <c r="F34" s="287"/>
      <c r="G34" s="287"/>
      <c r="H34" s="287"/>
      <c r="I34" s="288"/>
    </row>
    <row r="35" spans="1:9" s="10" customFormat="1" ht="20.25" hidden="1" customHeight="1" x14ac:dyDescent="0.25">
      <c r="A35" s="281"/>
      <c r="B35" s="282"/>
      <c r="C35" s="282"/>
      <c r="D35" s="283"/>
      <c r="E35" s="41" t="str">
        <f>+VLOOKUP($A$29,Listas!$X$39:$Y$43,2,FALSE)</f>
        <v>_ob5</v>
      </c>
      <c r="F35" s="287"/>
      <c r="G35" s="287"/>
      <c r="H35" s="287"/>
      <c r="I35" s="288"/>
    </row>
    <row r="36" spans="1:9" ht="20.25" hidden="1" customHeight="1" x14ac:dyDescent="0.25">
      <c r="A36" s="284"/>
      <c r="B36" s="285"/>
      <c r="C36" s="285"/>
      <c r="D36" s="286"/>
      <c r="E36" s="41" t="str">
        <f>+VLOOKUP($A$29,Listas!$X$39:$Y$43,2,FALSE)</f>
        <v>_ob5</v>
      </c>
      <c r="F36" s="287"/>
      <c r="G36" s="287"/>
      <c r="H36" s="287"/>
      <c r="I36" s="288"/>
    </row>
    <row r="37" spans="1:9" s="10" customFormat="1" ht="12.75" customHeight="1" x14ac:dyDescent="0.25">
      <c r="A37" s="16"/>
      <c r="B37" s="17"/>
      <c r="C37" s="17"/>
      <c r="D37" s="22"/>
      <c r="E37" s="22"/>
      <c r="F37" s="22"/>
      <c r="G37" s="22"/>
      <c r="H37" s="22"/>
      <c r="I37" s="23"/>
    </row>
    <row r="38" spans="1:9" s="10" customFormat="1" ht="29.25" customHeight="1" x14ac:dyDescent="0.25">
      <c r="A38" s="278" t="s">
        <v>28</v>
      </c>
      <c r="B38" s="279"/>
      <c r="C38" s="279"/>
      <c r="D38" s="280"/>
      <c r="E38" s="41" t="str">
        <f>+VLOOKUP($A$38,Listas!$X$39:$Y$43,2,FALSE)</f>
        <v>_ob3</v>
      </c>
      <c r="F38" s="287" t="s">
        <v>167</v>
      </c>
      <c r="G38" s="287"/>
      <c r="H38" s="287"/>
      <c r="I38" s="288"/>
    </row>
    <row r="39" spans="1:9" s="10" customFormat="1" ht="20.25" hidden="1" customHeight="1" x14ac:dyDescent="0.25">
      <c r="A39" s="281"/>
      <c r="B39" s="282"/>
      <c r="C39" s="282"/>
      <c r="D39" s="283"/>
      <c r="E39" s="41" t="str">
        <f>+VLOOKUP($A$38,Listas!$X$39:$Y$43,2,FALSE)</f>
        <v>_ob3</v>
      </c>
      <c r="F39" s="287"/>
      <c r="G39" s="287"/>
      <c r="H39" s="287"/>
      <c r="I39" s="288"/>
    </row>
    <row r="40" spans="1:9" s="10" customFormat="1" ht="20.25" hidden="1" customHeight="1" x14ac:dyDescent="0.25">
      <c r="A40" s="281"/>
      <c r="B40" s="282"/>
      <c r="C40" s="282"/>
      <c r="D40" s="283"/>
      <c r="E40" s="41" t="str">
        <f>+VLOOKUP($A$38,Listas!$X$39:$Y$43,2,FALSE)</f>
        <v>_ob3</v>
      </c>
      <c r="F40" s="287"/>
      <c r="G40" s="287"/>
      <c r="H40" s="287"/>
      <c r="I40" s="288"/>
    </row>
    <row r="41" spans="1:9" s="10" customFormat="1" ht="20.25" hidden="1" customHeight="1" x14ac:dyDescent="0.25">
      <c r="A41" s="281"/>
      <c r="B41" s="282"/>
      <c r="C41" s="282"/>
      <c r="D41" s="283"/>
      <c r="E41" s="41" t="str">
        <f>+VLOOKUP($A$38,Listas!$X$39:$Y$43,2,FALSE)</f>
        <v>_ob3</v>
      </c>
      <c r="F41" s="287"/>
      <c r="G41" s="287"/>
      <c r="H41" s="287"/>
      <c r="I41" s="288"/>
    </row>
    <row r="42" spans="1:9" s="10" customFormat="1" ht="20.25" hidden="1" customHeight="1" x14ac:dyDescent="0.25">
      <c r="A42" s="281"/>
      <c r="B42" s="282"/>
      <c r="C42" s="282"/>
      <c r="D42" s="283"/>
      <c r="E42" s="41" t="str">
        <f>+VLOOKUP($A$38,Listas!$X$39:$Y$43,2,FALSE)</f>
        <v>_ob3</v>
      </c>
      <c r="F42" s="287"/>
      <c r="G42" s="287"/>
      <c r="H42" s="287"/>
      <c r="I42" s="288"/>
    </row>
    <row r="43" spans="1:9" s="10" customFormat="1" ht="20.25" hidden="1" customHeight="1" x14ac:dyDescent="0.25">
      <c r="A43" s="281"/>
      <c r="B43" s="282"/>
      <c r="C43" s="282"/>
      <c r="D43" s="283"/>
      <c r="E43" s="41" t="str">
        <f>+VLOOKUP($A$38,Listas!$X$39:$Y$43,2,FALSE)</f>
        <v>_ob3</v>
      </c>
      <c r="F43" s="287"/>
      <c r="G43" s="287"/>
      <c r="H43" s="287"/>
      <c r="I43" s="288"/>
    </row>
    <row r="44" spans="1:9" s="10" customFormat="1" ht="20.25" hidden="1" customHeight="1" x14ac:dyDescent="0.25">
      <c r="A44" s="281"/>
      <c r="B44" s="282"/>
      <c r="C44" s="282"/>
      <c r="D44" s="283"/>
      <c r="E44" s="41" t="str">
        <f>+VLOOKUP($A$38,Listas!$X$39:$Y$43,2,FALSE)</f>
        <v>_ob3</v>
      </c>
      <c r="F44" s="287"/>
      <c r="G44" s="287"/>
      <c r="H44" s="287"/>
      <c r="I44" s="288"/>
    </row>
    <row r="45" spans="1:9" s="10" customFormat="1" ht="20.25" hidden="1" customHeight="1" x14ac:dyDescent="0.25">
      <c r="A45" s="284"/>
      <c r="B45" s="285"/>
      <c r="C45" s="285"/>
      <c r="D45" s="286"/>
      <c r="E45" s="41" t="str">
        <f>+VLOOKUP($A$38,Listas!$X$39:$Y$43,2,FALSE)</f>
        <v>_ob3</v>
      </c>
      <c r="F45" s="287"/>
      <c r="G45" s="287"/>
      <c r="H45" s="287"/>
      <c r="I45" s="288"/>
    </row>
    <row r="46" spans="1:9" s="10" customFormat="1" ht="20.25" customHeight="1" x14ac:dyDescent="0.25">
      <c r="A46" s="16"/>
      <c r="B46" s="17"/>
      <c r="C46" s="17"/>
      <c r="D46" s="22"/>
      <c r="E46" s="22"/>
      <c r="F46" s="22"/>
      <c r="G46" s="22"/>
      <c r="H46" s="22"/>
      <c r="I46" s="23"/>
    </row>
    <row r="47" spans="1:9" ht="33.75" customHeight="1" x14ac:dyDescent="0.25">
      <c r="A47" s="276" t="s">
        <v>206</v>
      </c>
      <c r="B47" s="276"/>
      <c r="C47" s="315"/>
      <c r="D47" s="276" t="s">
        <v>207</v>
      </c>
      <c r="E47" s="68"/>
      <c r="F47" s="69" t="s">
        <v>177</v>
      </c>
      <c r="G47" s="276" t="s">
        <v>208</v>
      </c>
      <c r="H47" s="277">
        <f>0.5*'Act. Estrategias'!AD132+0.25*'Act. Gestión y Seguimiento '!AD44+0.25*'Act. Gestión y Seguimiento '!AD59</f>
        <v>0</v>
      </c>
      <c r="I47" s="277"/>
    </row>
    <row r="48" spans="1:9" ht="33.75" customHeight="1" x14ac:dyDescent="0.25">
      <c r="A48" s="276"/>
      <c r="B48" s="276"/>
      <c r="C48" s="315"/>
      <c r="D48" s="276"/>
      <c r="E48" s="68"/>
      <c r="F48" s="69" t="s">
        <v>127</v>
      </c>
      <c r="G48" s="276"/>
      <c r="H48" s="277"/>
      <c r="I48" s="277"/>
    </row>
    <row r="49" spans="1:9" ht="28.5" customHeight="1" x14ac:dyDescent="0.25">
      <c r="A49" s="276"/>
      <c r="B49" s="276"/>
      <c r="C49" s="315"/>
      <c r="D49" s="276"/>
      <c r="E49" s="68"/>
      <c r="F49" s="69" t="s">
        <v>126</v>
      </c>
      <c r="G49" s="276"/>
      <c r="H49" s="277"/>
      <c r="I49" s="277"/>
    </row>
    <row r="50" spans="1:9" s="101" customFormat="1" ht="11.25" customHeight="1" x14ac:dyDescent="0.25">
      <c r="A50" s="102"/>
      <c r="B50" s="102"/>
      <c r="C50" s="102"/>
      <c r="D50" s="102"/>
      <c r="E50" s="102"/>
      <c r="F50" s="111"/>
    </row>
    <row r="51" spans="1:9" s="101" customFormat="1" hidden="1" x14ac:dyDescent="0.25">
      <c r="A51" s="265" t="s">
        <v>51</v>
      </c>
      <c r="B51" s="266"/>
      <c r="C51" s="265" t="s">
        <v>99</v>
      </c>
      <c r="D51" s="266"/>
      <c r="F51" s="265" t="s">
        <v>101</v>
      </c>
      <c r="G51" s="316"/>
      <c r="H51" s="266"/>
    </row>
    <row r="52" spans="1:9" s="101" customFormat="1" hidden="1" x14ac:dyDescent="0.25">
      <c r="A52" s="104" t="s">
        <v>52</v>
      </c>
      <c r="C52" s="101" t="s">
        <v>94</v>
      </c>
      <c r="F52" s="104" t="s">
        <v>26</v>
      </c>
    </row>
    <row r="53" spans="1:9" s="101" customFormat="1" hidden="1" x14ac:dyDescent="0.25">
      <c r="A53" s="104" t="s">
        <v>53</v>
      </c>
      <c r="C53" s="101" t="s">
        <v>95</v>
      </c>
      <c r="F53" s="104" t="s">
        <v>27</v>
      </c>
    </row>
    <row r="54" spans="1:9" s="101" customFormat="1" hidden="1" x14ac:dyDescent="0.25">
      <c r="A54" s="104" t="s">
        <v>54</v>
      </c>
      <c r="C54" s="101" t="s">
        <v>96</v>
      </c>
      <c r="F54" s="104" t="s">
        <v>28</v>
      </c>
    </row>
    <row r="55" spans="1:9" s="101" customFormat="1" hidden="1" x14ac:dyDescent="0.25">
      <c r="A55" s="104" t="s">
        <v>55</v>
      </c>
      <c r="C55" s="101" t="s">
        <v>97</v>
      </c>
      <c r="F55" s="104" t="s">
        <v>29</v>
      </c>
    </row>
    <row r="56" spans="1:9" s="101" customFormat="1" hidden="1" x14ac:dyDescent="0.25">
      <c r="A56" s="104" t="s">
        <v>56</v>
      </c>
      <c r="C56" s="101" t="s">
        <v>98</v>
      </c>
      <c r="F56" s="104" t="s">
        <v>30</v>
      </c>
    </row>
    <row r="57" spans="1:9" s="101" customFormat="1" hidden="1" x14ac:dyDescent="0.25">
      <c r="A57" s="112" t="s">
        <v>100</v>
      </c>
    </row>
    <row r="58" spans="1:9" s="101" customFormat="1" hidden="1" x14ac:dyDescent="0.25">
      <c r="A58" s="101" t="s">
        <v>60</v>
      </c>
      <c r="F58" s="265" t="s">
        <v>33</v>
      </c>
      <c r="G58" s="316"/>
      <c r="H58" s="266"/>
    </row>
    <row r="59" spans="1:9" s="101" customFormat="1" hidden="1" x14ac:dyDescent="0.25">
      <c r="A59" s="101" t="s">
        <v>61</v>
      </c>
      <c r="F59" s="101" t="s">
        <v>34</v>
      </c>
    </row>
    <row r="60" spans="1:9" s="101" customFormat="1" hidden="1" x14ac:dyDescent="0.25">
      <c r="A60" s="101" t="s">
        <v>62</v>
      </c>
      <c r="F60" s="101" t="s">
        <v>35</v>
      </c>
    </row>
    <row r="61" spans="1:9" s="101" customFormat="1" hidden="1" x14ac:dyDescent="0.25">
      <c r="A61" s="101" t="s">
        <v>63</v>
      </c>
      <c r="F61" s="101" t="s">
        <v>36</v>
      </c>
    </row>
    <row r="62" spans="1:9" s="101" customFormat="1" hidden="1" x14ac:dyDescent="0.25">
      <c r="A62" s="101" t="s">
        <v>64</v>
      </c>
      <c r="F62" s="101" t="s">
        <v>37</v>
      </c>
    </row>
    <row r="63" spans="1:9" s="101" customFormat="1" hidden="1" x14ac:dyDescent="0.25">
      <c r="A63" s="101" t="s">
        <v>66</v>
      </c>
      <c r="F63" s="101" t="s">
        <v>38</v>
      </c>
    </row>
    <row r="64" spans="1:9" s="101" customFormat="1" hidden="1" x14ac:dyDescent="0.25">
      <c r="A64" s="101" t="s">
        <v>67</v>
      </c>
      <c r="F64" s="101" t="s">
        <v>39</v>
      </c>
    </row>
    <row r="65" spans="1:6" s="101" customFormat="1" hidden="1" x14ac:dyDescent="0.25">
      <c r="A65" s="101" t="s">
        <v>69</v>
      </c>
      <c r="F65" s="101" t="s">
        <v>40</v>
      </c>
    </row>
    <row r="66" spans="1:6" s="101" customFormat="1" hidden="1" x14ac:dyDescent="0.25">
      <c r="A66" s="101" t="s">
        <v>70</v>
      </c>
      <c r="F66" s="101" t="s">
        <v>41</v>
      </c>
    </row>
    <row r="67" spans="1:6" s="101" customFormat="1" hidden="1" x14ac:dyDescent="0.25">
      <c r="A67" s="101" t="s">
        <v>71</v>
      </c>
      <c r="F67" s="101" t="s">
        <v>42</v>
      </c>
    </row>
    <row r="68" spans="1:6" s="101" customFormat="1" hidden="1" x14ac:dyDescent="0.25">
      <c r="A68" s="101" t="s">
        <v>73</v>
      </c>
      <c r="F68" s="101" t="s">
        <v>43</v>
      </c>
    </row>
    <row r="69" spans="1:6" s="101" customFormat="1" hidden="1" x14ac:dyDescent="0.25">
      <c r="A69" s="101" t="s">
        <v>74</v>
      </c>
      <c r="F69" s="101" t="s">
        <v>44</v>
      </c>
    </row>
    <row r="70" spans="1:6" s="101" customFormat="1" hidden="1" x14ac:dyDescent="0.25">
      <c r="A70" s="101" t="s">
        <v>75</v>
      </c>
      <c r="F70" s="101" t="s">
        <v>45</v>
      </c>
    </row>
    <row r="71" spans="1:6" s="101" customFormat="1" hidden="1" x14ac:dyDescent="0.25">
      <c r="A71" s="101" t="s">
        <v>76</v>
      </c>
      <c r="F71" s="101" t="s">
        <v>46</v>
      </c>
    </row>
    <row r="72" spans="1:6" s="101" customFormat="1" hidden="1" x14ac:dyDescent="0.25">
      <c r="A72" s="101" t="s">
        <v>77</v>
      </c>
      <c r="F72" s="101" t="s">
        <v>47</v>
      </c>
    </row>
    <row r="73" spans="1:6" s="101" customFormat="1" hidden="1" x14ac:dyDescent="0.25">
      <c r="A73" s="101" t="s">
        <v>78</v>
      </c>
      <c r="F73" s="101" t="s">
        <v>48</v>
      </c>
    </row>
    <row r="74" spans="1:6" s="101" customFormat="1" hidden="1" x14ac:dyDescent="0.25">
      <c r="A74" s="101" t="s">
        <v>80</v>
      </c>
      <c r="F74" s="101" t="s">
        <v>49</v>
      </c>
    </row>
    <row r="75" spans="1:6" s="101" customFormat="1" hidden="1" x14ac:dyDescent="0.25">
      <c r="A75" s="101" t="s">
        <v>81</v>
      </c>
      <c r="F75" s="101" t="s">
        <v>50</v>
      </c>
    </row>
    <row r="76" spans="1:6" s="101" customFormat="1" hidden="1" x14ac:dyDescent="0.25">
      <c r="A76" s="101" t="s">
        <v>82</v>
      </c>
    </row>
    <row r="77" spans="1:6" s="101" customFormat="1" hidden="1" x14ac:dyDescent="0.25">
      <c r="A77" s="101" t="s">
        <v>84</v>
      </c>
    </row>
    <row r="78" spans="1:6" s="101" customFormat="1" hidden="1" x14ac:dyDescent="0.25">
      <c r="A78" s="101" t="s">
        <v>86</v>
      </c>
    </row>
    <row r="79" spans="1:6" s="101" customFormat="1" hidden="1" x14ac:dyDescent="0.25">
      <c r="A79" s="101" t="s">
        <v>87</v>
      </c>
    </row>
    <row r="80" spans="1:6" s="101" customFormat="1" hidden="1" x14ac:dyDescent="0.25">
      <c r="A80" s="101" t="s">
        <v>88</v>
      </c>
    </row>
    <row r="81" spans="1:8" s="101" customFormat="1" hidden="1" x14ac:dyDescent="0.25">
      <c r="A81" s="101" t="s">
        <v>89</v>
      </c>
    </row>
    <row r="82" spans="1:8" s="101" customFormat="1" hidden="1" x14ac:dyDescent="0.25">
      <c r="A82" s="101" t="s">
        <v>90</v>
      </c>
    </row>
    <row r="83" spans="1:8" s="101" customFormat="1" hidden="1" x14ac:dyDescent="0.25">
      <c r="A83" s="101" t="s">
        <v>91</v>
      </c>
    </row>
    <row r="84" spans="1:8" s="101" customFormat="1" hidden="1" x14ac:dyDescent="0.25">
      <c r="A84" s="101" t="s">
        <v>92</v>
      </c>
    </row>
    <row r="85" spans="1:8" s="101" customFormat="1" x14ac:dyDescent="0.25">
      <c r="A85" s="314" t="s">
        <v>328</v>
      </c>
      <c r="B85" s="314"/>
      <c r="C85" s="147" t="s">
        <v>426</v>
      </c>
    </row>
    <row r="86" spans="1:8" s="101" customFormat="1" x14ac:dyDescent="0.25">
      <c r="A86" s="102"/>
      <c r="B86" s="102"/>
      <c r="C86" s="102"/>
      <c r="D86" s="102"/>
      <c r="E86" s="102"/>
      <c r="F86" s="111"/>
    </row>
    <row r="87" spans="1:8" s="101" customFormat="1" ht="50.25" customHeight="1" x14ac:dyDescent="0.25">
      <c r="C87" s="313" t="s">
        <v>327</v>
      </c>
      <c r="D87" s="313"/>
      <c r="E87" s="134"/>
      <c r="G87" s="313" t="s">
        <v>425</v>
      </c>
      <c r="H87" s="313"/>
    </row>
    <row r="88" spans="1:8" s="101" customFormat="1" ht="10.5" customHeight="1" x14ac:dyDescent="0.25">
      <c r="A88" s="102"/>
    </row>
  </sheetData>
  <dataConsolidate/>
  <mergeCells count="59">
    <mergeCell ref="G87:H87"/>
    <mergeCell ref="A85:B85"/>
    <mergeCell ref="A51:B51"/>
    <mergeCell ref="F35:I35"/>
    <mergeCell ref="A29:D36"/>
    <mergeCell ref="F32:I32"/>
    <mergeCell ref="A47:B49"/>
    <mergeCell ref="C47:C49"/>
    <mergeCell ref="F33:I33"/>
    <mergeCell ref="F34:I34"/>
    <mergeCell ref="F29:I29"/>
    <mergeCell ref="F30:I30"/>
    <mergeCell ref="F31:I31"/>
    <mergeCell ref="C87:D87"/>
    <mergeCell ref="F58:H58"/>
    <mergeCell ref="F51:H51"/>
    <mergeCell ref="A12:I12"/>
    <mergeCell ref="D10:F10"/>
    <mergeCell ref="D11:F11"/>
    <mergeCell ref="G10:I10"/>
    <mergeCell ref="G11:I11"/>
    <mergeCell ref="A10:B11"/>
    <mergeCell ref="D13:D14"/>
    <mergeCell ref="F13:I13"/>
    <mergeCell ref="F14:I14"/>
    <mergeCell ref="F36:I36"/>
    <mergeCell ref="A18:D18"/>
    <mergeCell ref="A20:D27"/>
    <mergeCell ref="A13:B14"/>
    <mergeCell ref="F24:I24"/>
    <mergeCell ref="F25:I25"/>
    <mergeCell ref="F26:I26"/>
    <mergeCell ref="F27:I27"/>
    <mergeCell ref="F18:I18"/>
    <mergeCell ref="F20:I20"/>
    <mergeCell ref="F21:I21"/>
    <mergeCell ref="F22:I22"/>
    <mergeCell ref="F23:I23"/>
    <mergeCell ref="A1:B2"/>
    <mergeCell ref="A8:B8"/>
    <mergeCell ref="C1:G1"/>
    <mergeCell ref="C2:G2"/>
    <mergeCell ref="B6:C6"/>
    <mergeCell ref="C51:D51"/>
    <mergeCell ref="A9:I9"/>
    <mergeCell ref="A4:I4"/>
    <mergeCell ref="E8:I8"/>
    <mergeCell ref="D47:D49"/>
    <mergeCell ref="G47:G49"/>
    <mergeCell ref="H47:I49"/>
    <mergeCell ref="A38:D45"/>
    <mergeCell ref="F38:I38"/>
    <mergeCell ref="F39:I39"/>
    <mergeCell ref="F40:I40"/>
    <mergeCell ref="F41:I41"/>
    <mergeCell ref="F42:I42"/>
    <mergeCell ref="F43:I43"/>
    <mergeCell ref="F44:I44"/>
    <mergeCell ref="F45:I45"/>
  </mergeCells>
  <dataValidations count="9">
    <dataValidation type="list" allowBlank="1" showInputMessage="1" showErrorMessage="1" sqref="C8">
      <formula1>areas</formula1>
    </dataValidation>
    <dataValidation type="list" allowBlank="1" showInputMessage="1" showErrorMessage="1" sqref="F20:I27">
      <formula1>INDIRECT($E$20)</formula1>
    </dataValidation>
    <dataValidation type="list" allowBlank="1" showInputMessage="1" showErrorMessage="1" sqref="F29:I36">
      <formula1>INDIRECT($E$29)</formula1>
    </dataValidation>
    <dataValidation type="list" allowBlank="1" showInputMessage="1" showErrorMessage="1" sqref="C10:C11">
      <formula1>procesos</formula1>
    </dataValidation>
    <dataValidation type="list" allowBlank="1" showInputMessage="1" showErrorMessage="1" sqref="A20:D27 A29:D36 A38:D45">
      <formula1>objetivos</formula1>
    </dataValidation>
    <dataValidation type="list" allowBlank="1" showInputMessage="1" showErrorMessage="1" sqref="D10:I11">
      <formula1>$F$59:$F$75</formula1>
    </dataValidation>
    <dataValidation type="list" allowBlank="1" showInputMessage="1" showErrorMessage="1" sqref="C13:C14">
      <formula1>proyectos</formula1>
    </dataValidation>
    <dataValidation type="list" allowBlank="1" showInputMessage="1" showErrorMessage="1" sqref="C85">
      <formula1>version_poa</formula1>
    </dataValidation>
    <dataValidation type="list" allowBlank="1" showInputMessage="1" showErrorMessage="1" sqref="F38:I45">
      <formula1>INDIRECT($E$38)</formula1>
    </dataValidation>
  </dataValidations>
  <printOptions horizontalCentered="1" verticalCentered="1"/>
  <pageMargins left="0.19685039370078741" right="0.19685039370078741" top="0.39370078740157483" bottom="0.59055118110236227" header="0.31496062992125984" footer="0.39370078740157483"/>
  <pageSetup scale="49" orientation="portrait" r:id="rId1"/>
  <headerFooter>
    <oddFooter>&amp;L&amp;D&amp;C&amp;F&amp;R&amp;N</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60"/>
  <sheetViews>
    <sheetView showGridLines="0" view="pageBreakPreview" topLeftCell="B1" zoomScale="70" zoomScaleNormal="40" zoomScaleSheetLayoutView="70" zoomScalePageLayoutView="70" workbookViewId="0">
      <selection activeCell="F36" activeCellId="10" sqref="F129:F130 F122:F123 F116 F107:F110 F94:F101 F82:F88 F63:F76 F57:F62 F48:F56 F42:F47 F24:F36"/>
    </sheetView>
  </sheetViews>
  <sheetFormatPr baseColWidth="10" defaultRowHeight="15.75" x14ac:dyDescent="0.25"/>
  <cols>
    <col min="1" max="1" width="0" style="122" hidden="1" customWidth="1"/>
    <col min="2" max="2" width="8.85546875" style="2" customWidth="1"/>
    <col min="3" max="3" width="26.42578125" style="2" customWidth="1"/>
    <col min="4" max="4" width="28.42578125" style="2" customWidth="1"/>
    <col min="5" max="5" width="38.85546875" style="2" customWidth="1"/>
    <col min="6" max="8" width="21.42578125" style="2" customWidth="1"/>
    <col min="9" max="9" width="26.85546875" style="2" customWidth="1"/>
    <col min="10" max="10" width="25.42578125" style="2" customWidth="1"/>
    <col min="11" max="11" width="20" style="2" customWidth="1"/>
    <col min="12" max="12" width="18.42578125" style="3" customWidth="1"/>
    <col min="13" max="14" width="18.42578125" style="3" hidden="1" customWidth="1"/>
    <col min="15" max="15" width="19.140625" style="1" bestFit="1" customWidth="1"/>
    <col min="16" max="16" width="9.140625" style="1" bestFit="1" customWidth="1"/>
    <col min="17" max="17" width="39.42578125" style="1" customWidth="1"/>
    <col min="18" max="18" width="12.28515625" style="1" customWidth="1"/>
    <col min="19" max="19" width="10.28515625" style="4" customWidth="1"/>
    <col min="20" max="20" width="38" style="4" customWidth="1"/>
    <col min="21" max="21" width="10.140625" style="4" customWidth="1"/>
    <col min="22" max="22" width="16.28515625" style="4" customWidth="1"/>
    <col min="23" max="23" width="25.28515625" style="4" customWidth="1"/>
    <col min="24" max="24" width="17.7109375" style="4" bestFit="1" customWidth="1"/>
    <col min="25" max="25" width="11" style="4" customWidth="1"/>
    <col min="26" max="26" width="40.7109375" style="4" customWidth="1"/>
    <col min="27" max="27" width="15.7109375" style="4" customWidth="1"/>
    <col min="28" max="28" width="15.42578125" style="4" customWidth="1"/>
    <col min="29" max="29" width="18.7109375" style="4" bestFit="1" customWidth="1"/>
    <col min="30" max="30" width="34.7109375" style="181" customWidth="1"/>
    <col min="31" max="31" width="5.7109375" style="122" customWidth="1"/>
    <col min="32" max="33" width="44.85546875" style="182" customWidth="1"/>
    <col min="34" max="16384" width="11.42578125" style="122"/>
  </cols>
  <sheetData>
    <row r="1" spans="2:30" ht="20.25" x14ac:dyDescent="0.25">
      <c r="B1" s="393"/>
      <c r="C1" s="394"/>
      <c r="D1" s="400" t="str">
        <f>+'Marco General'!C1</f>
        <v>DIRECCIONAMIENTO ESTRATÉGICO</v>
      </c>
      <c r="E1" s="400"/>
      <c r="F1" s="400"/>
      <c r="G1" s="400"/>
      <c r="H1" s="400"/>
      <c r="I1" s="400"/>
      <c r="J1" s="400"/>
      <c r="K1" s="400"/>
      <c r="L1" s="400"/>
      <c r="M1" s="400"/>
      <c r="N1" s="400"/>
      <c r="O1" s="400"/>
      <c r="P1" s="400"/>
      <c r="Q1" s="400"/>
      <c r="R1" s="400"/>
      <c r="S1" s="400"/>
      <c r="T1" s="400"/>
      <c r="U1" s="400"/>
      <c r="V1" s="400"/>
      <c r="W1" s="400"/>
      <c r="X1" s="400"/>
      <c r="Y1" s="400"/>
      <c r="Z1" s="400"/>
      <c r="AA1" s="402" t="s">
        <v>12</v>
      </c>
      <c r="AB1" s="403"/>
      <c r="AC1" s="396" t="s">
        <v>180</v>
      </c>
      <c r="AD1" s="397"/>
    </row>
    <row r="2" spans="2:30" ht="65.25" customHeight="1" x14ac:dyDescent="0.25">
      <c r="B2" s="395"/>
      <c r="C2" s="289"/>
      <c r="D2" s="401" t="str">
        <f>+'Marco General'!C2</f>
        <v>PLAN OPERATIVO POR DEPENDENCIAS / PROCESOS</v>
      </c>
      <c r="E2" s="401"/>
      <c r="F2" s="401"/>
      <c r="G2" s="401"/>
      <c r="H2" s="401"/>
      <c r="I2" s="401"/>
      <c r="J2" s="401"/>
      <c r="K2" s="401"/>
      <c r="L2" s="401"/>
      <c r="M2" s="401"/>
      <c r="N2" s="401"/>
      <c r="O2" s="401"/>
      <c r="P2" s="401"/>
      <c r="Q2" s="401"/>
      <c r="R2" s="401"/>
      <c r="S2" s="401"/>
      <c r="T2" s="401"/>
      <c r="U2" s="401"/>
      <c r="V2" s="401"/>
      <c r="W2" s="401"/>
      <c r="X2" s="401"/>
      <c r="Y2" s="401"/>
      <c r="Z2" s="401"/>
      <c r="AA2" s="404" t="s">
        <v>13</v>
      </c>
      <c r="AB2" s="405"/>
      <c r="AC2" s="398" t="s">
        <v>181</v>
      </c>
      <c r="AD2" s="399"/>
    </row>
    <row r="3" spans="2:30" x14ac:dyDescent="0.25">
      <c r="B3" s="13"/>
      <c r="C3" s="6"/>
      <c r="D3" s="6"/>
      <c r="E3" s="6"/>
      <c r="F3" s="6"/>
      <c r="G3" s="6"/>
      <c r="H3" s="6"/>
      <c r="I3" s="6"/>
      <c r="J3" s="6"/>
      <c r="K3" s="99"/>
      <c r="L3" s="7"/>
      <c r="M3" s="7"/>
      <c r="N3" s="7"/>
      <c r="O3" s="8"/>
      <c r="P3" s="8"/>
      <c r="Q3" s="8"/>
      <c r="R3" s="8"/>
      <c r="S3" s="8"/>
      <c r="T3" s="8"/>
      <c r="U3" s="8"/>
      <c r="V3" s="8"/>
      <c r="W3" s="8"/>
      <c r="X3" s="8"/>
      <c r="Y3" s="8"/>
      <c r="Z3" s="8"/>
      <c r="AA3" s="8"/>
      <c r="AB3" s="8"/>
      <c r="AC3" s="8"/>
      <c r="AD3" s="173"/>
    </row>
    <row r="4" spans="2:30" x14ac:dyDescent="0.25">
      <c r="B4" s="301" t="s">
        <v>1</v>
      </c>
      <c r="C4" s="406"/>
      <c r="D4" s="417" t="str">
        <f>+'Marco General'!C8:C8</f>
        <v>Subdirección de Intervención</v>
      </c>
      <c r="E4" s="417"/>
      <c r="F4" s="417"/>
      <c r="G4" s="417"/>
      <c r="H4" s="417"/>
      <c r="I4" s="417"/>
      <c r="J4" s="417"/>
      <c r="K4" s="417"/>
      <c r="L4" s="417"/>
      <c r="M4" s="417"/>
      <c r="N4" s="417"/>
      <c r="O4" s="417"/>
      <c r="P4" s="417"/>
      <c r="Q4" s="417"/>
      <c r="R4" s="417"/>
      <c r="S4" s="417"/>
      <c r="T4" s="417"/>
      <c r="U4" s="417"/>
      <c r="V4" s="417"/>
      <c r="W4" s="417"/>
      <c r="X4" s="417"/>
      <c r="Y4" s="417"/>
      <c r="Z4" s="417"/>
      <c r="AA4" s="411" t="s">
        <v>0</v>
      </c>
      <c r="AB4" s="412"/>
      <c r="AC4" s="413"/>
      <c r="AD4" s="418">
        <v>2018</v>
      </c>
    </row>
    <row r="5" spans="2:30" x14ac:dyDescent="0.25">
      <c r="B5" s="377"/>
      <c r="C5" s="407"/>
      <c r="D5" s="417"/>
      <c r="E5" s="417"/>
      <c r="F5" s="417"/>
      <c r="G5" s="417"/>
      <c r="H5" s="417"/>
      <c r="I5" s="417"/>
      <c r="J5" s="417"/>
      <c r="K5" s="417"/>
      <c r="L5" s="417"/>
      <c r="M5" s="417"/>
      <c r="N5" s="417"/>
      <c r="O5" s="417"/>
      <c r="P5" s="417"/>
      <c r="Q5" s="417"/>
      <c r="R5" s="417"/>
      <c r="S5" s="417"/>
      <c r="T5" s="417"/>
      <c r="U5" s="417"/>
      <c r="V5" s="417"/>
      <c r="W5" s="417"/>
      <c r="X5" s="417"/>
      <c r="Y5" s="417"/>
      <c r="Z5" s="417"/>
      <c r="AA5" s="414"/>
      <c r="AB5" s="415"/>
      <c r="AC5" s="416"/>
      <c r="AD5" s="419"/>
    </row>
    <row r="6" spans="2:30" x14ac:dyDescent="0.25">
      <c r="B6" s="18"/>
      <c r="C6" s="19"/>
      <c r="D6" s="19"/>
      <c r="E6" s="19"/>
      <c r="F6" s="19"/>
      <c r="G6" s="19"/>
      <c r="H6" s="19"/>
      <c r="I6" s="19"/>
      <c r="J6" s="24"/>
      <c r="K6" s="48"/>
      <c r="L6" s="24"/>
      <c r="M6" s="24"/>
      <c r="N6" s="24"/>
      <c r="O6" s="20"/>
      <c r="P6" s="20"/>
      <c r="Q6" s="20"/>
      <c r="R6" s="20"/>
      <c r="S6" s="20"/>
      <c r="T6" s="20"/>
      <c r="U6" s="20"/>
      <c r="V6" s="20"/>
      <c r="W6" s="20"/>
      <c r="X6" s="20"/>
      <c r="Y6" s="20"/>
      <c r="Z6" s="20"/>
      <c r="AA6" s="20"/>
      <c r="AB6" s="20"/>
      <c r="AC6" s="20"/>
      <c r="AD6" s="174"/>
    </row>
    <row r="7" spans="2:30" x14ac:dyDescent="0.25">
      <c r="B7" s="301" t="s">
        <v>25</v>
      </c>
      <c r="C7" s="302"/>
      <c r="D7" s="373" t="str">
        <f>IF('Marco General'!A20="","",'Marco General'!A20)</f>
        <v>Objetivo estratégico 2: Gestionar la recuperación de Bienes y Sectores de Interés Cultural en el Distrito Capital.</v>
      </c>
      <c r="E7" s="374"/>
      <c r="F7" s="374"/>
      <c r="G7" s="374"/>
      <c r="H7" s="374"/>
      <c r="I7" s="375"/>
      <c r="J7" s="294" t="s">
        <v>15</v>
      </c>
      <c r="K7" s="373" t="str">
        <f>IF('Marco General'!C13="","",'Marco General'!C13)</f>
        <v>Proyecto 1114 - Intervención y conservación de los bienes muebles e inmuebles en sectores de interés cultural del Distrito Capital</v>
      </c>
      <c r="L7" s="374"/>
      <c r="M7" s="374"/>
      <c r="N7" s="374"/>
      <c r="O7" s="374"/>
      <c r="P7" s="374"/>
      <c r="Q7" s="374"/>
      <c r="R7" s="374"/>
      <c r="S7" s="374"/>
      <c r="T7" s="374"/>
      <c r="U7" s="384" t="s">
        <v>103</v>
      </c>
      <c r="V7" s="385"/>
      <c r="W7" s="374" t="s">
        <v>94</v>
      </c>
      <c r="X7" s="374"/>
      <c r="Y7" s="374"/>
      <c r="Z7" s="374"/>
      <c r="AA7" s="374"/>
      <c r="AB7" s="374"/>
      <c r="AC7" s="374"/>
      <c r="AD7" s="390"/>
    </row>
    <row r="8" spans="2:30" x14ac:dyDescent="0.25">
      <c r="B8" s="377"/>
      <c r="C8" s="378"/>
      <c r="D8" s="373" t="str">
        <f>IF('Marco General'!A29="","",'Marco General'!A29)</f>
        <v>Objetivo estratégico 5: Fortalecer la gestión y administración institucional</v>
      </c>
      <c r="E8" s="374"/>
      <c r="F8" s="374"/>
      <c r="G8" s="374"/>
      <c r="H8" s="374"/>
      <c r="I8" s="375"/>
      <c r="J8" s="294"/>
      <c r="K8" s="373" t="str">
        <f>IF('Marco General'!C14="","",'Marco General'!C14)</f>
        <v>Proyecto 1114 - Intervención y conservación de los bienes muebles e inmuebles en sectores de interés cultural del Distrito Capital</v>
      </c>
      <c r="L8" s="374"/>
      <c r="M8" s="374"/>
      <c r="N8" s="374"/>
      <c r="O8" s="374"/>
      <c r="P8" s="374"/>
      <c r="Q8" s="374"/>
      <c r="R8" s="374"/>
      <c r="S8" s="374"/>
      <c r="T8" s="374"/>
      <c r="U8" s="386"/>
      <c r="V8" s="387"/>
      <c r="W8" s="374" t="s">
        <v>94</v>
      </c>
      <c r="X8" s="374"/>
      <c r="Y8" s="374"/>
      <c r="Z8" s="374"/>
      <c r="AA8" s="374"/>
      <c r="AB8" s="374"/>
      <c r="AC8" s="374"/>
      <c r="AD8" s="390"/>
    </row>
    <row r="9" spans="2:30" x14ac:dyDescent="0.25">
      <c r="B9" s="303"/>
      <c r="C9" s="304"/>
      <c r="D9" s="408"/>
      <c r="E9" s="409"/>
      <c r="F9" s="409"/>
      <c r="G9" s="409"/>
      <c r="H9" s="409"/>
      <c r="I9" s="410"/>
      <c r="J9" s="294"/>
      <c r="K9" s="382"/>
      <c r="L9" s="383"/>
      <c r="M9" s="383"/>
      <c r="N9" s="383"/>
      <c r="O9" s="383"/>
      <c r="P9" s="383"/>
      <c r="Q9" s="383"/>
      <c r="R9" s="383"/>
      <c r="S9" s="383"/>
      <c r="T9" s="383"/>
      <c r="U9" s="388"/>
      <c r="V9" s="389"/>
      <c r="W9" s="383"/>
      <c r="X9" s="383"/>
      <c r="Y9" s="383"/>
      <c r="Z9" s="383"/>
      <c r="AA9" s="383"/>
      <c r="AB9" s="383"/>
      <c r="AC9" s="383"/>
      <c r="AD9" s="420"/>
    </row>
    <row r="10" spans="2:30" x14ac:dyDescent="0.25">
      <c r="B10" s="18"/>
      <c r="C10" s="19"/>
      <c r="D10" s="19"/>
      <c r="E10" s="19"/>
      <c r="F10" s="19"/>
      <c r="G10" s="19"/>
      <c r="H10" s="19"/>
      <c r="I10" s="19"/>
      <c r="J10" s="24"/>
      <c r="K10" s="48"/>
      <c r="L10" s="24"/>
      <c r="M10" s="24"/>
      <c r="N10" s="24"/>
      <c r="O10" s="20"/>
      <c r="P10" s="20"/>
      <c r="Q10" s="20"/>
      <c r="R10" s="20"/>
      <c r="S10" s="20"/>
      <c r="T10" s="20"/>
      <c r="U10" s="20"/>
      <c r="V10" s="20"/>
      <c r="W10" s="20"/>
      <c r="X10" s="20"/>
      <c r="Y10" s="20"/>
      <c r="Z10" s="20"/>
      <c r="AA10" s="20"/>
      <c r="AB10" s="20"/>
      <c r="AC10" s="20"/>
      <c r="AD10" s="174"/>
    </row>
    <row r="11" spans="2:30" x14ac:dyDescent="0.25">
      <c r="B11" s="301" t="s">
        <v>178</v>
      </c>
      <c r="C11" s="302"/>
      <c r="D11" s="352" t="str">
        <f>IF('Marco General'!F20="","",'Marco General'!F20)</f>
        <v>Mediante la asesoría técnica que realice el Instituto respecto de intervenciones en Bienes y Sectores de Interés Cultural pertenecientes al Distrito Capital.</v>
      </c>
      <c r="E11" s="353"/>
      <c r="F11" s="353"/>
      <c r="G11" s="353"/>
      <c r="H11" s="353"/>
      <c r="I11" s="353"/>
      <c r="J11" s="353"/>
      <c r="K11" s="353"/>
      <c r="L11" s="353"/>
      <c r="M11" s="353"/>
      <c r="N11" s="353"/>
      <c r="O11" s="353"/>
      <c r="P11" s="354"/>
      <c r="Q11" s="379" t="s">
        <v>179</v>
      </c>
      <c r="R11" s="349" t="s">
        <v>160</v>
      </c>
      <c r="S11" s="350"/>
      <c r="T11" s="350"/>
      <c r="U11" s="350"/>
      <c r="V11" s="350"/>
      <c r="W11" s="350"/>
      <c r="X11" s="350"/>
      <c r="Y11" s="350"/>
      <c r="Z11" s="350"/>
      <c r="AA11" s="350"/>
      <c r="AB11" s="350"/>
      <c r="AC11" s="350"/>
      <c r="AD11" s="351"/>
    </row>
    <row r="12" spans="2:30" x14ac:dyDescent="0.25">
      <c r="B12" s="377"/>
      <c r="C12" s="378"/>
      <c r="D12" s="352" t="str">
        <f>IF('Marco General'!F21="","",'Marco General'!F21)</f>
        <v>Mediante la realización de obras físicas tendientes al mantenimiento, protección, adecuación, reforzamiento y/o restauración, entre otras, de los Bienes de Interés Cultural, con el fin de preservar el patrimonio cultural y brindar servicios seguros y adecuados a los usuarios.</v>
      </c>
      <c r="E12" s="353"/>
      <c r="F12" s="353"/>
      <c r="G12" s="353"/>
      <c r="H12" s="353"/>
      <c r="I12" s="353"/>
      <c r="J12" s="353"/>
      <c r="K12" s="353"/>
      <c r="L12" s="353"/>
      <c r="M12" s="353"/>
      <c r="N12" s="353"/>
      <c r="O12" s="353"/>
      <c r="P12" s="354"/>
      <c r="Q12" s="380"/>
      <c r="R12" s="349" t="s">
        <v>158</v>
      </c>
      <c r="S12" s="350"/>
      <c r="T12" s="350"/>
      <c r="U12" s="350"/>
      <c r="V12" s="350"/>
      <c r="W12" s="350"/>
      <c r="X12" s="350"/>
      <c r="Y12" s="350"/>
      <c r="Z12" s="350"/>
      <c r="AA12" s="350"/>
      <c r="AB12" s="350"/>
      <c r="AC12" s="350"/>
      <c r="AD12" s="351"/>
    </row>
    <row r="13" spans="2:30" x14ac:dyDescent="0.25">
      <c r="B13" s="377"/>
      <c r="C13" s="378"/>
      <c r="D13" s="352" t="str">
        <f>IF('Marco General'!F22="","",'Marco General'!F22)</f>
        <v>Mediante la coordinación de acciones interinstitucionales y gestión con actores privados, usuarios y partes interesadas, que permitan la valoración, intervención y conservación de Bienes de Interés Cultural.</v>
      </c>
      <c r="E13" s="353"/>
      <c r="F13" s="353"/>
      <c r="G13" s="353"/>
      <c r="H13" s="353"/>
      <c r="I13" s="353"/>
      <c r="J13" s="353"/>
      <c r="K13" s="353"/>
      <c r="L13" s="353"/>
      <c r="M13" s="353"/>
      <c r="N13" s="353"/>
      <c r="O13" s="353"/>
      <c r="P13" s="354"/>
      <c r="Q13" s="380"/>
      <c r="R13" s="349" t="s">
        <v>540</v>
      </c>
      <c r="S13" s="350"/>
      <c r="T13" s="350"/>
      <c r="U13" s="350"/>
      <c r="V13" s="350"/>
      <c r="W13" s="350"/>
      <c r="X13" s="350"/>
      <c r="Y13" s="350"/>
      <c r="Z13" s="350"/>
      <c r="AA13" s="350"/>
      <c r="AB13" s="350"/>
      <c r="AC13" s="350"/>
      <c r="AD13" s="351"/>
    </row>
    <row r="14" spans="2:30" x14ac:dyDescent="0.25">
      <c r="B14" s="377"/>
      <c r="C14" s="378"/>
      <c r="D14" s="352" t="str">
        <f>IF('Marco General'!F23="","",'Marco General'!F23)</f>
        <v>Mediante la implementación de acciones de conservación y protección de los bienes muebles e inmuebles de interés cultural ubicados en el espacio público del Distrito Capital.</v>
      </c>
      <c r="E14" s="353"/>
      <c r="F14" s="353"/>
      <c r="G14" s="353"/>
      <c r="H14" s="353"/>
      <c r="I14" s="353"/>
      <c r="J14" s="353"/>
      <c r="K14" s="353"/>
      <c r="L14" s="353"/>
      <c r="M14" s="353"/>
      <c r="N14" s="353"/>
      <c r="O14" s="353"/>
      <c r="P14" s="354"/>
      <c r="Q14" s="380"/>
      <c r="R14" s="349" t="s">
        <v>540</v>
      </c>
      <c r="S14" s="350"/>
      <c r="T14" s="350"/>
      <c r="U14" s="350"/>
      <c r="V14" s="350"/>
      <c r="W14" s="350"/>
      <c r="X14" s="350"/>
      <c r="Y14" s="350"/>
      <c r="Z14" s="350"/>
      <c r="AA14" s="350"/>
      <c r="AB14" s="350"/>
      <c r="AC14" s="350"/>
      <c r="AD14" s="351"/>
    </row>
    <row r="15" spans="2:30" x14ac:dyDescent="0.25">
      <c r="B15" s="377"/>
      <c r="C15" s="378"/>
      <c r="D15" s="352" t="str">
        <f>IF('Marco General'!F24="","",'Marco General'!F24)</f>
        <v>Mediante acciones de seguimiento y control urbano que garanticen la protección, conservación y recuperación del patrimonio cultural.</v>
      </c>
      <c r="E15" s="353"/>
      <c r="F15" s="353"/>
      <c r="G15" s="353"/>
      <c r="H15" s="353"/>
      <c r="I15" s="353"/>
      <c r="J15" s="353"/>
      <c r="K15" s="353"/>
      <c r="L15" s="353"/>
      <c r="M15" s="353"/>
      <c r="N15" s="353"/>
      <c r="O15" s="353"/>
      <c r="P15" s="354"/>
      <c r="Q15" s="380"/>
      <c r="R15" s="349" t="s">
        <v>540</v>
      </c>
      <c r="S15" s="350"/>
      <c r="T15" s="350"/>
      <c r="U15" s="350"/>
      <c r="V15" s="350"/>
      <c r="W15" s="350"/>
      <c r="X15" s="350"/>
      <c r="Y15" s="350"/>
      <c r="Z15" s="350"/>
      <c r="AA15" s="350"/>
      <c r="AB15" s="350"/>
      <c r="AC15" s="350"/>
      <c r="AD15" s="351"/>
    </row>
    <row r="16" spans="2:30" x14ac:dyDescent="0.25">
      <c r="B16" s="303"/>
      <c r="C16" s="304"/>
      <c r="D16" s="352" t="str">
        <f>IF('Marco General'!F25="","",'Marco General'!F25)</f>
        <v/>
      </c>
      <c r="E16" s="353"/>
      <c r="F16" s="353"/>
      <c r="G16" s="353"/>
      <c r="H16" s="353"/>
      <c r="I16" s="353"/>
      <c r="J16" s="353"/>
      <c r="K16" s="353"/>
      <c r="L16" s="353"/>
      <c r="M16" s="353"/>
      <c r="N16" s="353"/>
      <c r="O16" s="353"/>
      <c r="P16" s="354"/>
      <c r="Q16" s="381"/>
      <c r="R16" s="349" t="s">
        <v>540</v>
      </c>
      <c r="S16" s="350"/>
      <c r="T16" s="350"/>
      <c r="U16" s="350"/>
      <c r="V16" s="350"/>
      <c r="W16" s="350"/>
      <c r="X16" s="350"/>
      <c r="Y16" s="350"/>
      <c r="Z16" s="350"/>
      <c r="AA16" s="350"/>
      <c r="AB16" s="350"/>
      <c r="AC16" s="350"/>
      <c r="AD16" s="351"/>
    </row>
    <row r="17" spans="1:33" s="10" customFormat="1" x14ac:dyDescent="0.25">
      <c r="B17" s="16"/>
      <c r="C17" s="17"/>
      <c r="D17" s="154"/>
      <c r="E17" s="154"/>
      <c r="F17" s="154"/>
      <c r="G17" s="154"/>
      <c r="H17" s="154"/>
      <c r="I17" s="154"/>
      <c r="J17" s="154"/>
      <c r="K17" s="154"/>
      <c r="L17" s="154"/>
      <c r="M17" s="154"/>
      <c r="N17" s="154"/>
      <c r="O17" s="154"/>
      <c r="P17" s="154"/>
      <c r="Q17" s="17"/>
      <c r="R17" s="155"/>
      <c r="S17" s="155"/>
      <c r="T17" s="155"/>
      <c r="U17" s="155"/>
      <c r="V17" s="155"/>
      <c r="W17" s="155"/>
      <c r="X17" s="155"/>
      <c r="Y17" s="155"/>
      <c r="Z17" s="155"/>
      <c r="AA17" s="155"/>
      <c r="AB17" s="155"/>
      <c r="AC17" s="155"/>
      <c r="AD17" s="156"/>
      <c r="AF17" s="182"/>
      <c r="AG17" s="182"/>
    </row>
    <row r="18" spans="1:33" x14ac:dyDescent="0.25">
      <c r="B18" s="372" t="s">
        <v>178</v>
      </c>
      <c r="C18" s="291"/>
      <c r="D18" s="352" t="str">
        <f>'Marco General'!F38</f>
        <v>Mediante el desarrollo de acciones permanentes para identificar el estado de conservación, de las intervenciones y la aplicación de los planes de manejo y protección.</v>
      </c>
      <c r="E18" s="353"/>
      <c r="F18" s="353"/>
      <c r="G18" s="353"/>
      <c r="H18" s="353"/>
      <c r="I18" s="353"/>
      <c r="J18" s="353"/>
      <c r="K18" s="353"/>
      <c r="L18" s="353"/>
      <c r="M18" s="353"/>
      <c r="N18" s="353"/>
      <c r="O18" s="353"/>
      <c r="P18" s="354"/>
      <c r="Q18" s="146"/>
      <c r="R18" s="152"/>
      <c r="S18" s="152"/>
      <c r="T18" s="152"/>
      <c r="U18" s="152"/>
      <c r="V18" s="152"/>
      <c r="W18" s="152"/>
      <c r="X18" s="152"/>
      <c r="Y18" s="152"/>
      <c r="Z18" s="152"/>
      <c r="AA18" s="152"/>
      <c r="AB18" s="152"/>
      <c r="AC18" s="152"/>
      <c r="AD18" s="153"/>
    </row>
    <row r="19" spans="1:33" s="10" customFormat="1" x14ac:dyDescent="0.25">
      <c r="B19" s="16"/>
      <c r="C19" s="17"/>
      <c r="D19" s="27"/>
      <c r="E19" s="27"/>
      <c r="F19" s="224"/>
      <c r="G19" s="224"/>
      <c r="H19" s="225"/>
      <c r="I19" s="27"/>
      <c r="J19" s="27"/>
      <c r="K19" s="27"/>
      <c r="L19" s="100"/>
      <c r="M19" s="100"/>
      <c r="N19" s="100"/>
      <c r="O19" s="27"/>
      <c r="P19" s="27"/>
      <c r="Q19" s="17"/>
      <c r="R19" s="27"/>
      <c r="S19" s="27"/>
      <c r="T19" s="28"/>
      <c r="U19" s="28"/>
      <c r="V19" s="28"/>
      <c r="W19" s="28"/>
      <c r="X19" s="28"/>
      <c r="Y19" s="28"/>
      <c r="Z19" s="28"/>
      <c r="AA19" s="28"/>
      <c r="AB19" s="28"/>
      <c r="AC19" s="28"/>
      <c r="AD19" s="29"/>
      <c r="AF19" s="182"/>
      <c r="AG19" s="182"/>
    </row>
    <row r="20" spans="1:33" s="123" customFormat="1" ht="16.5" thickBot="1" x14ac:dyDescent="0.3">
      <c r="B20" s="391" t="s">
        <v>141</v>
      </c>
      <c r="C20" s="392"/>
      <c r="D20" s="361" t="str">
        <f>D11</f>
        <v>Mediante la asesoría técnica que realice el Instituto respecto de intervenciones en Bienes y Sectores de Interés Cultural pertenecientes al Distrito Capital.</v>
      </c>
      <c r="E20" s="362"/>
      <c r="F20" s="362"/>
      <c r="G20" s="362"/>
      <c r="H20" s="362"/>
      <c r="I20" s="362"/>
      <c r="J20" s="362"/>
      <c r="K20" s="362"/>
      <c r="L20" s="362"/>
      <c r="M20" s="362"/>
      <c r="N20" s="362"/>
      <c r="O20" s="362"/>
      <c r="P20" s="362"/>
      <c r="Q20" s="362"/>
      <c r="R20" s="362"/>
      <c r="S20" s="362"/>
      <c r="T20" s="362"/>
      <c r="U20" s="362"/>
      <c r="V20" s="362"/>
      <c r="W20" s="362"/>
      <c r="X20" s="362"/>
      <c r="Y20" s="362"/>
      <c r="Z20" s="362"/>
      <c r="AA20" s="362"/>
      <c r="AB20" s="362"/>
      <c r="AC20" s="362"/>
      <c r="AD20" s="363"/>
      <c r="AF20" s="183"/>
      <c r="AG20" s="183"/>
    </row>
    <row r="21" spans="1:33" s="123" customFormat="1" x14ac:dyDescent="0.25">
      <c r="B21" s="368" t="s">
        <v>16</v>
      </c>
      <c r="C21" s="369"/>
      <c r="D21" s="370"/>
      <c r="E21" s="364" t="s">
        <v>198</v>
      </c>
      <c r="F21" s="364" t="s">
        <v>24</v>
      </c>
      <c r="G21" s="364" t="s">
        <v>187</v>
      </c>
      <c r="H21" s="364" t="s">
        <v>199</v>
      </c>
      <c r="I21" s="371" t="s">
        <v>17</v>
      </c>
      <c r="J21" s="364" t="s">
        <v>23</v>
      </c>
      <c r="K21" s="366" t="s">
        <v>18</v>
      </c>
      <c r="L21" s="367"/>
      <c r="M21" s="210"/>
      <c r="N21" s="210"/>
      <c r="O21" s="365" t="s">
        <v>192</v>
      </c>
      <c r="P21" s="365"/>
      <c r="Q21" s="365"/>
      <c r="R21" s="365"/>
      <c r="S21" s="365"/>
      <c r="T21" s="365"/>
      <c r="U21" s="365"/>
      <c r="V21" s="365"/>
      <c r="W21" s="365"/>
      <c r="X21" s="365"/>
      <c r="Y21" s="365"/>
      <c r="Z21" s="365"/>
      <c r="AA21" s="371" t="s">
        <v>8</v>
      </c>
      <c r="AB21" s="371"/>
      <c r="AC21" s="371"/>
      <c r="AD21" s="376" t="s">
        <v>209</v>
      </c>
      <c r="AF21" s="183"/>
      <c r="AG21" s="183"/>
    </row>
    <row r="22" spans="1:33" s="123" customFormat="1" x14ac:dyDescent="0.25">
      <c r="B22" s="358"/>
      <c r="C22" s="359"/>
      <c r="D22" s="360"/>
      <c r="E22" s="344"/>
      <c r="F22" s="344"/>
      <c r="G22" s="344"/>
      <c r="H22" s="344"/>
      <c r="I22" s="333"/>
      <c r="J22" s="344"/>
      <c r="K22" s="348" t="s">
        <v>19</v>
      </c>
      <c r="L22" s="333" t="s">
        <v>20</v>
      </c>
      <c r="M22" s="191"/>
      <c r="N22" s="191"/>
      <c r="O22" s="333" t="s">
        <v>4</v>
      </c>
      <c r="P22" s="333"/>
      <c r="Q22" s="333"/>
      <c r="R22" s="333" t="s">
        <v>5</v>
      </c>
      <c r="S22" s="333"/>
      <c r="T22" s="333"/>
      <c r="U22" s="333" t="s">
        <v>6</v>
      </c>
      <c r="V22" s="333"/>
      <c r="W22" s="333"/>
      <c r="X22" s="333" t="s">
        <v>7</v>
      </c>
      <c r="Y22" s="333"/>
      <c r="Z22" s="333"/>
      <c r="AA22" s="333"/>
      <c r="AB22" s="333"/>
      <c r="AC22" s="333"/>
      <c r="AD22" s="342"/>
      <c r="AF22" s="183"/>
      <c r="AG22" s="183"/>
    </row>
    <row r="23" spans="1:33" s="123" customFormat="1" ht="30.75" thickBot="1" x14ac:dyDescent="0.3">
      <c r="B23" s="358"/>
      <c r="C23" s="359"/>
      <c r="D23" s="360"/>
      <c r="E23" s="345"/>
      <c r="F23" s="345"/>
      <c r="G23" s="345"/>
      <c r="H23" s="345"/>
      <c r="I23" s="333"/>
      <c r="J23" s="345"/>
      <c r="K23" s="348"/>
      <c r="L23" s="333"/>
      <c r="M23" s="191"/>
      <c r="N23" s="191"/>
      <c r="O23" s="191" t="s">
        <v>189</v>
      </c>
      <c r="P23" s="191" t="s">
        <v>190</v>
      </c>
      <c r="Q23" s="191" t="s">
        <v>21</v>
      </c>
      <c r="R23" s="191" t="s">
        <v>189</v>
      </c>
      <c r="S23" s="191" t="s">
        <v>190</v>
      </c>
      <c r="T23" s="191" t="s">
        <v>21</v>
      </c>
      <c r="U23" s="191" t="s">
        <v>189</v>
      </c>
      <c r="V23" s="191" t="s">
        <v>190</v>
      </c>
      <c r="W23" s="191" t="s">
        <v>21</v>
      </c>
      <c r="X23" s="191" t="s">
        <v>189</v>
      </c>
      <c r="Y23" s="191" t="s">
        <v>190</v>
      </c>
      <c r="Z23" s="191" t="s">
        <v>21</v>
      </c>
      <c r="AA23" s="191" t="s">
        <v>189</v>
      </c>
      <c r="AB23" s="67" t="s">
        <v>190</v>
      </c>
      <c r="AC23" s="67" t="s">
        <v>188</v>
      </c>
      <c r="AD23" s="63" t="s">
        <v>11</v>
      </c>
      <c r="AF23" s="184" t="s">
        <v>408</v>
      </c>
      <c r="AG23" s="184" t="s">
        <v>409</v>
      </c>
    </row>
    <row r="24" spans="1:33" s="148" customFormat="1" ht="42.75" x14ac:dyDescent="0.25">
      <c r="A24" s="317" t="s">
        <v>473</v>
      </c>
      <c r="B24" s="323" t="s">
        <v>448</v>
      </c>
      <c r="C24" s="324"/>
      <c r="D24" s="324"/>
      <c r="E24" s="119" t="s">
        <v>345</v>
      </c>
      <c r="F24" s="89">
        <v>0.02</v>
      </c>
      <c r="G24" s="108" t="s">
        <v>211</v>
      </c>
      <c r="H24" s="108" t="s">
        <v>36</v>
      </c>
      <c r="I24" s="108" t="s">
        <v>444</v>
      </c>
      <c r="J24" s="108" t="s">
        <v>446</v>
      </c>
      <c r="K24" s="76">
        <v>43101</v>
      </c>
      <c r="L24" s="76">
        <v>43465</v>
      </c>
      <c r="M24" s="76"/>
      <c r="N24" s="76"/>
      <c r="O24" s="108">
        <v>906</v>
      </c>
      <c r="P24" s="108"/>
      <c r="Q24" s="108"/>
      <c r="R24" s="108">
        <v>794</v>
      </c>
      <c r="S24" s="108"/>
      <c r="T24" s="108"/>
      <c r="U24" s="108">
        <v>859</v>
      </c>
      <c r="V24" s="108"/>
      <c r="W24" s="108"/>
      <c r="X24" s="108">
        <v>665</v>
      </c>
      <c r="Y24" s="108"/>
      <c r="Z24" s="108"/>
      <c r="AA24" s="190">
        <f>+SUM(O24,R24,U24,X24)</f>
        <v>3224</v>
      </c>
      <c r="AB24" s="78">
        <f>+SUM(P24,S24,V24,Y24)</f>
        <v>0</v>
      </c>
      <c r="AC24" s="79">
        <f t="shared" ref="AC24:AC36" si="0">IFERROR(AB24/AA24,"")</f>
        <v>0</v>
      </c>
      <c r="AD24" s="172"/>
      <c r="AF24" s="185" t="s">
        <v>410</v>
      </c>
      <c r="AG24" s="185"/>
    </row>
    <row r="25" spans="1:33" s="148" customFormat="1" ht="42.75" x14ac:dyDescent="0.25">
      <c r="A25" s="318"/>
      <c r="B25" s="323" t="s">
        <v>433</v>
      </c>
      <c r="C25" s="324"/>
      <c r="D25" s="324"/>
      <c r="E25" s="119" t="s">
        <v>344</v>
      </c>
      <c r="F25" s="89">
        <v>0.02</v>
      </c>
      <c r="G25" s="108" t="s">
        <v>210</v>
      </c>
      <c r="H25" s="108" t="s">
        <v>36</v>
      </c>
      <c r="I25" s="108" t="s">
        <v>276</v>
      </c>
      <c r="J25" s="108" t="s">
        <v>432</v>
      </c>
      <c r="K25" s="76">
        <v>43101</v>
      </c>
      <c r="L25" s="76">
        <v>43465</v>
      </c>
      <c r="M25" s="76"/>
      <c r="N25" s="76"/>
      <c r="O25" s="188">
        <v>77</v>
      </c>
      <c r="P25" s="108"/>
      <c r="Q25" s="108"/>
      <c r="R25" s="188">
        <v>89</v>
      </c>
      <c r="S25" s="108"/>
      <c r="T25" s="108"/>
      <c r="U25" s="188">
        <v>61</v>
      </c>
      <c r="V25" s="108"/>
      <c r="W25" s="108"/>
      <c r="X25" s="188">
        <v>93</v>
      </c>
      <c r="Y25" s="108"/>
      <c r="Z25" s="108"/>
      <c r="AA25" s="190">
        <f t="shared" ref="AA25:AA26" si="1">+SUM(O25,R25,U25,X25)</f>
        <v>320</v>
      </c>
      <c r="AB25" s="78">
        <f t="shared" ref="AB25:AB26" si="2">+SUM(P25,S25,V25,Y25)</f>
        <v>0</v>
      </c>
      <c r="AC25" s="79">
        <f t="shared" si="0"/>
        <v>0</v>
      </c>
      <c r="AD25" s="80"/>
      <c r="AF25" s="185" t="s">
        <v>410</v>
      </c>
      <c r="AG25" s="185"/>
    </row>
    <row r="26" spans="1:33" s="148" customFormat="1" ht="57" x14ac:dyDescent="0.25">
      <c r="A26" s="318"/>
      <c r="B26" s="323" t="s">
        <v>442</v>
      </c>
      <c r="C26" s="324"/>
      <c r="D26" s="324"/>
      <c r="E26" s="119" t="s">
        <v>344</v>
      </c>
      <c r="F26" s="89">
        <v>0.02</v>
      </c>
      <c r="G26" s="108" t="s">
        <v>210</v>
      </c>
      <c r="H26" s="108" t="s">
        <v>36</v>
      </c>
      <c r="I26" s="108" t="s">
        <v>435</v>
      </c>
      <c r="J26" s="108" t="s">
        <v>436</v>
      </c>
      <c r="K26" s="76">
        <v>43101</v>
      </c>
      <c r="L26" s="76">
        <v>43465</v>
      </c>
      <c r="M26" s="76"/>
      <c r="N26" s="76"/>
      <c r="O26" s="188">
        <v>72</v>
      </c>
      <c r="P26" s="108"/>
      <c r="Q26" s="108"/>
      <c r="R26" s="188">
        <v>86</v>
      </c>
      <c r="S26" s="108"/>
      <c r="T26" s="108"/>
      <c r="U26" s="188">
        <v>111</v>
      </c>
      <c r="V26" s="108"/>
      <c r="W26" s="108"/>
      <c r="X26" s="188">
        <v>128</v>
      </c>
      <c r="Y26" s="108"/>
      <c r="Z26" s="108"/>
      <c r="AA26" s="190">
        <f t="shared" si="1"/>
        <v>397</v>
      </c>
      <c r="AB26" s="78">
        <f t="shared" si="2"/>
        <v>0</v>
      </c>
      <c r="AC26" s="79">
        <f t="shared" si="0"/>
        <v>0</v>
      </c>
      <c r="AD26" s="80"/>
      <c r="AF26" s="185" t="s">
        <v>410</v>
      </c>
      <c r="AG26" s="185"/>
    </row>
    <row r="27" spans="1:33" s="148" customFormat="1" ht="57" x14ac:dyDescent="0.25">
      <c r="A27" s="318"/>
      <c r="B27" s="323" t="s">
        <v>434</v>
      </c>
      <c r="C27" s="324"/>
      <c r="D27" s="324"/>
      <c r="E27" s="119" t="s">
        <v>344</v>
      </c>
      <c r="F27" s="89">
        <v>0.02</v>
      </c>
      <c r="G27" s="108" t="s">
        <v>210</v>
      </c>
      <c r="H27" s="108" t="s">
        <v>36</v>
      </c>
      <c r="I27" s="108" t="s">
        <v>435</v>
      </c>
      <c r="J27" s="108" t="s">
        <v>436</v>
      </c>
      <c r="K27" s="76">
        <v>43101</v>
      </c>
      <c r="L27" s="76">
        <v>43465</v>
      </c>
      <c r="M27" s="76"/>
      <c r="N27" s="76"/>
      <c r="O27" s="188">
        <v>46</v>
      </c>
      <c r="P27" s="108"/>
      <c r="Q27" s="108"/>
      <c r="R27" s="188">
        <v>70</v>
      </c>
      <c r="S27" s="108"/>
      <c r="T27" s="108"/>
      <c r="U27" s="188">
        <v>43</v>
      </c>
      <c r="V27" s="108"/>
      <c r="W27" s="108"/>
      <c r="X27" s="188">
        <v>28</v>
      </c>
      <c r="Y27" s="108"/>
      <c r="Z27" s="108"/>
      <c r="AA27" s="190">
        <f t="shared" ref="AA27" si="3">+SUM(O27,R27,U27,X27)</f>
        <v>187</v>
      </c>
      <c r="AB27" s="78">
        <f t="shared" ref="AB27" si="4">+SUM(P27,S27,V27,Y27)</f>
        <v>0</v>
      </c>
      <c r="AC27" s="79">
        <f t="shared" si="0"/>
        <v>0</v>
      </c>
      <c r="AD27" s="80"/>
      <c r="AF27" s="185" t="s">
        <v>410</v>
      </c>
      <c r="AG27" s="185"/>
    </row>
    <row r="28" spans="1:33" s="148" customFormat="1" ht="42.75" x14ac:dyDescent="0.25">
      <c r="A28" s="318"/>
      <c r="B28" s="323" t="s">
        <v>437</v>
      </c>
      <c r="C28" s="324"/>
      <c r="D28" s="324"/>
      <c r="E28" s="119" t="s">
        <v>344</v>
      </c>
      <c r="F28" s="89">
        <v>0.02</v>
      </c>
      <c r="G28" s="108" t="s">
        <v>210</v>
      </c>
      <c r="H28" s="108" t="s">
        <v>36</v>
      </c>
      <c r="I28" s="108" t="s">
        <v>224</v>
      </c>
      <c r="J28" s="108" t="s">
        <v>223</v>
      </c>
      <c r="K28" s="76">
        <v>43101</v>
      </c>
      <c r="L28" s="76">
        <v>43465</v>
      </c>
      <c r="M28" s="76"/>
      <c r="N28" s="76"/>
      <c r="O28" s="188">
        <v>12</v>
      </c>
      <c r="P28" s="108"/>
      <c r="Q28" s="108"/>
      <c r="R28" s="188">
        <v>16</v>
      </c>
      <c r="S28" s="108"/>
      <c r="T28" s="108"/>
      <c r="U28" s="188">
        <v>38</v>
      </c>
      <c r="V28" s="108"/>
      <c r="W28" s="108"/>
      <c r="X28" s="188">
        <v>29</v>
      </c>
      <c r="Y28" s="108"/>
      <c r="Z28" s="108"/>
      <c r="AA28" s="190">
        <f t="shared" ref="AA28" si="5">+SUM(O28,R28,U28,X28)</f>
        <v>95</v>
      </c>
      <c r="AB28" s="78">
        <f t="shared" ref="AB28" si="6">+SUM(P28,S28,V28,Y28)</f>
        <v>0</v>
      </c>
      <c r="AC28" s="79">
        <f t="shared" si="0"/>
        <v>0</v>
      </c>
      <c r="AD28" s="80"/>
      <c r="AF28" s="185" t="s">
        <v>410</v>
      </c>
      <c r="AG28" s="185"/>
    </row>
    <row r="29" spans="1:33" s="148" customFormat="1" ht="47.25" x14ac:dyDescent="0.25">
      <c r="A29" s="318"/>
      <c r="B29" s="323" t="s">
        <v>439</v>
      </c>
      <c r="C29" s="324"/>
      <c r="D29" s="324"/>
      <c r="E29" s="119" t="s">
        <v>346</v>
      </c>
      <c r="F29" s="89">
        <v>0.02</v>
      </c>
      <c r="G29" s="108" t="s">
        <v>210</v>
      </c>
      <c r="H29" s="108" t="s">
        <v>36</v>
      </c>
      <c r="I29" s="108" t="s">
        <v>236</v>
      </c>
      <c r="J29" s="108" t="s">
        <v>237</v>
      </c>
      <c r="K29" s="76">
        <v>43101</v>
      </c>
      <c r="L29" s="76">
        <v>43465</v>
      </c>
      <c r="M29" s="76"/>
      <c r="N29" s="76"/>
      <c r="O29" s="188">
        <v>19</v>
      </c>
      <c r="P29" s="188"/>
      <c r="Q29" s="188"/>
      <c r="R29" s="188">
        <v>52</v>
      </c>
      <c r="S29" s="188"/>
      <c r="T29" s="188"/>
      <c r="U29" s="188">
        <v>31</v>
      </c>
      <c r="V29" s="188"/>
      <c r="W29" s="188"/>
      <c r="X29" s="188">
        <v>44</v>
      </c>
      <c r="Y29" s="188"/>
      <c r="Z29" s="188"/>
      <c r="AA29" s="190">
        <f t="shared" ref="AA29:AB31" si="7">+SUM(O29,R29,U29,X29)</f>
        <v>146</v>
      </c>
      <c r="AB29" s="78">
        <f t="shared" si="7"/>
        <v>0</v>
      </c>
      <c r="AC29" s="79">
        <f t="shared" si="0"/>
        <v>0</v>
      </c>
      <c r="AD29" s="80"/>
      <c r="AF29" s="185" t="s">
        <v>410</v>
      </c>
      <c r="AG29" s="186" t="s">
        <v>411</v>
      </c>
    </row>
    <row r="30" spans="1:33" s="148" customFormat="1" ht="43.5" customHeight="1" x14ac:dyDescent="0.25">
      <c r="A30" s="318"/>
      <c r="B30" s="323" t="s">
        <v>438</v>
      </c>
      <c r="C30" s="324"/>
      <c r="D30" s="324"/>
      <c r="E30" s="119" t="s">
        <v>347</v>
      </c>
      <c r="F30" s="89">
        <v>0.02</v>
      </c>
      <c r="G30" s="108" t="s">
        <v>247</v>
      </c>
      <c r="H30" s="108" t="s">
        <v>36</v>
      </c>
      <c r="I30" s="108" t="s">
        <v>236</v>
      </c>
      <c r="J30" s="108" t="s">
        <v>237</v>
      </c>
      <c r="K30" s="76">
        <v>43101</v>
      </c>
      <c r="L30" s="76">
        <v>43465</v>
      </c>
      <c r="M30" s="76"/>
      <c r="N30" s="76"/>
      <c r="O30" s="81">
        <v>0.25</v>
      </c>
      <c r="P30" s="81"/>
      <c r="Q30" s="160"/>
      <c r="R30" s="81">
        <v>0.25</v>
      </c>
      <c r="S30" s="81"/>
      <c r="T30" s="193"/>
      <c r="U30" s="81">
        <v>0.25</v>
      </c>
      <c r="V30" s="81"/>
      <c r="W30" s="160"/>
      <c r="X30" s="81">
        <v>0.25</v>
      </c>
      <c r="Y30" s="188"/>
      <c r="Z30" s="188"/>
      <c r="AA30" s="189">
        <f t="shared" si="7"/>
        <v>1</v>
      </c>
      <c r="AB30" s="78">
        <f t="shared" si="7"/>
        <v>0</v>
      </c>
      <c r="AC30" s="79">
        <f t="shared" si="0"/>
        <v>0</v>
      </c>
      <c r="AD30" s="80"/>
      <c r="AF30" s="185"/>
      <c r="AG30" s="186"/>
    </row>
    <row r="31" spans="1:33" s="148" customFormat="1" ht="42.75" x14ac:dyDescent="0.25">
      <c r="A31" s="318"/>
      <c r="B31" s="325" t="s">
        <v>441</v>
      </c>
      <c r="C31" s="326"/>
      <c r="D31" s="326"/>
      <c r="E31" s="119" t="s">
        <v>440</v>
      </c>
      <c r="F31" s="89">
        <v>0.02</v>
      </c>
      <c r="G31" s="108" t="s">
        <v>249</v>
      </c>
      <c r="H31" s="108" t="s">
        <v>36</v>
      </c>
      <c r="I31" s="108" t="s">
        <v>225</v>
      </c>
      <c r="J31" s="108" t="s">
        <v>226</v>
      </c>
      <c r="K31" s="76">
        <v>43101</v>
      </c>
      <c r="L31" s="76">
        <v>43465</v>
      </c>
      <c r="M31" s="76"/>
      <c r="N31" s="76"/>
      <c r="O31" s="188">
        <v>6</v>
      </c>
      <c r="P31" s="188"/>
      <c r="Q31" s="188"/>
      <c r="R31" s="188">
        <v>3</v>
      </c>
      <c r="S31" s="188"/>
      <c r="T31" s="188"/>
      <c r="U31" s="188">
        <v>11</v>
      </c>
      <c r="V31" s="188"/>
      <c r="W31" s="188"/>
      <c r="X31" s="188">
        <v>3</v>
      </c>
      <c r="Y31" s="188"/>
      <c r="Z31" s="188"/>
      <c r="AA31" s="190">
        <f t="shared" si="7"/>
        <v>23</v>
      </c>
      <c r="AB31" s="78">
        <f t="shared" si="7"/>
        <v>0</v>
      </c>
      <c r="AC31" s="79">
        <f t="shared" si="0"/>
        <v>0</v>
      </c>
      <c r="AD31" s="211"/>
      <c r="AF31" s="185" t="s">
        <v>410</v>
      </c>
      <c r="AG31" s="185"/>
    </row>
    <row r="32" spans="1:33" s="148" customFormat="1" ht="28.5" x14ac:dyDescent="0.25">
      <c r="A32" s="318"/>
      <c r="B32" s="323" t="s">
        <v>449</v>
      </c>
      <c r="C32" s="324"/>
      <c r="D32" s="324"/>
      <c r="E32" s="119" t="s">
        <v>443</v>
      </c>
      <c r="F32" s="89">
        <v>0.02</v>
      </c>
      <c r="G32" s="108" t="s">
        <v>214</v>
      </c>
      <c r="H32" s="108" t="s">
        <v>36</v>
      </c>
      <c r="I32" s="108" t="s">
        <v>445</v>
      </c>
      <c r="J32" s="108" t="s">
        <v>446</v>
      </c>
      <c r="K32" s="76">
        <v>43101</v>
      </c>
      <c r="L32" s="76">
        <v>43465</v>
      </c>
      <c r="M32" s="76"/>
      <c r="N32" s="76"/>
      <c r="O32" s="108">
        <v>139</v>
      </c>
      <c r="P32" s="108"/>
      <c r="Q32" s="108"/>
      <c r="R32" s="108">
        <v>180</v>
      </c>
      <c r="S32" s="108"/>
      <c r="T32" s="108"/>
      <c r="U32" s="108">
        <v>118</v>
      </c>
      <c r="V32" s="108"/>
      <c r="W32" s="108"/>
      <c r="X32" s="108">
        <v>150</v>
      </c>
      <c r="Y32" s="108"/>
      <c r="Z32" s="108"/>
      <c r="AA32" s="190">
        <f t="shared" ref="AA32:AB33" si="8">+SUM(O32,R32,U32,X32)</f>
        <v>587</v>
      </c>
      <c r="AB32" s="78">
        <f t="shared" si="8"/>
        <v>0</v>
      </c>
      <c r="AC32" s="79">
        <f t="shared" si="0"/>
        <v>0</v>
      </c>
      <c r="AD32" s="80"/>
      <c r="AF32" s="185" t="s">
        <v>410</v>
      </c>
      <c r="AG32" s="185"/>
    </row>
    <row r="33" spans="1:33" s="148" customFormat="1" ht="28.5" x14ac:dyDescent="0.25">
      <c r="A33" s="318"/>
      <c r="B33" s="323" t="s">
        <v>447</v>
      </c>
      <c r="C33" s="324"/>
      <c r="D33" s="324"/>
      <c r="E33" s="119" t="s">
        <v>349</v>
      </c>
      <c r="F33" s="83">
        <v>0.02</v>
      </c>
      <c r="G33" s="116" t="s">
        <v>273</v>
      </c>
      <c r="H33" s="116" t="s">
        <v>36</v>
      </c>
      <c r="I33" s="117" t="s">
        <v>276</v>
      </c>
      <c r="J33" s="116" t="s">
        <v>277</v>
      </c>
      <c r="K33" s="76">
        <v>43101</v>
      </c>
      <c r="L33" s="76">
        <v>43465</v>
      </c>
      <c r="M33" s="76"/>
      <c r="N33" s="76"/>
      <c r="O33" s="108">
        <v>92</v>
      </c>
      <c r="P33" s="108"/>
      <c r="Q33" s="108"/>
      <c r="R33" s="188">
        <v>82</v>
      </c>
      <c r="S33" s="108"/>
      <c r="T33" s="108"/>
      <c r="U33" s="188">
        <v>63</v>
      </c>
      <c r="V33" s="108"/>
      <c r="W33" s="108"/>
      <c r="X33" s="188">
        <v>89</v>
      </c>
      <c r="Y33" s="81"/>
      <c r="Z33" s="108"/>
      <c r="AA33" s="190">
        <f t="shared" si="8"/>
        <v>326</v>
      </c>
      <c r="AB33" s="78">
        <f t="shared" si="8"/>
        <v>0</v>
      </c>
      <c r="AC33" s="79">
        <f t="shared" si="0"/>
        <v>0</v>
      </c>
      <c r="AD33" s="80"/>
      <c r="AF33" s="185" t="s">
        <v>410</v>
      </c>
      <c r="AG33" s="185"/>
    </row>
    <row r="34" spans="1:33" s="72" customFormat="1" ht="57" x14ac:dyDescent="0.25">
      <c r="A34" s="318"/>
      <c r="B34" s="330" t="s">
        <v>450</v>
      </c>
      <c r="C34" s="331"/>
      <c r="D34" s="332"/>
      <c r="E34" s="119" t="s">
        <v>348</v>
      </c>
      <c r="F34" s="83">
        <v>0.02</v>
      </c>
      <c r="G34" s="116" t="s">
        <v>273</v>
      </c>
      <c r="H34" s="94" t="s">
        <v>36</v>
      </c>
      <c r="I34" s="116" t="s">
        <v>435</v>
      </c>
      <c r="J34" s="108" t="s">
        <v>436</v>
      </c>
      <c r="K34" s="76">
        <v>43101</v>
      </c>
      <c r="L34" s="76">
        <v>43465</v>
      </c>
      <c r="M34" s="76"/>
      <c r="N34" s="76"/>
      <c r="O34" s="108">
        <v>31</v>
      </c>
      <c r="P34" s="108"/>
      <c r="Q34" s="108"/>
      <c r="R34" s="188">
        <v>47</v>
      </c>
      <c r="S34" s="108"/>
      <c r="T34" s="108"/>
      <c r="U34" s="188">
        <v>28</v>
      </c>
      <c r="V34" s="108"/>
      <c r="W34" s="108"/>
      <c r="X34" s="188">
        <v>19</v>
      </c>
      <c r="Y34" s="81"/>
      <c r="Z34" s="108"/>
      <c r="AA34" s="190">
        <f t="shared" ref="AA34:AB36" si="9">+SUM(O34,R34,U34,X34)</f>
        <v>125</v>
      </c>
      <c r="AB34" s="105">
        <f t="shared" si="9"/>
        <v>0</v>
      </c>
      <c r="AC34" s="107">
        <f t="shared" si="0"/>
        <v>0</v>
      </c>
      <c r="AD34" s="64"/>
      <c r="AF34" s="185" t="s">
        <v>410</v>
      </c>
      <c r="AG34" s="185"/>
    </row>
    <row r="35" spans="1:33" s="72" customFormat="1" ht="28.5" x14ac:dyDescent="0.25">
      <c r="A35" s="318"/>
      <c r="B35" s="330" t="s">
        <v>451</v>
      </c>
      <c r="C35" s="331"/>
      <c r="D35" s="332"/>
      <c r="E35" s="119" t="s">
        <v>348</v>
      </c>
      <c r="F35" s="83">
        <v>0.02</v>
      </c>
      <c r="G35" s="116" t="s">
        <v>273</v>
      </c>
      <c r="H35" s="116" t="s">
        <v>36</v>
      </c>
      <c r="I35" s="116" t="s">
        <v>271</v>
      </c>
      <c r="J35" s="116" t="s">
        <v>272</v>
      </c>
      <c r="K35" s="76">
        <v>43101</v>
      </c>
      <c r="L35" s="76">
        <v>43465</v>
      </c>
      <c r="M35" s="76"/>
      <c r="N35" s="76"/>
      <c r="O35" s="108">
        <v>5</v>
      </c>
      <c r="P35" s="108"/>
      <c r="Q35" s="108"/>
      <c r="R35" s="188">
        <v>8</v>
      </c>
      <c r="S35" s="108"/>
      <c r="T35" s="108"/>
      <c r="U35" s="188">
        <v>9</v>
      </c>
      <c r="V35" s="108"/>
      <c r="W35" s="108"/>
      <c r="X35" s="188">
        <v>16</v>
      </c>
      <c r="Y35" s="110"/>
      <c r="Z35" s="116"/>
      <c r="AA35" s="105">
        <f t="shared" si="9"/>
        <v>38</v>
      </c>
      <c r="AB35" s="105">
        <f t="shared" si="9"/>
        <v>0</v>
      </c>
      <c r="AC35" s="107">
        <f t="shared" si="0"/>
        <v>0</v>
      </c>
      <c r="AD35" s="64"/>
      <c r="AF35" s="185" t="s">
        <v>410</v>
      </c>
      <c r="AG35" s="185"/>
    </row>
    <row r="36" spans="1:33" s="72" customFormat="1" ht="29.25" thickBot="1" x14ac:dyDescent="0.3">
      <c r="A36" s="319"/>
      <c r="B36" s="330" t="s">
        <v>452</v>
      </c>
      <c r="C36" s="331"/>
      <c r="D36" s="332"/>
      <c r="E36" s="119" t="s">
        <v>348</v>
      </c>
      <c r="F36" s="83">
        <v>0.02</v>
      </c>
      <c r="G36" s="116" t="s">
        <v>273</v>
      </c>
      <c r="H36" s="94" t="s">
        <v>36</v>
      </c>
      <c r="I36" s="116" t="s">
        <v>271</v>
      </c>
      <c r="J36" s="116" t="s">
        <v>272</v>
      </c>
      <c r="K36" s="76">
        <v>43101</v>
      </c>
      <c r="L36" s="76">
        <v>43465</v>
      </c>
      <c r="M36" s="76"/>
      <c r="N36" s="76"/>
      <c r="O36" s="108">
        <v>3</v>
      </c>
      <c r="P36" s="108"/>
      <c r="Q36" s="108"/>
      <c r="R36" s="188">
        <v>5</v>
      </c>
      <c r="S36" s="108"/>
      <c r="T36" s="108"/>
      <c r="U36" s="188">
        <v>7</v>
      </c>
      <c r="V36" s="108"/>
      <c r="W36" s="108"/>
      <c r="X36" s="188">
        <v>9</v>
      </c>
      <c r="Y36" s="110"/>
      <c r="Z36" s="116"/>
      <c r="AA36" s="105">
        <f t="shared" si="9"/>
        <v>24</v>
      </c>
      <c r="AB36" s="105">
        <f t="shared" si="9"/>
        <v>0</v>
      </c>
      <c r="AC36" s="107">
        <f t="shared" si="0"/>
        <v>0</v>
      </c>
      <c r="AD36" s="64"/>
      <c r="AF36" s="185" t="s">
        <v>410</v>
      </c>
      <c r="AG36" s="185"/>
    </row>
    <row r="37" spans="1:33" s="72" customFormat="1" x14ac:dyDescent="0.25">
      <c r="B37" s="126"/>
      <c r="C37" s="98"/>
      <c r="D37" s="98"/>
      <c r="E37" s="98"/>
      <c r="F37" s="91"/>
      <c r="G37" s="94"/>
      <c r="H37" s="94"/>
      <c r="I37" s="92"/>
      <c r="J37" s="94"/>
      <c r="K37" s="92"/>
      <c r="L37" s="92"/>
      <c r="M37" s="92"/>
      <c r="N37" s="92"/>
      <c r="O37" s="97"/>
      <c r="P37" s="94"/>
      <c r="Q37" s="94"/>
      <c r="R37" s="97"/>
      <c r="S37" s="94"/>
      <c r="T37" s="94"/>
      <c r="U37" s="97"/>
      <c r="V37" s="94"/>
      <c r="W37" s="94"/>
      <c r="X37" s="97"/>
      <c r="Y37" s="94"/>
      <c r="Z37" s="94"/>
      <c r="AA37" s="75"/>
      <c r="AB37" s="75"/>
      <c r="AC37" s="75"/>
      <c r="AD37" s="133">
        <f>+SUMPRODUCT(AC24:AC36,F24:F36)</f>
        <v>0</v>
      </c>
      <c r="AF37" s="185"/>
      <c r="AG37" s="185"/>
    </row>
    <row r="38" spans="1:33" s="123" customFormat="1" x14ac:dyDescent="0.25">
      <c r="B38" s="334" t="s">
        <v>141</v>
      </c>
      <c r="C38" s="335"/>
      <c r="D38" s="336" t="str">
        <f>+D12</f>
        <v>Mediante la realización de obras físicas tendientes al mantenimiento, protección, adecuación, reforzamiento y/o restauración, entre otras, de los Bienes de Interés Cultural, con el fin de preservar el patrimonio cultural y brindar servicios seguros y adecuados a los usuarios.</v>
      </c>
      <c r="E38" s="337"/>
      <c r="F38" s="337"/>
      <c r="G38" s="337"/>
      <c r="H38" s="337"/>
      <c r="I38" s="337"/>
      <c r="J38" s="337"/>
      <c r="K38" s="337"/>
      <c r="L38" s="337"/>
      <c r="M38" s="337"/>
      <c r="N38" s="337"/>
      <c r="O38" s="337"/>
      <c r="P38" s="337"/>
      <c r="Q38" s="337"/>
      <c r="R38" s="337"/>
      <c r="S38" s="337"/>
      <c r="T38" s="337"/>
      <c r="U38" s="337"/>
      <c r="V38" s="337"/>
      <c r="W38" s="337"/>
      <c r="X38" s="337"/>
      <c r="Y38" s="337"/>
      <c r="Z38" s="337"/>
      <c r="AA38" s="337"/>
      <c r="AB38" s="337"/>
      <c r="AC38" s="337"/>
      <c r="AD38" s="338"/>
      <c r="AF38" s="185"/>
      <c r="AG38" s="185"/>
    </row>
    <row r="39" spans="1:33" s="123" customFormat="1" x14ac:dyDescent="0.25">
      <c r="B39" s="355" t="s">
        <v>16</v>
      </c>
      <c r="C39" s="356"/>
      <c r="D39" s="357"/>
      <c r="E39" s="343" t="s">
        <v>191</v>
      </c>
      <c r="F39" s="343" t="s">
        <v>24</v>
      </c>
      <c r="G39" s="343" t="s">
        <v>187</v>
      </c>
      <c r="H39" s="343" t="s">
        <v>199</v>
      </c>
      <c r="I39" s="333" t="s">
        <v>17</v>
      </c>
      <c r="J39" s="343" t="s">
        <v>23</v>
      </c>
      <c r="K39" s="346" t="s">
        <v>18</v>
      </c>
      <c r="L39" s="347"/>
      <c r="M39" s="192"/>
      <c r="N39" s="192"/>
      <c r="O39" s="348" t="s">
        <v>192</v>
      </c>
      <c r="P39" s="348"/>
      <c r="Q39" s="348"/>
      <c r="R39" s="348"/>
      <c r="S39" s="348"/>
      <c r="T39" s="348"/>
      <c r="U39" s="348"/>
      <c r="V39" s="348"/>
      <c r="W39" s="348"/>
      <c r="X39" s="348"/>
      <c r="Y39" s="348"/>
      <c r="Z39" s="348"/>
      <c r="AA39" s="333" t="s">
        <v>8</v>
      </c>
      <c r="AB39" s="333"/>
      <c r="AC39" s="333"/>
      <c r="AD39" s="342" t="s">
        <v>209</v>
      </c>
      <c r="AF39" s="185"/>
      <c r="AG39" s="185"/>
    </row>
    <row r="40" spans="1:33" s="123" customFormat="1" x14ac:dyDescent="0.25">
      <c r="B40" s="358"/>
      <c r="C40" s="359"/>
      <c r="D40" s="360"/>
      <c r="E40" s="344"/>
      <c r="F40" s="344"/>
      <c r="G40" s="344"/>
      <c r="H40" s="344"/>
      <c r="I40" s="333"/>
      <c r="J40" s="344"/>
      <c r="K40" s="348" t="s">
        <v>19</v>
      </c>
      <c r="L40" s="333" t="s">
        <v>20</v>
      </c>
      <c r="M40" s="191"/>
      <c r="N40" s="191"/>
      <c r="O40" s="333" t="s">
        <v>4</v>
      </c>
      <c r="P40" s="333"/>
      <c r="Q40" s="333"/>
      <c r="R40" s="333" t="s">
        <v>5</v>
      </c>
      <c r="S40" s="333"/>
      <c r="T40" s="333"/>
      <c r="U40" s="333" t="s">
        <v>6</v>
      </c>
      <c r="V40" s="333"/>
      <c r="W40" s="333"/>
      <c r="X40" s="333" t="s">
        <v>7</v>
      </c>
      <c r="Y40" s="333"/>
      <c r="Z40" s="333"/>
      <c r="AA40" s="333"/>
      <c r="AB40" s="333"/>
      <c r="AC40" s="333"/>
      <c r="AD40" s="342"/>
      <c r="AF40" s="185"/>
      <c r="AG40" s="185"/>
    </row>
    <row r="41" spans="1:33" s="123" customFormat="1" ht="30.75" thickBot="1" x14ac:dyDescent="0.3">
      <c r="B41" s="358"/>
      <c r="C41" s="359"/>
      <c r="D41" s="360"/>
      <c r="E41" s="345"/>
      <c r="F41" s="345"/>
      <c r="G41" s="345"/>
      <c r="H41" s="345"/>
      <c r="I41" s="333"/>
      <c r="J41" s="345"/>
      <c r="K41" s="348"/>
      <c r="L41" s="333"/>
      <c r="M41" s="191"/>
      <c r="N41" s="191"/>
      <c r="O41" s="191" t="s">
        <v>189</v>
      </c>
      <c r="P41" s="191" t="s">
        <v>190</v>
      </c>
      <c r="Q41" s="191" t="s">
        <v>21</v>
      </c>
      <c r="R41" s="191" t="s">
        <v>189</v>
      </c>
      <c r="S41" s="191" t="s">
        <v>190</v>
      </c>
      <c r="T41" s="191" t="s">
        <v>21</v>
      </c>
      <c r="U41" s="191" t="s">
        <v>189</v>
      </c>
      <c r="V41" s="191" t="s">
        <v>190</v>
      </c>
      <c r="W41" s="191" t="s">
        <v>21</v>
      </c>
      <c r="X41" s="191" t="s">
        <v>189</v>
      </c>
      <c r="Y41" s="191" t="s">
        <v>190</v>
      </c>
      <c r="Z41" s="191" t="s">
        <v>21</v>
      </c>
      <c r="AA41" s="191" t="s">
        <v>189</v>
      </c>
      <c r="AB41" s="67" t="s">
        <v>190</v>
      </c>
      <c r="AC41" s="67" t="s">
        <v>188</v>
      </c>
      <c r="AD41" s="63" t="s">
        <v>11</v>
      </c>
      <c r="AF41" s="185"/>
      <c r="AG41" s="185"/>
    </row>
    <row r="42" spans="1:33" s="72" customFormat="1" ht="28.5" x14ac:dyDescent="0.25">
      <c r="A42" s="320" t="s">
        <v>458</v>
      </c>
      <c r="B42" s="323" t="s">
        <v>472</v>
      </c>
      <c r="C42" s="324"/>
      <c r="D42" s="324"/>
      <c r="E42" s="193" t="s">
        <v>378</v>
      </c>
      <c r="F42" s="83">
        <v>7.4999999999999997E-3</v>
      </c>
      <c r="G42" s="116" t="s">
        <v>241</v>
      </c>
      <c r="H42" s="116" t="s">
        <v>37</v>
      </c>
      <c r="I42" s="116" t="s">
        <v>227</v>
      </c>
      <c r="J42" s="95" t="s">
        <v>228</v>
      </c>
      <c r="K42" s="76">
        <v>43101</v>
      </c>
      <c r="L42" s="76">
        <v>43405</v>
      </c>
      <c r="M42" s="76"/>
      <c r="N42" s="76"/>
      <c r="O42" s="201">
        <v>1</v>
      </c>
      <c r="P42" s="201">
        <v>0</v>
      </c>
      <c r="Q42" s="109"/>
      <c r="R42" s="201">
        <v>1</v>
      </c>
      <c r="S42" s="201">
        <v>0</v>
      </c>
      <c r="T42" s="109"/>
      <c r="U42" s="201">
        <v>1</v>
      </c>
      <c r="V42" s="201">
        <v>0</v>
      </c>
      <c r="W42" s="108"/>
      <c r="X42" s="201">
        <v>1</v>
      </c>
      <c r="Y42" s="201">
        <v>0</v>
      </c>
      <c r="Z42" s="109"/>
      <c r="AA42" s="202">
        <f>+SUM(O42,R42,U42,X42)</f>
        <v>4</v>
      </c>
      <c r="AB42" s="202">
        <f>+SUM(P42,S42,V42,Y42)</f>
        <v>0</v>
      </c>
      <c r="AC42" s="107">
        <f>IFERROR(AB42/AA42,"")</f>
        <v>0</v>
      </c>
      <c r="AD42" s="168"/>
      <c r="AF42" s="185" t="s">
        <v>410</v>
      </c>
      <c r="AG42" s="185"/>
    </row>
    <row r="43" spans="1:33" s="72" customFormat="1" ht="42.75" customHeight="1" x14ac:dyDescent="0.25">
      <c r="A43" s="321"/>
      <c r="B43" s="323" t="s">
        <v>456</v>
      </c>
      <c r="C43" s="324"/>
      <c r="D43" s="324"/>
      <c r="E43" s="113" t="s">
        <v>459</v>
      </c>
      <c r="F43" s="83">
        <v>0.01</v>
      </c>
      <c r="G43" s="116" t="s">
        <v>454</v>
      </c>
      <c r="H43" s="116" t="s">
        <v>37</v>
      </c>
      <c r="I43" s="116" t="s">
        <v>258</v>
      </c>
      <c r="J43" s="116" t="s">
        <v>464</v>
      </c>
      <c r="K43" s="76">
        <v>43101</v>
      </c>
      <c r="L43" s="76">
        <v>43405</v>
      </c>
      <c r="M43" s="198">
        <v>1</v>
      </c>
      <c r="N43" s="199">
        <f>+M43/8</f>
        <v>0.125</v>
      </c>
      <c r="O43" s="195">
        <v>0.125</v>
      </c>
      <c r="P43" s="195">
        <v>0</v>
      </c>
      <c r="Q43" s="109"/>
      <c r="R43" s="195">
        <v>0.375</v>
      </c>
      <c r="S43" s="195">
        <v>0</v>
      </c>
      <c r="T43" s="109"/>
      <c r="U43" s="195">
        <v>0.375</v>
      </c>
      <c r="V43" s="195">
        <v>0</v>
      </c>
      <c r="W43" s="108"/>
      <c r="X43" s="195">
        <v>0.125</v>
      </c>
      <c r="Y43" s="195">
        <v>0</v>
      </c>
      <c r="Z43" s="109"/>
      <c r="AA43" s="197">
        <f t="shared" ref="AA43" si="10">+SUM(O43,R43,U43,X43)</f>
        <v>1</v>
      </c>
      <c r="AB43" s="197">
        <f t="shared" ref="AB43" si="11">+SUM(P43,S43,V43,Y43)</f>
        <v>0</v>
      </c>
      <c r="AC43" s="107">
        <f>IFERROR(AB43/AA43,"")</f>
        <v>0</v>
      </c>
      <c r="AD43" s="168"/>
      <c r="AF43" s="185" t="s">
        <v>410</v>
      </c>
      <c r="AG43" s="185"/>
    </row>
    <row r="44" spans="1:33" s="72" customFormat="1" ht="28.5" customHeight="1" x14ac:dyDescent="0.25">
      <c r="A44" s="321"/>
      <c r="B44" s="323" t="s">
        <v>456</v>
      </c>
      <c r="C44" s="324"/>
      <c r="D44" s="324"/>
      <c r="E44" s="113" t="s">
        <v>453</v>
      </c>
      <c r="F44" s="83">
        <v>0.01</v>
      </c>
      <c r="G44" s="116" t="s">
        <v>455</v>
      </c>
      <c r="H44" s="116" t="s">
        <v>37</v>
      </c>
      <c r="I44" s="116" t="s">
        <v>258</v>
      </c>
      <c r="J44" s="116" t="s">
        <v>464</v>
      </c>
      <c r="K44" s="76">
        <v>43101</v>
      </c>
      <c r="L44" s="76">
        <v>43405</v>
      </c>
      <c r="M44" s="196">
        <v>1814507399</v>
      </c>
      <c r="N44" s="196">
        <f>+(M44-544352220)/8</f>
        <v>158769397.375</v>
      </c>
      <c r="O44" s="227">
        <v>0.30000000016533412</v>
      </c>
      <c r="P44" s="227">
        <v>0</v>
      </c>
      <c r="Q44" s="106"/>
      <c r="R44" s="227">
        <v>0.26249999993799972</v>
      </c>
      <c r="S44" s="227">
        <v>0</v>
      </c>
      <c r="T44" s="106"/>
      <c r="U44" s="227">
        <v>0.26249999993799972</v>
      </c>
      <c r="V44" s="227">
        <v>0</v>
      </c>
      <c r="W44" s="108"/>
      <c r="X44" s="227">
        <v>0.17499999995866647</v>
      </c>
      <c r="Y44" s="227">
        <v>0</v>
      </c>
      <c r="Z44" s="106"/>
      <c r="AA44" s="197">
        <f t="shared" ref="AA44:AA45" si="12">+SUM(O44,R44,U44,X44)</f>
        <v>1</v>
      </c>
      <c r="AB44" s="197">
        <f t="shared" ref="AB44:AB45" si="13">+SUM(P44,S44,V44,Y44)</f>
        <v>0</v>
      </c>
      <c r="AC44" s="107">
        <f>IFERROR(AB44/AA44,"")</f>
        <v>0</v>
      </c>
      <c r="AD44" s="168"/>
      <c r="AF44" s="185" t="s">
        <v>410</v>
      </c>
      <c r="AG44" s="185"/>
    </row>
    <row r="45" spans="1:33" s="72" customFormat="1" ht="42.75" x14ac:dyDescent="0.25">
      <c r="A45" s="321"/>
      <c r="B45" s="323" t="s">
        <v>457</v>
      </c>
      <c r="C45" s="324"/>
      <c r="D45" s="324"/>
      <c r="E45" s="113" t="s">
        <v>459</v>
      </c>
      <c r="F45" s="83">
        <v>0.01</v>
      </c>
      <c r="G45" s="116" t="s">
        <v>454</v>
      </c>
      <c r="H45" s="116" t="s">
        <v>37</v>
      </c>
      <c r="I45" s="116" t="s">
        <v>258</v>
      </c>
      <c r="J45" s="116" t="s">
        <v>464</v>
      </c>
      <c r="K45" s="76">
        <v>43374</v>
      </c>
      <c r="L45" s="76">
        <v>43465</v>
      </c>
      <c r="M45" s="198">
        <v>1</v>
      </c>
      <c r="N45" s="199">
        <f>+M45/4</f>
        <v>0.25</v>
      </c>
      <c r="O45" s="106"/>
      <c r="P45" s="106"/>
      <c r="Q45" s="106"/>
      <c r="R45" s="106"/>
      <c r="S45" s="106"/>
      <c r="T45" s="106"/>
      <c r="U45" s="106"/>
      <c r="V45" s="106"/>
      <c r="W45" s="108"/>
      <c r="X45" s="227">
        <v>0.25</v>
      </c>
      <c r="Y45" s="227">
        <v>0</v>
      </c>
      <c r="Z45" s="106"/>
      <c r="AA45" s="197">
        <f t="shared" si="12"/>
        <v>0.25</v>
      </c>
      <c r="AB45" s="197">
        <f t="shared" si="13"/>
        <v>0</v>
      </c>
      <c r="AC45" s="107">
        <f>IFERROR(AB45/AA45,"")</f>
        <v>0</v>
      </c>
      <c r="AD45" s="168"/>
      <c r="AF45" s="185" t="s">
        <v>410</v>
      </c>
      <c r="AG45" s="185"/>
    </row>
    <row r="46" spans="1:33" s="72" customFormat="1" ht="28.5" customHeight="1" thickBot="1" x14ac:dyDescent="0.3">
      <c r="A46" s="322"/>
      <c r="B46" s="323" t="s">
        <v>457</v>
      </c>
      <c r="C46" s="324"/>
      <c r="D46" s="324"/>
      <c r="E46" s="113" t="s">
        <v>453</v>
      </c>
      <c r="F46" s="83">
        <v>0.01</v>
      </c>
      <c r="G46" s="116" t="s">
        <v>455</v>
      </c>
      <c r="H46" s="116" t="s">
        <v>37</v>
      </c>
      <c r="I46" s="116" t="s">
        <v>258</v>
      </c>
      <c r="J46" s="116" t="s">
        <v>464</v>
      </c>
      <c r="K46" s="76">
        <v>43374</v>
      </c>
      <c r="L46" s="76">
        <v>43465</v>
      </c>
      <c r="M46" s="196">
        <v>499070323</v>
      </c>
      <c r="N46" s="196">
        <f>+(M46-149721097)/4</f>
        <v>87337306.5</v>
      </c>
      <c r="O46" s="106"/>
      <c r="P46" s="106"/>
      <c r="Q46" s="106"/>
      <c r="R46" s="106"/>
      <c r="S46" s="106"/>
      <c r="T46" s="106"/>
      <c r="U46" s="106"/>
      <c r="V46" s="106"/>
      <c r="W46" s="108"/>
      <c r="X46" s="227">
        <v>0.30000000020037254</v>
      </c>
      <c r="Y46" s="227">
        <v>0</v>
      </c>
      <c r="Z46" s="106"/>
      <c r="AA46" s="197">
        <f t="shared" ref="AA46" si="14">+SUM(O46,R46,U46,X46)</f>
        <v>0.30000000020037254</v>
      </c>
      <c r="AB46" s="197">
        <f t="shared" ref="AB46" si="15">+SUM(P46,S46,V46,Y46)</f>
        <v>0</v>
      </c>
      <c r="AC46" s="107">
        <f>IFERROR(AB46/AA46,"")</f>
        <v>0</v>
      </c>
      <c r="AD46" s="168"/>
      <c r="AF46" s="185" t="s">
        <v>410</v>
      </c>
      <c r="AG46" s="185"/>
    </row>
    <row r="47" spans="1:33" s="148" customFormat="1" ht="47.25" x14ac:dyDescent="0.25">
      <c r="A47" s="317" t="s">
        <v>465</v>
      </c>
      <c r="B47" s="323" t="s">
        <v>460</v>
      </c>
      <c r="C47" s="324"/>
      <c r="D47" s="324"/>
      <c r="E47" s="119" t="s">
        <v>461</v>
      </c>
      <c r="F47" s="89">
        <v>7.4999999999999997E-3</v>
      </c>
      <c r="G47" s="108" t="s">
        <v>462</v>
      </c>
      <c r="H47" s="108" t="s">
        <v>37</v>
      </c>
      <c r="I47" s="108" t="s">
        <v>431</v>
      </c>
      <c r="J47" s="116" t="s">
        <v>233</v>
      </c>
      <c r="K47" s="76">
        <v>43101</v>
      </c>
      <c r="L47" s="76" t="s">
        <v>469</v>
      </c>
      <c r="M47" s="200"/>
      <c r="N47" s="200"/>
      <c r="O47" s="106">
        <v>0</v>
      </c>
      <c r="P47" s="106">
        <v>0</v>
      </c>
      <c r="Q47" s="106"/>
      <c r="R47" s="188">
        <v>1</v>
      </c>
      <c r="S47" s="188">
        <v>0</v>
      </c>
      <c r="T47" s="106"/>
      <c r="U47" s="106">
        <v>0</v>
      </c>
      <c r="V47" s="106">
        <v>0</v>
      </c>
      <c r="W47" s="108"/>
      <c r="X47" s="106">
        <v>0</v>
      </c>
      <c r="Y47" s="106">
        <v>0</v>
      </c>
      <c r="Z47" s="106"/>
      <c r="AA47" s="202">
        <f t="shared" ref="AA47" si="16">+SUM(O47,R47,U47,X47)</f>
        <v>1</v>
      </c>
      <c r="AB47" s="202">
        <f t="shared" ref="AB47" si="17">+SUM(P47,S47,V47,Y47)</f>
        <v>0</v>
      </c>
      <c r="AC47" s="107">
        <f t="shared" ref="AC47" si="18">IFERROR(AB47/AA47,"")</f>
        <v>0</v>
      </c>
      <c r="AD47" s="168"/>
      <c r="AF47" s="186" t="s">
        <v>412</v>
      </c>
      <c r="AG47" s="186" t="s">
        <v>413</v>
      </c>
    </row>
    <row r="48" spans="1:33" s="148" customFormat="1" ht="47.25" x14ac:dyDescent="0.25">
      <c r="A48" s="318"/>
      <c r="B48" s="323" t="s">
        <v>463</v>
      </c>
      <c r="C48" s="324"/>
      <c r="D48" s="324"/>
      <c r="E48" s="113" t="s">
        <v>459</v>
      </c>
      <c r="F48" s="89">
        <v>0.01</v>
      </c>
      <c r="G48" s="116" t="s">
        <v>454</v>
      </c>
      <c r="H48" s="96" t="s">
        <v>37</v>
      </c>
      <c r="I48" s="108" t="s">
        <v>258</v>
      </c>
      <c r="J48" s="96" t="s">
        <v>464</v>
      </c>
      <c r="K48" s="76">
        <v>43374</v>
      </c>
      <c r="L48" s="76">
        <v>43465</v>
      </c>
      <c r="M48" s="198">
        <v>1</v>
      </c>
      <c r="N48" s="199">
        <f>+M48/4</f>
        <v>0.25</v>
      </c>
      <c r="O48" s="227">
        <v>0</v>
      </c>
      <c r="P48" s="227">
        <v>0</v>
      </c>
      <c r="Q48" s="227"/>
      <c r="R48" s="227">
        <v>0</v>
      </c>
      <c r="S48" s="227">
        <v>0</v>
      </c>
      <c r="T48" s="227"/>
      <c r="U48" s="227">
        <v>0</v>
      </c>
      <c r="V48" s="227">
        <v>0</v>
      </c>
      <c r="W48" s="227"/>
      <c r="X48" s="227">
        <v>0.25</v>
      </c>
      <c r="Y48" s="227">
        <v>0</v>
      </c>
      <c r="Z48" s="106"/>
      <c r="AA48" s="197">
        <f t="shared" ref="AA48" si="19">+SUM(O48,R48,U48,X48)</f>
        <v>0.25</v>
      </c>
      <c r="AB48" s="197">
        <f t="shared" ref="AB48" si="20">+SUM(P48,S48,V48,Y48)</f>
        <v>0</v>
      </c>
      <c r="AC48" s="107">
        <f t="shared" ref="AC48:AC50" si="21">IFERROR(AB48/AA48,"")</f>
        <v>0</v>
      </c>
      <c r="AD48" s="168"/>
      <c r="AF48" s="186" t="s">
        <v>412</v>
      </c>
      <c r="AG48" s="186" t="s">
        <v>413</v>
      </c>
    </row>
    <row r="49" spans="1:33" s="148" customFormat="1" ht="48" thickBot="1" x14ac:dyDescent="0.3">
      <c r="A49" s="319"/>
      <c r="B49" s="323" t="s">
        <v>463</v>
      </c>
      <c r="C49" s="324"/>
      <c r="D49" s="324"/>
      <c r="E49" s="113" t="s">
        <v>453</v>
      </c>
      <c r="F49" s="89">
        <v>0.01</v>
      </c>
      <c r="G49" s="116" t="s">
        <v>455</v>
      </c>
      <c r="H49" s="96" t="s">
        <v>37</v>
      </c>
      <c r="I49" s="108" t="s">
        <v>258</v>
      </c>
      <c r="J49" s="96" t="s">
        <v>464</v>
      </c>
      <c r="K49" s="76">
        <v>43374</v>
      </c>
      <c r="L49" s="76">
        <v>43465</v>
      </c>
      <c r="M49" s="196">
        <v>454545454.54545456</v>
      </c>
      <c r="N49" s="196">
        <f>+M49*30%</f>
        <v>136363636.36363637</v>
      </c>
      <c r="O49" s="227">
        <v>0</v>
      </c>
      <c r="P49" s="227">
        <v>0</v>
      </c>
      <c r="Q49" s="227"/>
      <c r="R49" s="227">
        <v>0</v>
      </c>
      <c r="S49" s="227">
        <v>0</v>
      </c>
      <c r="T49" s="227"/>
      <c r="U49" s="227">
        <v>0</v>
      </c>
      <c r="V49" s="227">
        <v>0</v>
      </c>
      <c r="W49" s="227"/>
      <c r="X49" s="227">
        <v>0.29999999919999998</v>
      </c>
      <c r="Y49" s="227">
        <v>0</v>
      </c>
      <c r="Z49" s="106"/>
      <c r="AA49" s="197">
        <f t="shared" ref="AA49:AA50" si="22">+SUM(O49,R49,U49,X49)</f>
        <v>0.29999999919999998</v>
      </c>
      <c r="AB49" s="197">
        <f t="shared" ref="AB49:AB50" si="23">+SUM(P49,S49,V49,Y49)</f>
        <v>0</v>
      </c>
      <c r="AC49" s="107">
        <f t="shared" ref="AC49" si="24">IFERROR(AB49/AA49,"")</f>
        <v>0</v>
      </c>
      <c r="AD49" s="168"/>
      <c r="AF49" s="186" t="s">
        <v>412</v>
      </c>
      <c r="AG49" s="186" t="s">
        <v>413</v>
      </c>
    </row>
    <row r="50" spans="1:33" s="72" customFormat="1" ht="63" x14ac:dyDescent="0.25">
      <c r="A50" s="320" t="s">
        <v>467</v>
      </c>
      <c r="B50" s="323" t="s">
        <v>466</v>
      </c>
      <c r="C50" s="324"/>
      <c r="D50" s="324"/>
      <c r="E50" s="113" t="s">
        <v>459</v>
      </c>
      <c r="F50" s="83">
        <v>0.01</v>
      </c>
      <c r="G50" s="116" t="s">
        <v>454</v>
      </c>
      <c r="H50" s="95" t="s">
        <v>37</v>
      </c>
      <c r="I50" s="116" t="s">
        <v>468</v>
      </c>
      <c r="J50" s="96" t="s">
        <v>464</v>
      </c>
      <c r="K50" s="76">
        <v>43101</v>
      </c>
      <c r="L50" s="76">
        <v>43465</v>
      </c>
      <c r="M50" s="198">
        <v>1</v>
      </c>
      <c r="N50" s="199">
        <f>+M50/8</f>
        <v>0.125</v>
      </c>
      <c r="O50" s="227">
        <v>0</v>
      </c>
      <c r="P50" s="227">
        <v>0</v>
      </c>
      <c r="Q50" s="227"/>
      <c r="R50" s="227">
        <v>0</v>
      </c>
      <c r="S50" s="227">
        <v>0</v>
      </c>
      <c r="T50" s="227"/>
      <c r="U50" s="227">
        <v>0</v>
      </c>
      <c r="V50" s="227">
        <v>0</v>
      </c>
      <c r="W50" s="106"/>
      <c r="X50" s="227">
        <v>0.375</v>
      </c>
      <c r="Y50" s="227">
        <v>0</v>
      </c>
      <c r="Z50" s="106"/>
      <c r="AA50" s="197">
        <f t="shared" si="22"/>
        <v>0.375</v>
      </c>
      <c r="AB50" s="197">
        <f t="shared" si="23"/>
        <v>0</v>
      </c>
      <c r="AC50" s="107">
        <f t="shared" si="21"/>
        <v>0</v>
      </c>
      <c r="AD50" s="168"/>
      <c r="AF50" s="186" t="s">
        <v>414</v>
      </c>
      <c r="AG50" s="185"/>
    </row>
    <row r="51" spans="1:33" s="72" customFormat="1" ht="63" customHeight="1" thickBot="1" x14ac:dyDescent="0.3">
      <c r="A51" s="322"/>
      <c r="B51" s="323" t="s">
        <v>466</v>
      </c>
      <c r="C51" s="324"/>
      <c r="D51" s="324"/>
      <c r="E51" s="113" t="s">
        <v>453</v>
      </c>
      <c r="F51" s="83">
        <v>0.01</v>
      </c>
      <c r="G51" s="116" t="s">
        <v>455</v>
      </c>
      <c r="H51" s="95" t="s">
        <v>37</v>
      </c>
      <c r="I51" s="116" t="s">
        <v>468</v>
      </c>
      <c r="J51" s="96" t="s">
        <v>464</v>
      </c>
      <c r="K51" s="76">
        <v>43101</v>
      </c>
      <c r="L51" s="76">
        <v>43465</v>
      </c>
      <c r="M51" s="196">
        <v>908245748.18181825</v>
      </c>
      <c r="N51" s="196">
        <f>+(M51-272473725)/8</f>
        <v>79471502.897727281</v>
      </c>
      <c r="O51" s="227">
        <v>0</v>
      </c>
      <c r="P51" s="227">
        <v>0</v>
      </c>
      <c r="Q51" s="227"/>
      <c r="R51" s="227">
        <v>0</v>
      </c>
      <c r="S51" s="227">
        <v>0</v>
      </c>
      <c r="T51" s="227"/>
      <c r="U51" s="227">
        <v>0.30000000060055831</v>
      </c>
      <c r="V51" s="227">
        <v>0</v>
      </c>
      <c r="W51" s="106"/>
      <c r="X51" s="227">
        <v>0.26249999977479066</v>
      </c>
      <c r="Y51" s="227">
        <v>0</v>
      </c>
      <c r="Z51" s="106"/>
      <c r="AA51" s="197">
        <f t="shared" ref="AA51:AA52" si="25">+SUM(O51,R51,U51,X51)</f>
        <v>0.56250000037534897</v>
      </c>
      <c r="AB51" s="197">
        <f t="shared" ref="AB51:AB52" si="26">+SUM(P51,S51,V51,Y51)</f>
        <v>0</v>
      </c>
      <c r="AC51" s="107">
        <f t="shared" ref="AC51" si="27">IFERROR(AB51/AA51,"")</f>
        <v>0</v>
      </c>
      <c r="AD51" s="168"/>
      <c r="AF51" s="186" t="s">
        <v>414</v>
      </c>
      <c r="AG51" s="185"/>
    </row>
    <row r="52" spans="1:33" s="72" customFormat="1" ht="63" x14ac:dyDescent="0.25">
      <c r="A52" s="320" t="s">
        <v>471</v>
      </c>
      <c r="B52" s="323" t="s">
        <v>470</v>
      </c>
      <c r="C52" s="324"/>
      <c r="D52" s="324"/>
      <c r="E52" s="113" t="s">
        <v>459</v>
      </c>
      <c r="F52" s="83">
        <v>0.01</v>
      </c>
      <c r="G52" s="116" t="s">
        <v>454</v>
      </c>
      <c r="H52" s="74" t="s">
        <v>37</v>
      </c>
      <c r="I52" s="74" t="s">
        <v>259</v>
      </c>
      <c r="J52" s="74" t="s">
        <v>464</v>
      </c>
      <c r="K52" s="76">
        <v>43191</v>
      </c>
      <c r="L52" s="76">
        <v>43465</v>
      </c>
      <c r="M52" s="198">
        <v>1</v>
      </c>
      <c r="N52" s="199">
        <f>+M52/6</f>
        <v>0.16666666666666666</v>
      </c>
      <c r="O52" s="106">
        <v>0</v>
      </c>
      <c r="P52" s="106">
        <v>0</v>
      </c>
      <c r="Q52" s="106"/>
      <c r="R52" s="227">
        <v>0.16666666666666666</v>
      </c>
      <c r="S52" s="227">
        <v>0</v>
      </c>
      <c r="T52" s="106"/>
      <c r="U52" s="227">
        <v>0.5</v>
      </c>
      <c r="V52" s="227">
        <v>0</v>
      </c>
      <c r="W52" s="106"/>
      <c r="X52" s="227">
        <v>0.33333333333333331</v>
      </c>
      <c r="Y52" s="227">
        <v>0</v>
      </c>
      <c r="Z52" s="106"/>
      <c r="AA52" s="197">
        <f t="shared" si="25"/>
        <v>1</v>
      </c>
      <c r="AB52" s="197">
        <f t="shared" si="26"/>
        <v>0</v>
      </c>
      <c r="AC52" s="107">
        <f>IFERROR(AB52/AA52,"")</f>
        <v>0</v>
      </c>
      <c r="AD52" s="168"/>
      <c r="AF52" s="186" t="s">
        <v>414</v>
      </c>
      <c r="AG52" s="185"/>
    </row>
    <row r="53" spans="1:33" s="72" customFormat="1" ht="63" customHeight="1" thickBot="1" x14ac:dyDescent="0.3">
      <c r="A53" s="322"/>
      <c r="B53" s="323" t="s">
        <v>470</v>
      </c>
      <c r="C53" s="324"/>
      <c r="D53" s="324"/>
      <c r="E53" s="113" t="s">
        <v>453</v>
      </c>
      <c r="F53" s="83">
        <v>0.01</v>
      </c>
      <c r="G53" s="116" t="s">
        <v>455</v>
      </c>
      <c r="H53" s="74" t="s">
        <v>37</v>
      </c>
      <c r="I53" s="74" t="s">
        <v>259</v>
      </c>
      <c r="J53" s="74" t="s">
        <v>464</v>
      </c>
      <c r="K53" s="76">
        <v>43191</v>
      </c>
      <c r="L53" s="76">
        <v>43465</v>
      </c>
      <c r="M53" s="196">
        <v>191000000</v>
      </c>
      <c r="N53" s="196">
        <f>(M53-57300000)/6</f>
        <v>22283333.333333332</v>
      </c>
      <c r="O53" s="106">
        <v>0</v>
      </c>
      <c r="P53" s="106">
        <v>0</v>
      </c>
      <c r="Q53" s="106"/>
      <c r="R53" s="227">
        <v>0.3</v>
      </c>
      <c r="S53" s="227">
        <v>0</v>
      </c>
      <c r="T53" s="106"/>
      <c r="U53" s="227">
        <v>0.35</v>
      </c>
      <c r="V53" s="227">
        <v>0</v>
      </c>
      <c r="W53" s="106"/>
      <c r="X53" s="227">
        <v>0.35</v>
      </c>
      <c r="Y53" s="227">
        <v>0</v>
      </c>
      <c r="Z53" s="106"/>
      <c r="AA53" s="197">
        <f t="shared" ref="AA53:AA55" si="28">+SUM(O53,R53,U53,X53)</f>
        <v>0.99999999999999989</v>
      </c>
      <c r="AB53" s="197">
        <f t="shared" ref="AB53:AB55" si="29">+SUM(P53,S53,V53,Y53)</f>
        <v>0</v>
      </c>
      <c r="AC53" s="107">
        <f>IFERROR(AB53/AA53,"")</f>
        <v>0</v>
      </c>
      <c r="AD53" s="168"/>
      <c r="AF53" s="186" t="s">
        <v>414</v>
      </c>
      <c r="AG53" s="185"/>
    </row>
    <row r="54" spans="1:33" s="72" customFormat="1" ht="63" x14ac:dyDescent="0.25">
      <c r="A54" s="320" t="s">
        <v>477</v>
      </c>
      <c r="B54" s="323" t="s">
        <v>476</v>
      </c>
      <c r="C54" s="324"/>
      <c r="D54" s="324"/>
      <c r="E54" s="119" t="s">
        <v>461</v>
      </c>
      <c r="F54" s="89">
        <v>8.0000000000000002E-3</v>
      </c>
      <c r="G54" s="108" t="s">
        <v>462</v>
      </c>
      <c r="H54" s="74" t="s">
        <v>37</v>
      </c>
      <c r="I54" s="116" t="s">
        <v>475</v>
      </c>
      <c r="J54" s="74" t="s">
        <v>464</v>
      </c>
      <c r="K54" s="76">
        <v>43101</v>
      </c>
      <c r="L54" s="76">
        <v>43189</v>
      </c>
      <c r="M54" s="198">
        <v>1</v>
      </c>
      <c r="N54" s="199">
        <f>+M54/6</f>
        <v>0.16666666666666666</v>
      </c>
      <c r="O54" s="188">
        <v>1</v>
      </c>
      <c r="P54" s="188">
        <v>0</v>
      </c>
      <c r="Q54" s="106"/>
      <c r="R54" s="188">
        <v>0</v>
      </c>
      <c r="S54" s="188">
        <v>0</v>
      </c>
      <c r="T54" s="106"/>
      <c r="U54" s="188">
        <v>0</v>
      </c>
      <c r="V54" s="188">
        <v>0</v>
      </c>
      <c r="W54" s="106"/>
      <c r="X54" s="188">
        <v>0</v>
      </c>
      <c r="Y54" s="188">
        <v>0</v>
      </c>
      <c r="Z54" s="106"/>
      <c r="AA54" s="203">
        <f t="shared" si="28"/>
        <v>1</v>
      </c>
      <c r="AB54" s="203">
        <f t="shared" si="29"/>
        <v>0</v>
      </c>
      <c r="AC54" s="107">
        <f>IFERROR(AB54/AA54,"")</f>
        <v>0</v>
      </c>
      <c r="AD54" s="168"/>
      <c r="AF54" s="186" t="s">
        <v>414</v>
      </c>
      <c r="AG54" s="185"/>
    </row>
    <row r="55" spans="1:33" s="72" customFormat="1" ht="63" x14ac:dyDescent="0.25">
      <c r="A55" s="321"/>
      <c r="B55" s="323" t="s">
        <v>474</v>
      </c>
      <c r="C55" s="324"/>
      <c r="D55" s="324"/>
      <c r="E55" s="113" t="s">
        <v>459</v>
      </c>
      <c r="F55" s="83">
        <v>0.01</v>
      </c>
      <c r="G55" s="116" t="s">
        <v>454</v>
      </c>
      <c r="H55" s="74" t="s">
        <v>37</v>
      </c>
      <c r="I55" s="116" t="s">
        <v>475</v>
      </c>
      <c r="J55" s="74" t="s">
        <v>464</v>
      </c>
      <c r="K55" s="76">
        <v>43101</v>
      </c>
      <c r="L55" s="76">
        <v>43465</v>
      </c>
      <c r="M55" s="198">
        <v>1</v>
      </c>
      <c r="N55" s="199">
        <f>+M55/7</f>
        <v>0.14285714285714285</v>
      </c>
      <c r="O55" s="106">
        <v>0</v>
      </c>
      <c r="P55" s="106">
        <v>0</v>
      </c>
      <c r="Q55" s="106"/>
      <c r="R55" s="106">
        <v>0</v>
      </c>
      <c r="S55" s="106">
        <v>0</v>
      </c>
      <c r="T55" s="106"/>
      <c r="U55" s="227">
        <v>0</v>
      </c>
      <c r="V55" s="227">
        <v>0</v>
      </c>
      <c r="W55" s="106"/>
      <c r="X55" s="227">
        <v>0.42857142857142855</v>
      </c>
      <c r="Y55" s="227">
        <v>0</v>
      </c>
      <c r="Z55" s="106"/>
      <c r="AA55" s="197">
        <f t="shared" si="28"/>
        <v>0.42857142857142855</v>
      </c>
      <c r="AB55" s="197">
        <f t="shared" si="29"/>
        <v>0</v>
      </c>
      <c r="AC55" s="107">
        <f>IFERROR(AB55/AA55,"")</f>
        <v>0</v>
      </c>
      <c r="AD55" s="168"/>
      <c r="AF55" s="186" t="s">
        <v>414</v>
      </c>
      <c r="AG55" s="185"/>
    </row>
    <row r="56" spans="1:33" s="72" customFormat="1" ht="63" customHeight="1" thickBot="1" x14ac:dyDescent="0.3">
      <c r="A56" s="322"/>
      <c r="B56" s="323" t="s">
        <v>474</v>
      </c>
      <c r="C56" s="324"/>
      <c r="D56" s="324"/>
      <c r="E56" s="113" t="s">
        <v>453</v>
      </c>
      <c r="F56" s="83">
        <v>0.01</v>
      </c>
      <c r="G56" s="116" t="s">
        <v>455</v>
      </c>
      <c r="H56" s="74" t="s">
        <v>37</v>
      </c>
      <c r="I56" s="116" t="s">
        <v>475</v>
      </c>
      <c r="J56" s="74" t="s">
        <v>464</v>
      </c>
      <c r="K56" s="76">
        <v>43101</v>
      </c>
      <c r="L56" s="76">
        <v>43465</v>
      </c>
      <c r="M56" s="196">
        <v>6906400000</v>
      </c>
      <c r="N56" s="196">
        <f>+(M56-2071920000)/7</f>
        <v>690640000</v>
      </c>
      <c r="O56" s="106">
        <v>0</v>
      </c>
      <c r="P56" s="106">
        <v>0</v>
      </c>
      <c r="Q56" s="106"/>
      <c r="R56" s="106">
        <v>0</v>
      </c>
      <c r="S56" s="106">
        <v>0</v>
      </c>
      <c r="T56" s="106"/>
      <c r="U56" s="199">
        <v>0.3</v>
      </c>
      <c r="V56" s="227">
        <v>0</v>
      </c>
      <c r="W56" s="106"/>
      <c r="X56" s="227">
        <v>0.3</v>
      </c>
      <c r="Y56" s="227">
        <v>0</v>
      </c>
      <c r="Z56" s="106"/>
      <c r="AA56" s="197">
        <f t="shared" ref="AA56:AA59" si="30">+SUM(O56,R56,U56,X56)</f>
        <v>0.6</v>
      </c>
      <c r="AB56" s="197">
        <f t="shared" ref="AB56:AB59" si="31">+SUM(P56,S56,V56,Y56)</f>
        <v>0</v>
      </c>
      <c r="AC56" s="107">
        <f>IFERROR(AB56/AA56,"")</f>
        <v>0</v>
      </c>
      <c r="AD56" s="168"/>
      <c r="AF56" s="186" t="s">
        <v>414</v>
      </c>
      <c r="AG56" s="185"/>
    </row>
    <row r="57" spans="1:33" s="148" customFormat="1" ht="47.25" x14ac:dyDescent="0.25">
      <c r="A57" s="317" t="s">
        <v>478</v>
      </c>
      <c r="B57" s="323" t="s">
        <v>483</v>
      </c>
      <c r="C57" s="324"/>
      <c r="D57" s="324"/>
      <c r="E57" s="119" t="s">
        <v>481</v>
      </c>
      <c r="F57" s="89">
        <v>8.0000000000000002E-3</v>
      </c>
      <c r="G57" s="108" t="s">
        <v>479</v>
      </c>
      <c r="H57" s="108" t="s">
        <v>37</v>
      </c>
      <c r="I57" s="116" t="s">
        <v>468</v>
      </c>
      <c r="J57" s="96" t="s">
        <v>464</v>
      </c>
      <c r="K57" s="76">
        <v>43191</v>
      </c>
      <c r="L57" s="76" t="s">
        <v>469</v>
      </c>
      <c r="M57" s="200"/>
      <c r="N57" s="200"/>
      <c r="O57" s="106">
        <v>0</v>
      </c>
      <c r="P57" s="106">
        <v>0</v>
      </c>
      <c r="Q57" s="106"/>
      <c r="R57" s="188">
        <v>1</v>
      </c>
      <c r="S57" s="188">
        <v>0</v>
      </c>
      <c r="T57" s="106"/>
      <c r="U57" s="106">
        <v>0</v>
      </c>
      <c r="V57" s="106">
        <v>0</v>
      </c>
      <c r="W57" s="108"/>
      <c r="X57" s="106">
        <v>0</v>
      </c>
      <c r="Y57" s="106">
        <v>0</v>
      </c>
      <c r="Z57" s="106"/>
      <c r="AA57" s="202">
        <f t="shared" si="30"/>
        <v>1</v>
      </c>
      <c r="AB57" s="202">
        <f t="shared" si="31"/>
        <v>0</v>
      </c>
      <c r="AC57" s="107">
        <f t="shared" ref="AC57:AC59" si="32">IFERROR(AB57/AA57,"")</f>
        <v>0</v>
      </c>
      <c r="AD57" s="168"/>
      <c r="AF57" s="186" t="s">
        <v>412</v>
      </c>
      <c r="AG57" s="186" t="s">
        <v>413</v>
      </c>
    </row>
    <row r="58" spans="1:33" s="148" customFormat="1" ht="47.25" customHeight="1" x14ac:dyDescent="0.25">
      <c r="A58" s="318"/>
      <c r="B58" s="323" t="s">
        <v>484</v>
      </c>
      <c r="C58" s="324"/>
      <c r="D58" s="324"/>
      <c r="E58" s="113" t="s">
        <v>459</v>
      </c>
      <c r="F58" s="89">
        <v>0.01</v>
      </c>
      <c r="G58" s="116" t="s">
        <v>454</v>
      </c>
      <c r="H58" s="96" t="s">
        <v>37</v>
      </c>
      <c r="I58" s="116" t="s">
        <v>468</v>
      </c>
      <c r="J58" s="96" t="s">
        <v>464</v>
      </c>
      <c r="K58" s="76">
        <v>43374</v>
      </c>
      <c r="L58" s="76">
        <v>43465</v>
      </c>
      <c r="M58" s="198">
        <v>1</v>
      </c>
      <c r="N58" s="199">
        <f>+M58/2</f>
        <v>0.5</v>
      </c>
      <c r="O58" s="227">
        <v>0</v>
      </c>
      <c r="P58" s="227">
        <v>0</v>
      </c>
      <c r="Q58" s="227"/>
      <c r="R58" s="227">
        <v>0</v>
      </c>
      <c r="S58" s="227">
        <v>0</v>
      </c>
      <c r="T58" s="227"/>
      <c r="U58" s="227">
        <v>0</v>
      </c>
      <c r="V58" s="227">
        <v>0</v>
      </c>
      <c r="W58" s="227"/>
      <c r="X58" s="227">
        <v>0.5</v>
      </c>
      <c r="Y58" s="227">
        <v>0</v>
      </c>
      <c r="Z58" s="106"/>
      <c r="AA58" s="197">
        <f t="shared" si="30"/>
        <v>0.5</v>
      </c>
      <c r="AB58" s="197">
        <f t="shared" si="31"/>
        <v>0</v>
      </c>
      <c r="AC58" s="107">
        <f t="shared" si="32"/>
        <v>0</v>
      </c>
      <c r="AD58" s="168"/>
      <c r="AF58" s="186" t="s">
        <v>412</v>
      </c>
      <c r="AG58" s="186" t="s">
        <v>413</v>
      </c>
    </row>
    <row r="59" spans="1:33" s="148" customFormat="1" ht="48" customHeight="1" thickBot="1" x14ac:dyDescent="0.3">
      <c r="A59" s="319"/>
      <c r="B59" s="323" t="s">
        <v>484</v>
      </c>
      <c r="C59" s="324"/>
      <c r="D59" s="324"/>
      <c r="E59" s="113" t="s">
        <v>453</v>
      </c>
      <c r="F59" s="89">
        <v>0.01</v>
      </c>
      <c r="G59" s="116" t="s">
        <v>455</v>
      </c>
      <c r="H59" s="96" t="s">
        <v>37</v>
      </c>
      <c r="I59" s="116" t="s">
        <v>468</v>
      </c>
      <c r="J59" s="96" t="s">
        <v>464</v>
      </c>
      <c r="K59" s="76">
        <v>43374</v>
      </c>
      <c r="L59" s="76">
        <v>43465</v>
      </c>
      <c r="M59" s="196">
        <v>100000000</v>
      </c>
      <c r="N59" s="196">
        <f>+M59*30%</f>
        <v>30000000</v>
      </c>
      <c r="O59" s="227">
        <v>0</v>
      </c>
      <c r="P59" s="227">
        <v>0</v>
      </c>
      <c r="Q59" s="227"/>
      <c r="R59" s="227">
        <v>0</v>
      </c>
      <c r="S59" s="227">
        <v>0</v>
      </c>
      <c r="T59" s="227"/>
      <c r="U59" s="227">
        <v>0</v>
      </c>
      <c r="V59" s="227">
        <v>0</v>
      </c>
      <c r="W59" s="227"/>
      <c r="X59" s="227">
        <v>0.3</v>
      </c>
      <c r="Y59" s="227">
        <v>0</v>
      </c>
      <c r="Z59" s="106"/>
      <c r="AA59" s="197">
        <f t="shared" si="30"/>
        <v>0.3</v>
      </c>
      <c r="AB59" s="197">
        <f t="shared" si="31"/>
        <v>0</v>
      </c>
      <c r="AC59" s="107">
        <f t="shared" si="32"/>
        <v>0</v>
      </c>
      <c r="AD59" s="168"/>
      <c r="AF59" s="186" t="s">
        <v>412</v>
      </c>
      <c r="AG59" s="186" t="s">
        <v>413</v>
      </c>
    </row>
    <row r="60" spans="1:33" s="148" customFormat="1" ht="47.25" x14ac:dyDescent="0.25">
      <c r="A60" s="317" t="s">
        <v>480</v>
      </c>
      <c r="B60" s="323" t="s">
        <v>485</v>
      </c>
      <c r="C60" s="324"/>
      <c r="D60" s="324"/>
      <c r="E60" s="119" t="s">
        <v>482</v>
      </c>
      <c r="F60" s="89">
        <v>8.0000000000000002E-3</v>
      </c>
      <c r="G60" s="108" t="s">
        <v>479</v>
      </c>
      <c r="H60" s="108" t="s">
        <v>37</v>
      </c>
      <c r="I60" s="116" t="s">
        <v>468</v>
      </c>
      <c r="J60" s="96" t="s">
        <v>464</v>
      </c>
      <c r="K60" s="76">
        <v>43191</v>
      </c>
      <c r="L60" s="76">
        <v>43342</v>
      </c>
      <c r="M60" s="200"/>
      <c r="N60" s="200"/>
      <c r="O60" s="106">
        <v>0</v>
      </c>
      <c r="P60" s="106">
        <v>0</v>
      </c>
      <c r="Q60" s="106"/>
      <c r="R60" s="188">
        <v>0</v>
      </c>
      <c r="S60" s="188">
        <v>0</v>
      </c>
      <c r="T60" s="106"/>
      <c r="U60" s="188">
        <v>1</v>
      </c>
      <c r="V60" s="188">
        <v>0</v>
      </c>
      <c r="W60" s="106"/>
      <c r="X60" s="106">
        <v>0</v>
      </c>
      <c r="Y60" s="106">
        <v>0</v>
      </c>
      <c r="Z60" s="106"/>
      <c r="AA60" s="202">
        <f t="shared" ref="AA60:AA62" si="33">+SUM(O60,R60,U60,X60)</f>
        <v>1</v>
      </c>
      <c r="AB60" s="202">
        <f t="shared" ref="AB60:AB62" si="34">+SUM(P60,S60,V60,Y60)</f>
        <v>0</v>
      </c>
      <c r="AC60" s="107">
        <f t="shared" ref="AC60:AC62" si="35">IFERROR(AB60/AA60,"")</f>
        <v>0</v>
      </c>
      <c r="AD60" s="168"/>
      <c r="AF60" s="186" t="s">
        <v>412</v>
      </c>
      <c r="AG60" s="186" t="s">
        <v>413</v>
      </c>
    </row>
    <row r="61" spans="1:33" s="148" customFormat="1" ht="47.25" customHeight="1" x14ac:dyDescent="0.25">
      <c r="A61" s="318"/>
      <c r="B61" s="323" t="s">
        <v>486</v>
      </c>
      <c r="C61" s="324"/>
      <c r="D61" s="324"/>
      <c r="E61" s="113" t="s">
        <v>459</v>
      </c>
      <c r="F61" s="89">
        <v>0.01</v>
      </c>
      <c r="G61" s="116" t="s">
        <v>454</v>
      </c>
      <c r="H61" s="96" t="s">
        <v>37</v>
      </c>
      <c r="I61" s="116" t="s">
        <v>468</v>
      </c>
      <c r="J61" s="96" t="s">
        <v>464</v>
      </c>
      <c r="K61" s="76">
        <v>43374</v>
      </c>
      <c r="L61" s="76">
        <v>43465</v>
      </c>
      <c r="M61" s="198">
        <v>1</v>
      </c>
      <c r="N61" s="199">
        <f>+M61/2</f>
        <v>0.5</v>
      </c>
      <c r="O61" s="227">
        <v>0</v>
      </c>
      <c r="P61" s="227">
        <v>0</v>
      </c>
      <c r="Q61" s="227"/>
      <c r="R61" s="227">
        <v>0</v>
      </c>
      <c r="S61" s="227">
        <v>0</v>
      </c>
      <c r="T61" s="227"/>
      <c r="U61" s="227">
        <v>0</v>
      </c>
      <c r="V61" s="227">
        <v>0</v>
      </c>
      <c r="W61" s="227"/>
      <c r="X61" s="227">
        <v>0.5</v>
      </c>
      <c r="Y61" s="227">
        <v>0</v>
      </c>
      <c r="Z61" s="106"/>
      <c r="AA61" s="197">
        <f t="shared" si="33"/>
        <v>0.5</v>
      </c>
      <c r="AB61" s="197">
        <f t="shared" si="34"/>
        <v>0</v>
      </c>
      <c r="AC61" s="107">
        <f t="shared" si="35"/>
        <v>0</v>
      </c>
      <c r="AD61" s="168"/>
      <c r="AF61" s="186" t="s">
        <v>412</v>
      </c>
      <c r="AG61" s="186" t="s">
        <v>413</v>
      </c>
    </row>
    <row r="62" spans="1:33" s="148" customFormat="1" ht="48" customHeight="1" thickBot="1" x14ac:dyDescent="0.3">
      <c r="A62" s="319"/>
      <c r="B62" s="323" t="s">
        <v>486</v>
      </c>
      <c r="C62" s="324"/>
      <c r="D62" s="324"/>
      <c r="E62" s="113" t="s">
        <v>453</v>
      </c>
      <c r="F62" s="89">
        <v>0.01</v>
      </c>
      <c r="G62" s="116" t="s">
        <v>455</v>
      </c>
      <c r="H62" s="96" t="s">
        <v>37</v>
      </c>
      <c r="I62" s="116" t="s">
        <v>468</v>
      </c>
      <c r="J62" s="96" t="s">
        <v>464</v>
      </c>
      <c r="K62" s="76">
        <v>43374</v>
      </c>
      <c r="L62" s="76">
        <v>43465</v>
      </c>
      <c r="M62" s="196">
        <v>836851745.63636374</v>
      </c>
      <c r="N62" s="196">
        <v>251055524</v>
      </c>
      <c r="O62" s="227">
        <v>0</v>
      </c>
      <c r="P62" s="227">
        <v>0</v>
      </c>
      <c r="Q62" s="227"/>
      <c r="R62" s="227">
        <v>0</v>
      </c>
      <c r="S62" s="227">
        <v>0</v>
      </c>
      <c r="T62" s="227"/>
      <c r="U62" s="227">
        <v>0</v>
      </c>
      <c r="V62" s="227">
        <v>0</v>
      </c>
      <c r="W62" s="227"/>
      <c r="X62" s="227">
        <v>0.3000000003693496</v>
      </c>
      <c r="Y62" s="227">
        <v>0</v>
      </c>
      <c r="Z62" s="106"/>
      <c r="AA62" s="197">
        <f t="shared" si="33"/>
        <v>0.3000000003693496</v>
      </c>
      <c r="AB62" s="197">
        <f t="shared" si="34"/>
        <v>0</v>
      </c>
      <c r="AC62" s="107">
        <f t="shared" si="35"/>
        <v>0</v>
      </c>
      <c r="AD62" s="168"/>
      <c r="AF62" s="186" t="s">
        <v>412</v>
      </c>
      <c r="AG62" s="186" t="s">
        <v>413</v>
      </c>
    </row>
    <row r="63" spans="1:33" s="72" customFormat="1" ht="42.75" customHeight="1" x14ac:dyDescent="0.25">
      <c r="A63" s="320" t="s">
        <v>487</v>
      </c>
      <c r="B63" s="323" t="s">
        <v>488</v>
      </c>
      <c r="C63" s="324"/>
      <c r="D63" s="324"/>
      <c r="E63" s="113" t="s">
        <v>459</v>
      </c>
      <c r="F63" s="83">
        <v>0.01</v>
      </c>
      <c r="G63" s="116" t="s">
        <v>454</v>
      </c>
      <c r="H63" s="116" t="s">
        <v>37</v>
      </c>
      <c r="I63" s="116" t="s">
        <v>468</v>
      </c>
      <c r="J63" s="116" t="s">
        <v>464</v>
      </c>
      <c r="K63" s="76">
        <v>43101</v>
      </c>
      <c r="L63" s="76">
        <v>43405</v>
      </c>
      <c r="M63" s="198">
        <v>1</v>
      </c>
      <c r="N63" s="199">
        <f>+M63/7</f>
        <v>0.14285714285714285</v>
      </c>
      <c r="O63" s="227">
        <v>0.2857142857142857</v>
      </c>
      <c r="P63" s="227">
        <v>0</v>
      </c>
      <c r="Q63" s="106"/>
      <c r="R63" s="227">
        <v>0.42857142857142855</v>
      </c>
      <c r="S63" s="227">
        <v>0</v>
      </c>
      <c r="T63" s="106"/>
      <c r="U63" s="227">
        <v>0.2857142857142857</v>
      </c>
      <c r="V63" s="227">
        <v>0</v>
      </c>
      <c r="W63" s="108"/>
      <c r="X63" s="227">
        <v>0</v>
      </c>
      <c r="Y63" s="227">
        <v>0</v>
      </c>
      <c r="Z63" s="106"/>
      <c r="AA63" s="197">
        <f>+SUM(O63,R63,U63,X63)</f>
        <v>0.99999999999999989</v>
      </c>
      <c r="AB63" s="197">
        <f t="shared" ref="AB63:AB66" si="36">+SUM(P63,S63,V63,Y63)</f>
        <v>0</v>
      </c>
      <c r="AC63" s="107">
        <f t="shared" ref="AC63:AC71" si="37">IFERROR(AB63/AA63,"")</f>
        <v>0</v>
      </c>
      <c r="AD63" s="168"/>
      <c r="AF63" s="185" t="s">
        <v>410</v>
      </c>
      <c r="AG63" s="185"/>
    </row>
    <row r="64" spans="1:33" s="72" customFormat="1" ht="28.5" customHeight="1" x14ac:dyDescent="0.25">
      <c r="A64" s="321"/>
      <c r="B64" s="323" t="s">
        <v>488</v>
      </c>
      <c r="C64" s="324"/>
      <c r="D64" s="324"/>
      <c r="E64" s="113" t="s">
        <v>453</v>
      </c>
      <c r="F64" s="83">
        <v>0.01</v>
      </c>
      <c r="G64" s="116" t="s">
        <v>455</v>
      </c>
      <c r="H64" s="116" t="s">
        <v>37</v>
      </c>
      <c r="I64" s="116" t="s">
        <v>468</v>
      </c>
      <c r="J64" s="116" t="s">
        <v>464</v>
      </c>
      <c r="K64" s="76">
        <v>43101</v>
      </c>
      <c r="L64" s="76">
        <v>43405</v>
      </c>
      <c r="M64" s="196">
        <v>1924445135</v>
      </c>
      <c r="N64" s="196">
        <f>+(M64-577333541)/7</f>
        <v>192444513.42857143</v>
      </c>
      <c r="O64" s="227">
        <v>0.30000000025981516</v>
      </c>
      <c r="P64" s="227">
        <v>0</v>
      </c>
      <c r="Q64" s="106"/>
      <c r="R64" s="227">
        <v>0.29999999988865061</v>
      </c>
      <c r="S64" s="227">
        <v>0</v>
      </c>
      <c r="T64" s="106"/>
      <c r="U64" s="227">
        <v>0.29999999988865061</v>
      </c>
      <c r="V64" s="227">
        <v>0</v>
      </c>
      <c r="W64" s="108"/>
      <c r="X64" s="227">
        <v>9.9999999962883557E-2</v>
      </c>
      <c r="Y64" s="227">
        <v>0</v>
      </c>
      <c r="Z64" s="106"/>
      <c r="AA64" s="197">
        <f t="shared" ref="AA64:AA66" si="38">+SUM(O64,R64,U64,X64)</f>
        <v>1</v>
      </c>
      <c r="AB64" s="197">
        <f t="shared" si="36"/>
        <v>0</v>
      </c>
      <c r="AC64" s="107">
        <f t="shared" si="37"/>
        <v>0</v>
      </c>
      <c r="AD64" s="168"/>
      <c r="AF64" s="185" t="s">
        <v>410</v>
      </c>
      <c r="AG64" s="185"/>
    </row>
    <row r="65" spans="1:33" s="72" customFormat="1" ht="42.75" x14ac:dyDescent="0.25">
      <c r="A65" s="321"/>
      <c r="B65" s="323" t="s">
        <v>489</v>
      </c>
      <c r="C65" s="324"/>
      <c r="D65" s="324"/>
      <c r="E65" s="113" t="s">
        <v>459</v>
      </c>
      <c r="F65" s="83">
        <v>0.01</v>
      </c>
      <c r="G65" s="116" t="s">
        <v>454</v>
      </c>
      <c r="H65" s="116" t="s">
        <v>37</v>
      </c>
      <c r="I65" s="116" t="s">
        <v>468</v>
      </c>
      <c r="J65" s="116" t="s">
        <v>464</v>
      </c>
      <c r="K65" s="76">
        <v>43374</v>
      </c>
      <c r="L65" s="76">
        <v>43465</v>
      </c>
      <c r="M65" s="198">
        <v>1</v>
      </c>
      <c r="N65" s="199">
        <f>+M65/6</f>
        <v>0.16666666666666666</v>
      </c>
      <c r="O65" s="106"/>
      <c r="P65" s="106"/>
      <c r="Q65" s="106"/>
      <c r="R65" s="106"/>
      <c r="S65" s="106"/>
      <c r="T65" s="106"/>
      <c r="U65" s="106"/>
      <c r="V65" s="106"/>
      <c r="W65" s="108"/>
      <c r="X65" s="227">
        <v>0.33333333333333331</v>
      </c>
      <c r="Y65" s="227">
        <v>0</v>
      </c>
      <c r="Z65" s="106"/>
      <c r="AA65" s="197">
        <f t="shared" si="38"/>
        <v>0.33333333333333331</v>
      </c>
      <c r="AB65" s="197">
        <f t="shared" si="36"/>
        <v>0</v>
      </c>
      <c r="AC65" s="107">
        <f t="shared" si="37"/>
        <v>0</v>
      </c>
      <c r="AD65" s="168"/>
      <c r="AF65" s="185" t="s">
        <v>410</v>
      </c>
      <c r="AG65" s="185"/>
    </row>
    <row r="66" spans="1:33" s="72" customFormat="1" ht="28.5" customHeight="1" thickBot="1" x14ac:dyDescent="0.3">
      <c r="A66" s="322"/>
      <c r="B66" s="323" t="s">
        <v>489</v>
      </c>
      <c r="C66" s="324"/>
      <c r="D66" s="324"/>
      <c r="E66" s="113" t="s">
        <v>453</v>
      </c>
      <c r="F66" s="83">
        <v>0.01</v>
      </c>
      <c r="G66" s="116" t="s">
        <v>455</v>
      </c>
      <c r="H66" s="116" t="s">
        <v>37</v>
      </c>
      <c r="I66" s="116" t="s">
        <v>468</v>
      </c>
      <c r="J66" s="116" t="s">
        <v>464</v>
      </c>
      <c r="K66" s="76">
        <v>43374</v>
      </c>
      <c r="L66" s="76">
        <v>43465</v>
      </c>
      <c r="M66" s="196">
        <v>1358000000</v>
      </c>
      <c r="N66" s="196">
        <f>+(M66-407400000)/6</f>
        <v>158433333.33333334</v>
      </c>
      <c r="O66" s="106"/>
      <c r="P66" s="106"/>
      <c r="Q66" s="106"/>
      <c r="R66" s="106"/>
      <c r="S66" s="106"/>
      <c r="T66" s="106"/>
      <c r="U66" s="106"/>
      <c r="V66" s="106"/>
      <c r="W66" s="108"/>
      <c r="X66" s="227">
        <v>0.3</v>
      </c>
      <c r="Y66" s="227">
        <v>0</v>
      </c>
      <c r="Z66" s="106"/>
      <c r="AA66" s="197">
        <f t="shared" si="38"/>
        <v>0.3</v>
      </c>
      <c r="AB66" s="197">
        <f t="shared" si="36"/>
        <v>0</v>
      </c>
      <c r="AC66" s="107">
        <f t="shared" si="37"/>
        <v>0</v>
      </c>
      <c r="AD66" s="168"/>
      <c r="AF66" s="185" t="s">
        <v>410</v>
      </c>
      <c r="AG66" s="185"/>
    </row>
    <row r="67" spans="1:33" s="72" customFormat="1" ht="42.75" customHeight="1" x14ac:dyDescent="0.25">
      <c r="A67" s="320" t="s">
        <v>490</v>
      </c>
      <c r="B67" s="323" t="s">
        <v>491</v>
      </c>
      <c r="C67" s="324"/>
      <c r="D67" s="324"/>
      <c r="E67" s="113" t="s">
        <v>459</v>
      </c>
      <c r="F67" s="83">
        <v>0.01</v>
      </c>
      <c r="G67" s="116" t="s">
        <v>454</v>
      </c>
      <c r="H67" s="116" t="s">
        <v>37</v>
      </c>
      <c r="I67" s="116" t="s">
        <v>493</v>
      </c>
      <c r="J67" s="116" t="s">
        <v>233</v>
      </c>
      <c r="K67" s="76">
        <v>43160</v>
      </c>
      <c r="L67" s="76">
        <v>43344</v>
      </c>
      <c r="M67" s="198">
        <v>1</v>
      </c>
      <c r="N67" s="199">
        <f>+M67/6</f>
        <v>0.16666666666666666</v>
      </c>
      <c r="O67" s="227">
        <v>0.16666666666666666</v>
      </c>
      <c r="P67" s="227">
        <v>0</v>
      </c>
      <c r="Q67" s="106"/>
      <c r="R67" s="227">
        <v>0.5</v>
      </c>
      <c r="S67" s="227">
        <v>0</v>
      </c>
      <c r="T67" s="108"/>
      <c r="U67" s="227">
        <v>0.33333333333333331</v>
      </c>
      <c r="V67" s="227">
        <v>0</v>
      </c>
      <c r="W67" s="106"/>
      <c r="X67" s="227">
        <v>0</v>
      </c>
      <c r="Y67" s="227">
        <v>0</v>
      </c>
      <c r="Z67" s="106"/>
      <c r="AA67" s="197">
        <f t="shared" ref="AA67:AA68" si="39">+SUM(O67,R67,U67,X67)</f>
        <v>1</v>
      </c>
      <c r="AB67" s="197">
        <f t="shared" ref="AB67:AB68" si="40">+SUM(P67,S67,V67,Y67)</f>
        <v>0</v>
      </c>
      <c r="AC67" s="107">
        <f t="shared" si="37"/>
        <v>0</v>
      </c>
      <c r="AD67" s="168"/>
      <c r="AF67" s="185" t="s">
        <v>410</v>
      </c>
      <c r="AG67" s="185"/>
    </row>
    <row r="68" spans="1:33" s="72" customFormat="1" ht="28.5" customHeight="1" x14ac:dyDescent="0.25">
      <c r="A68" s="321"/>
      <c r="B68" s="323" t="s">
        <v>491</v>
      </c>
      <c r="C68" s="324"/>
      <c r="D68" s="324"/>
      <c r="E68" s="113" t="s">
        <v>453</v>
      </c>
      <c r="F68" s="83">
        <v>0.01</v>
      </c>
      <c r="G68" s="116" t="s">
        <v>455</v>
      </c>
      <c r="H68" s="116" t="s">
        <v>37</v>
      </c>
      <c r="I68" s="116" t="s">
        <v>493</v>
      </c>
      <c r="J68" s="116" t="s">
        <v>233</v>
      </c>
      <c r="K68" s="76">
        <v>43160</v>
      </c>
      <c r="L68" s="76">
        <v>43344</v>
      </c>
      <c r="M68" s="196">
        <v>450000000</v>
      </c>
      <c r="N68" s="196">
        <f>+(M68-135000000)/6</f>
        <v>52500000</v>
      </c>
      <c r="O68" s="227">
        <v>0.3</v>
      </c>
      <c r="P68" s="227">
        <v>0</v>
      </c>
      <c r="Q68" s="106"/>
      <c r="R68" s="227">
        <v>0.35</v>
      </c>
      <c r="S68" s="227">
        <v>0</v>
      </c>
      <c r="T68" s="108"/>
      <c r="U68" s="227">
        <v>0.35</v>
      </c>
      <c r="V68" s="227">
        <v>0</v>
      </c>
      <c r="W68" s="106"/>
      <c r="X68" s="227">
        <v>0</v>
      </c>
      <c r="Y68" s="227">
        <v>0</v>
      </c>
      <c r="Z68" s="106"/>
      <c r="AA68" s="197">
        <f t="shared" si="39"/>
        <v>0.99999999999999989</v>
      </c>
      <c r="AB68" s="197">
        <f t="shared" si="40"/>
        <v>0</v>
      </c>
      <c r="AC68" s="107">
        <f t="shared" si="37"/>
        <v>0</v>
      </c>
      <c r="AD68" s="168"/>
      <c r="AF68" s="185" t="s">
        <v>410</v>
      </c>
      <c r="AG68" s="185"/>
    </row>
    <row r="69" spans="1:33" s="72" customFormat="1" ht="42.75" x14ac:dyDescent="0.25">
      <c r="A69" s="321"/>
      <c r="B69" s="323" t="s">
        <v>494</v>
      </c>
      <c r="C69" s="324"/>
      <c r="D69" s="324"/>
      <c r="E69" s="119" t="s">
        <v>461</v>
      </c>
      <c r="F69" s="89">
        <v>8.0000000000000002E-3</v>
      </c>
      <c r="G69" s="108" t="s">
        <v>495</v>
      </c>
      <c r="H69" s="108" t="s">
        <v>37</v>
      </c>
      <c r="I69" s="108" t="s">
        <v>431</v>
      </c>
      <c r="J69" s="116" t="s">
        <v>233</v>
      </c>
      <c r="K69" s="76">
        <v>43191</v>
      </c>
      <c r="L69" s="76">
        <v>43465</v>
      </c>
      <c r="M69" s="196"/>
      <c r="N69" s="196"/>
      <c r="O69" s="106"/>
      <c r="P69" s="106"/>
      <c r="Q69" s="106"/>
      <c r="R69" s="188">
        <v>2</v>
      </c>
      <c r="S69" s="188">
        <v>0</v>
      </c>
      <c r="T69" s="108"/>
      <c r="U69" s="188">
        <v>2</v>
      </c>
      <c r="V69" s="188">
        <v>0</v>
      </c>
      <c r="W69" s="106"/>
      <c r="X69" s="188">
        <v>1</v>
      </c>
      <c r="Y69" s="188">
        <v>0</v>
      </c>
      <c r="Z69" s="106"/>
      <c r="AA69" s="203">
        <f t="shared" ref="AA69" si="41">+SUM(O69,R69,U69,X69)</f>
        <v>5</v>
      </c>
      <c r="AB69" s="203">
        <f t="shared" ref="AB69" si="42">+SUM(P69,S69,V69,Y69)</f>
        <v>0</v>
      </c>
      <c r="AC69" s="107">
        <f t="shared" si="37"/>
        <v>0</v>
      </c>
      <c r="AD69" s="168"/>
      <c r="AF69" s="185" t="s">
        <v>410</v>
      </c>
      <c r="AG69" s="185"/>
    </row>
    <row r="70" spans="1:33" s="72" customFormat="1" ht="42.75" customHeight="1" x14ac:dyDescent="0.25">
      <c r="A70" s="321"/>
      <c r="B70" s="323" t="s">
        <v>492</v>
      </c>
      <c r="C70" s="324"/>
      <c r="D70" s="324"/>
      <c r="E70" s="113" t="s">
        <v>459</v>
      </c>
      <c r="F70" s="83">
        <v>0.01</v>
      </c>
      <c r="G70" s="116" t="s">
        <v>454</v>
      </c>
      <c r="H70" s="116" t="s">
        <v>37</v>
      </c>
      <c r="I70" s="116" t="s">
        <v>493</v>
      </c>
      <c r="J70" s="116" t="s">
        <v>233</v>
      </c>
      <c r="K70" s="76">
        <v>43374</v>
      </c>
      <c r="L70" s="76">
        <v>43465</v>
      </c>
      <c r="M70" s="198">
        <v>1</v>
      </c>
      <c r="N70" s="199">
        <f>+M70/6</f>
        <v>0.16666666666666666</v>
      </c>
      <c r="O70" s="106"/>
      <c r="P70" s="106"/>
      <c r="Q70" s="106"/>
      <c r="R70" s="106"/>
      <c r="S70" s="106"/>
      <c r="T70" s="106"/>
      <c r="U70" s="106"/>
      <c r="V70" s="106"/>
      <c r="W70" s="108"/>
      <c r="X70" s="227">
        <v>0.33333333333333331</v>
      </c>
      <c r="Y70" s="227">
        <v>0</v>
      </c>
      <c r="Z70" s="106"/>
      <c r="AA70" s="197">
        <f t="shared" ref="AA70:AA73" si="43">+SUM(O70,R70,U70,X70)</f>
        <v>0.33333333333333331</v>
      </c>
      <c r="AB70" s="197">
        <f t="shared" ref="AB70:AB73" si="44">+SUM(P70,S70,V70,Y70)</f>
        <v>0</v>
      </c>
      <c r="AC70" s="107">
        <f t="shared" si="37"/>
        <v>0</v>
      </c>
      <c r="AD70" s="168"/>
      <c r="AF70" s="185" t="s">
        <v>410</v>
      </c>
      <c r="AG70" s="185"/>
    </row>
    <row r="71" spans="1:33" s="72" customFormat="1" ht="28.5" customHeight="1" thickBot="1" x14ac:dyDescent="0.3">
      <c r="A71" s="322"/>
      <c r="B71" s="323" t="s">
        <v>492</v>
      </c>
      <c r="C71" s="324"/>
      <c r="D71" s="324"/>
      <c r="E71" s="113" t="s">
        <v>453</v>
      </c>
      <c r="F71" s="83">
        <v>0.01</v>
      </c>
      <c r="G71" s="116" t="s">
        <v>455</v>
      </c>
      <c r="H71" s="116" t="s">
        <v>37</v>
      </c>
      <c r="I71" s="116" t="s">
        <v>493</v>
      </c>
      <c r="J71" s="116" t="s">
        <v>233</v>
      </c>
      <c r="K71" s="76">
        <v>43374</v>
      </c>
      <c r="L71" s="76">
        <v>43465</v>
      </c>
      <c r="M71" s="196">
        <v>190737314.8811636</v>
      </c>
      <c r="N71" s="196">
        <f>+M71*30%</f>
        <v>57221194.464349076</v>
      </c>
      <c r="O71" s="106"/>
      <c r="P71" s="106"/>
      <c r="Q71" s="106"/>
      <c r="R71" s="106"/>
      <c r="S71" s="106"/>
      <c r="T71" s="106"/>
      <c r="U71" s="106"/>
      <c r="V71" s="106"/>
      <c r="W71" s="108"/>
      <c r="X71" s="227">
        <v>0.29999999756550477</v>
      </c>
      <c r="Y71" s="227">
        <v>0</v>
      </c>
      <c r="Z71" s="106"/>
      <c r="AA71" s="197">
        <f t="shared" si="43"/>
        <v>0.29999999756550477</v>
      </c>
      <c r="AB71" s="197">
        <f t="shared" si="44"/>
        <v>0</v>
      </c>
      <c r="AC71" s="107">
        <f t="shared" si="37"/>
        <v>0</v>
      </c>
      <c r="AD71" s="168"/>
      <c r="AF71" s="185" t="s">
        <v>410</v>
      </c>
      <c r="AG71" s="185"/>
    </row>
    <row r="72" spans="1:33" s="148" customFormat="1" ht="47.25" customHeight="1" x14ac:dyDescent="0.25">
      <c r="A72" s="327" t="s">
        <v>496</v>
      </c>
      <c r="B72" s="323" t="s">
        <v>497</v>
      </c>
      <c r="C72" s="324"/>
      <c r="D72" s="324"/>
      <c r="E72" s="113" t="s">
        <v>459</v>
      </c>
      <c r="F72" s="89">
        <v>0.01</v>
      </c>
      <c r="G72" s="116" t="s">
        <v>454</v>
      </c>
      <c r="H72" s="96" t="s">
        <v>37</v>
      </c>
      <c r="I72" s="116" t="s">
        <v>498</v>
      </c>
      <c r="J72" s="96" t="s">
        <v>464</v>
      </c>
      <c r="K72" s="76">
        <v>43374</v>
      </c>
      <c r="L72" s="76">
        <v>43465</v>
      </c>
      <c r="M72" s="198">
        <v>1</v>
      </c>
      <c r="N72" s="199">
        <f>+M72/3</f>
        <v>0.33333333333333331</v>
      </c>
      <c r="O72" s="227">
        <v>0</v>
      </c>
      <c r="P72" s="227">
        <v>0</v>
      </c>
      <c r="Q72" s="227"/>
      <c r="R72" s="227">
        <v>0</v>
      </c>
      <c r="S72" s="227">
        <v>0</v>
      </c>
      <c r="T72" s="227"/>
      <c r="U72" s="227">
        <v>0</v>
      </c>
      <c r="V72" s="227">
        <v>0</v>
      </c>
      <c r="W72" s="227"/>
      <c r="X72" s="227">
        <v>0.33333333333333331</v>
      </c>
      <c r="Y72" s="227">
        <v>0</v>
      </c>
      <c r="Z72" s="106"/>
      <c r="AA72" s="197">
        <f t="shared" si="43"/>
        <v>0.33333333333333331</v>
      </c>
      <c r="AB72" s="197">
        <f t="shared" si="44"/>
        <v>0</v>
      </c>
      <c r="AC72" s="107">
        <f t="shared" ref="AC72:AC73" si="45">IFERROR(AB72/AA72,"")</f>
        <v>0</v>
      </c>
      <c r="AD72" s="168"/>
      <c r="AF72" s="186" t="s">
        <v>412</v>
      </c>
      <c r="AG72" s="186" t="s">
        <v>413</v>
      </c>
    </row>
    <row r="73" spans="1:33" s="148" customFormat="1" ht="48" customHeight="1" thickBot="1" x14ac:dyDescent="0.3">
      <c r="A73" s="328"/>
      <c r="B73" s="323" t="s">
        <v>497</v>
      </c>
      <c r="C73" s="324"/>
      <c r="D73" s="324"/>
      <c r="E73" s="113" t="s">
        <v>453</v>
      </c>
      <c r="F73" s="89">
        <v>0.01</v>
      </c>
      <c r="G73" s="116" t="s">
        <v>455</v>
      </c>
      <c r="H73" s="96" t="s">
        <v>37</v>
      </c>
      <c r="I73" s="116" t="s">
        <v>498</v>
      </c>
      <c r="J73" s="96" t="s">
        <v>464</v>
      </c>
      <c r="K73" s="76">
        <v>43374</v>
      </c>
      <c r="L73" s="76">
        <v>43465</v>
      </c>
      <c r="M73" s="196">
        <v>250000000</v>
      </c>
      <c r="N73" s="196">
        <f>+(M73-75000000)/3</f>
        <v>58333333.333333336</v>
      </c>
      <c r="O73" s="227">
        <v>0</v>
      </c>
      <c r="P73" s="227">
        <v>0</v>
      </c>
      <c r="Q73" s="227"/>
      <c r="R73" s="227">
        <v>0</v>
      </c>
      <c r="S73" s="227">
        <v>0</v>
      </c>
      <c r="T73" s="227"/>
      <c r="U73" s="227">
        <v>0</v>
      </c>
      <c r="V73" s="227">
        <v>0</v>
      </c>
      <c r="W73" s="227"/>
      <c r="X73" s="227">
        <v>0.3</v>
      </c>
      <c r="Y73" s="227">
        <v>0</v>
      </c>
      <c r="Z73" s="106"/>
      <c r="AA73" s="197">
        <f t="shared" si="43"/>
        <v>0.3</v>
      </c>
      <c r="AB73" s="197">
        <f t="shared" si="44"/>
        <v>0</v>
      </c>
      <c r="AC73" s="107">
        <f t="shared" si="45"/>
        <v>0</v>
      </c>
      <c r="AD73" s="168"/>
      <c r="AF73" s="186" t="s">
        <v>412</v>
      </c>
      <c r="AG73" s="186" t="s">
        <v>413</v>
      </c>
    </row>
    <row r="74" spans="1:33" s="148" customFormat="1" ht="47.25" customHeight="1" x14ac:dyDescent="0.25">
      <c r="A74" s="327" t="s">
        <v>499</v>
      </c>
      <c r="B74" s="323" t="s">
        <v>501</v>
      </c>
      <c r="C74" s="324"/>
      <c r="D74" s="324"/>
      <c r="E74" s="119" t="s">
        <v>481</v>
      </c>
      <c r="F74" s="89">
        <v>8.0000000000000002E-3</v>
      </c>
      <c r="G74" s="108" t="s">
        <v>479</v>
      </c>
      <c r="H74" s="108" t="s">
        <v>37</v>
      </c>
      <c r="I74" s="116" t="s">
        <v>498</v>
      </c>
      <c r="J74" s="96" t="s">
        <v>464</v>
      </c>
      <c r="K74" s="76">
        <v>43282</v>
      </c>
      <c r="L74" s="76">
        <v>43373</v>
      </c>
      <c r="M74" s="196"/>
      <c r="N74" s="196"/>
      <c r="O74" s="228">
        <v>0</v>
      </c>
      <c r="P74" s="228">
        <v>0</v>
      </c>
      <c r="Q74" s="228"/>
      <c r="R74" s="228">
        <v>0</v>
      </c>
      <c r="S74" s="228">
        <v>0</v>
      </c>
      <c r="T74" s="228"/>
      <c r="U74" s="188">
        <v>1</v>
      </c>
      <c r="V74" s="188">
        <v>0</v>
      </c>
      <c r="W74" s="106"/>
      <c r="X74" s="188">
        <v>0</v>
      </c>
      <c r="Y74" s="188">
        <v>0</v>
      </c>
      <c r="Z74" s="228"/>
      <c r="AA74" s="203">
        <f t="shared" ref="AA74:AA76" si="46">+SUM(O74,R74,U74,X74)</f>
        <v>1</v>
      </c>
      <c r="AB74" s="203">
        <f t="shared" ref="AB74:AB76" si="47">+SUM(P74,S74,V74,Y74)</f>
        <v>0</v>
      </c>
      <c r="AC74" s="203">
        <f t="shared" ref="AC74:AC76" si="48">IFERROR(AB74/AA74,"")</f>
        <v>0</v>
      </c>
      <c r="AD74" s="168"/>
      <c r="AF74" s="186" t="s">
        <v>412</v>
      </c>
      <c r="AG74" s="186" t="s">
        <v>413</v>
      </c>
    </row>
    <row r="75" spans="1:33" s="148" customFormat="1" ht="47.25" customHeight="1" x14ac:dyDescent="0.25">
      <c r="A75" s="329"/>
      <c r="B75" s="323" t="s">
        <v>500</v>
      </c>
      <c r="C75" s="324"/>
      <c r="D75" s="324"/>
      <c r="E75" s="113" t="s">
        <v>459</v>
      </c>
      <c r="F75" s="89">
        <v>0.01</v>
      </c>
      <c r="G75" s="116" t="s">
        <v>454</v>
      </c>
      <c r="H75" s="96" t="s">
        <v>37</v>
      </c>
      <c r="I75" s="116" t="s">
        <v>498</v>
      </c>
      <c r="J75" s="96" t="s">
        <v>464</v>
      </c>
      <c r="K75" s="76">
        <v>43374</v>
      </c>
      <c r="L75" s="76">
        <v>43465</v>
      </c>
      <c r="M75" s="198">
        <v>1</v>
      </c>
      <c r="N75" s="199">
        <f>+M75/6</f>
        <v>0.16666666666666666</v>
      </c>
      <c r="O75" s="227">
        <v>0</v>
      </c>
      <c r="P75" s="227">
        <v>0</v>
      </c>
      <c r="Q75" s="227"/>
      <c r="R75" s="227">
        <v>0</v>
      </c>
      <c r="S75" s="227">
        <v>0</v>
      </c>
      <c r="T75" s="227"/>
      <c r="U75" s="227">
        <v>0</v>
      </c>
      <c r="V75" s="227">
        <v>0</v>
      </c>
      <c r="W75" s="227"/>
      <c r="X75" s="227">
        <v>0.16666666666666666</v>
      </c>
      <c r="Y75" s="227">
        <v>0</v>
      </c>
      <c r="Z75" s="106"/>
      <c r="AA75" s="197">
        <f t="shared" ref="AA75" si="49">+SUM(O75,R75,U75,X75)</f>
        <v>0.16666666666666666</v>
      </c>
      <c r="AB75" s="197">
        <f t="shared" ref="AB75" si="50">+SUM(P75,S75,V75,Y75)</f>
        <v>0</v>
      </c>
      <c r="AC75" s="107">
        <f t="shared" ref="AC75" si="51">IFERROR(AB75/AA75,"")</f>
        <v>0</v>
      </c>
      <c r="AD75" s="168"/>
      <c r="AF75" s="186" t="s">
        <v>412</v>
      </c>
      <c r="AG75" s="186" t="s">
        <v>413</v>
      </c>
    </row>
    <row r="76" spans="1:33" s="148" customFormat="1" ht="48" customHeight="1" thickBot="1" x14ac:dyDescent="0.3">
      <c r="A76" s="328"/>
      <c r="B76" s="323" t="s">
        <v>500</v>
      </c>
      <c r="C76" s="324"/>
      <c r="D76" s="324"/>
      <c r="E76" s="113" t="s">
        <v>453</v>
      </c>
      <c r="F76" s="89">
        <v>0.01</v>
      </c>
      <c r="G76" s="116" t="s">
        <v>455</v>
      </c>
      <c r="H76" s="96" t="s">
        <v>37</v>
      </c>
      <c r="I76" s="116" t="s">
        <v>498</v>
      </c>
      <c r="J76" s="96" t="s">
        <v>464</v>
      </c>
      <c r="K76" s="76">
        <v>43374</v>
      </c>
      <c r="L76" s="76">
        <v>43465</v>
      </c>
      <c r="M76" s="196">
        <v>650000000</v>
      </c>
      <c r="N76" s="196">
        <f>+(M76-195000000)/6</f>
        <v>75833333.333333328</v>
      </c>
      <c r="O76" s="227">
        <v>0</v>
      </c>
      <c r="P76" s="227">
        <v>0</v>
      </c>
      <c r="Q76" s="227"/>
      <c r="R76" s="227">
        <v>0</v>
      </c>
      <c r="S76" s="227">
        <v>0</v>
      </c>
      <c r="T76" s="227"/>
      <c r="U76" s="227">
        <v>0</v>
      </c>
      <c r="V76" s="227">
        <v>0</v>
      </c>
      <c r="W76" s="227"/>
      <c r="X76" s="227">
        <v>0.3</v>
      </c>
      <c r="Y76" s="227">
        <v>0</v>
      </c>
      <c r="Z76" s="106"/>
      <c r="AA76" s="197">
        <f t="shared" si="46"/>
        <v>0.3</v>
      </c>
      <c r="AB76" s="197">
        <f t="shared" si="47"/>
        <v>0</v>
      </c>
      <c r="AC76" s="107">
        <f t="shared" si="48"/>
        <v>0</v>
      </c>
      <c r="AD76" s="168"/>
      <c r="AF76" s="186" t="s">
        <v>412</v>
      </c>
      <c r="AG76" s="186" t="s">
        <v>413</v>
      </c>
    </row>
    <row r="77" spans="1:33" s="72" customFormat="1" x14ac:dyDescent="0.25">
      <c r="B77" s="128"/>
      <c r="C77" s="65"/>
      <c r="D77" s="65"/>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f>+SUMPRODUCT(AC42:AC76,F42:F76)</f>
        <v>0</v>
      </c>
      <c r="AF77" s="185"/>
      <c r="AG77" s="185"/>
    </row>
    <row r="78" spans="1:33" s="123" customFormat="1" x14ac:dyDescent="0.25">
      <c r="B78" s="334" t="s">
        <v>141</v>
      </c>
      <c r="C78" s="335"/>
      <c r="D78" s="336" t="str">
        <f>+D13</f>
        <v>Mediante la coordinación de acciones interinstitucionales y gestión con actores privados, usuarios y partes interesadas, que permitan la valoración, intervención y conservación de Bienes de Interés Cultural.</v>
      </c>
      <c r="E78" s="337"/>
      <c r="F78" s="337"/>
      <c r="G78" s="337"/>
      <c r="H78" s="337"/>
      <c r="I78" s="337"/>
      <c r="J78" s="337"/>
      <c r="K78" s="337"/>
      <c r="L78" s="337"/>
      <c r="M78" s="337"/>
      <c r="N78" s="337"/>
      <c r="O78" s="337"/>
      <c r="P78" s="337"/>
      <c r="Q78" s="337"/>
      <c r="R78" s="337"/>
      <c r="S78" s="337"/>
      <c r="T78" s="337"/>
      <c r="U78" s="337"/>
      <c r="V78" s="337"/>
      <c r="W78" s="337"/>
      <c r="X78" s="337"/>
      <c r="Y78" s="337"/>
      <c r="Z78" s="337"/>
      <c r="AA78" s="337"/>
      <c r="AB78" s="337"/>
      <c r="AC78" s="337"/>
      <c r="AD78" s="338"/>
      <c r="AF78" s="185"/>
      <c r="AG78" s="185"/>
    </row>
    <row r="79" spans="1:33" s="123" customFormat="1" x14ac:dyDescent="0.25">
      <c r="B79" s="355" t="s">
        <v>16</v>
      </c>
      <c r="C79" s="356"/>
      <c r="D79" s="357"/>
      <c r="E79" s="343" t="s">
        <v>191</v>
      </c>
      <c r="F79" s="343" t="s">
        <v>24</v>
      </c>
      <c r="G79" s="343" t="s">
        <v>187</v>
      </c>
      <c r="H79" s="343" t="s">
        <v>199</v>
      </c>
      <c r="I79" s="333" t="s">
        <v>17</v>
      </c>
      <c r="J79" s="343" t="s">
        <v>23</v>
      </c>
      <c r="K79" s="346" t="s">
        <v>18</v>
      </c>
      <c r="L79" s="347"/>
      <c r="M79" s="192"/>
      <c r="N79" s="192"/>
      <c r="O79" s="348" t="s">
        <v>192</v>
      </c>
      <c r="P79" s="348"/>
      <c r="Q79" s="348"/>
      <c r="R79" s="348"/>
      <c r="S79" s="348"/>
      <c r="T79" s="348"/>
      <c r="U79" s="348"/>
      <c r="V79" s="348"/>
      <c r="W79" s="348"/>
      <c r="X79" s="348"/>
      <c r="Y79" s="348"/>
      <c r="Z79" s="348"/>
      <c r="AA79" s="333" t="s">
        <v>8</v>
      </c>
      <c r="AB79" s="333"/>
      <c r="AC79" s="333"/>
      <c r="AD79" s="342" t="s">
        <v>209</v>
      </c>
      <c r="AF79" s="185"/>
      <c r="AG79" s="185"/>
    </row>
    <row r="80" spans="1:33" s="123" customFormat="1" x14ac:dyDescent="0.25">
      <c r="B80" s="358"/>
      <c r="C80" s="359"/>
      <c r="D80" s="360"/>
      <c r="E80" s="344"/>
      <c r="F80" s="344"/>
      <c r="G80" s="344"/>
      <c r="H80" s="344"/>
      <c r="I80" s="333"/>
      <c r="J80" s="344"/>
      <c r="K80" s="348" t="s">
        <v>19</v>
      </c>
      <c r="L80" s="333" t="s">
        <v>20</v>
      </c>
      <c r="M80" s="191"/>
      <c r="N80" s="191"/>
      <c r="O80" s="333" t="s">
        <v>4</v>
      </c>
      <c r="P80" s="333"/>
      <c r="Q80" s="333"/>
      <c r="R80" s="333" t="s">
        <v>5</v>
      </c>
      <c r="S80" s="333"/>
      <c r="T80" s="333"/>
      <c r="U80" s="333" t="s">
        <v>6</v>
      </c>
      <c r="V80" s="333"/>
      <c r="W80" s="333"/>
      <c r="X80" s="333" t="s">
        <v>7</v>
      </c>
      <c r="Y80" s="333"/>
      <c r="Z80" s="333"/>
      <c r="AA80" s="333"/>
      <c r="AB80" s="333"/>
      <c r="AC80" s="333"/>
      <c r="AD80" s="342"/>
      <c r="AF80" s="185"/>
      <c r="AG80" s="185"/>
    </row>
    <row r="81" spans="1:33" s="123" customFormat="1" ht="30.75" thickBot="1" x14ac:dyDescent="0.3">
      <c r="B81" s="358"/>
      <c r="C81" s="359"/>
      <c r="D81" s="360"/>
      <c r="E81" s="345"/>
      <c r="F81" s="345"/>
      <c r="G81" s="345"/>
      <c r="H81" s="345"/>
      <c r="I81" s="333"/>
      <c r="J81" s="345"/>
      <c r="K81" s="348"/>
      <c r="L81" s="333"/>
      <c r="M81" s="191"/>
      <c r="N81" s="191"/>
      <c r="O81" s="191" t="s">
        <v>189</v>
      </c>
      <c r="P81" s="191" t="s">
        <v>190</v>
      </c>
      <c r="Q81" s="191" t="s">
        <v>21</v>
      </c>
      <c r="R81" s="191" t="s">
        <v>189</v>
      </c>
      <c r="S81" s="191" t="s">
        <v>190</v>
      </c>
      <c r="T81" s="191" t="s">
        <v>21</v>
      </c>
      <c r="U81" s="191" t="s">
        <v>189</v>
      </c>
      <c r="V81" s="191" t="s">
        <v>190</v>
      </c>
      <c r="W81" s="191" t="s">
        <v>21</v>
      </c>
      <c r="X81" s="191" t="s">
        <v>189</v>
      </c>
      <c r="Y81" s="191" t="s">
        <v>190</v>
      </c>
      <c r="Z81" s="191" t="s">
        <v>21</v>
      </c>
      <c r="AA81" s="191" t="s">
        <v>189</v>
      </c>
      <c r="AB81" s="67" t="s">
        <v>190</v>
      </c>
      <c r="AC81" s="67" t="s">
        <v>188</v>
      </c>
      <c r="AD81" s="63" t="s">
        <v>11</v>
      </c>
      <c r="AF81" s="185"/>
      <c r="AG81" s="185"/>
    </row>
    <row r="82" spans="1:33" s="72" customFormat="1" ht="63.75" thickBot="1" x14ac:dyDescent="0.3">
      <c r="A82" s="205" t="s">
        <v>502</v>
      </c>
      <c r="B82" s="323" t="s">
        <v>330</v>
      </c>
      <c r="C82" s="324"/>
      <c r="D82" s="324"/>
      <c r="E82" s="113" t="s">
        <v>229</v>
      </c>
      <c r="F82" s="89">
        <v>0.02</v>
      </c>
      <c r="G82" s="159" t="s">
        <v>230</v>
      </c>
      <c r="H82" s="116" t="s">
        <v>36</v>
      </c>
      <c r="I82" s="116" t="s">
        <v>503</v>
      </c>
      <c r="J82" s="159" t="s">
        <v>233</v>
      </c>
      <c r="K82" s="76">
        <v>43101</v>
      </c>
      <c r="L82" s="76">
        <v>43465</v>
      </c>
      <c r="M82" s="76"/>
      <c r="N82" s="76"/>
      <c r="O82" s="110">
        <v>0.25</v>
      </c>
      <c r="P82" s="110"/>
      <c r="Q82" s="108"/>
      <c r="R82" s="110">
        <v>0.25</v>
      </c>
      <c r="S82" s="110"/>
      <c r="T82" s="116"/>
      <c r="U82" s="110">
        <v>0.25</v>
      </c>
      <c r="V82" s="110"/>
      <c r="W82" s="193"/>
      <c r="X82" s="110">
        <v>0.25</v>
      </c>
      <c r="Y82" s="110"/>
      <c r="Z82" s="108"/>
      <c r="AA82" s="105">
        <f t="shared" ref="AA82:AB88" si="52">+SUM(O82,R82,U82,X82)</f>
        <v>1</v>
      </c>
      <c r="AB82" s="105">
        <f t="shared" si="52"/>
        <v>0</v>
      </c>
      <c r="AC82" s="107">
        <f>IFERROR(AB82/AA82,"")</f>
        <v>0</v>
      </c>
      <c r="AD82" s="80"/>
      <c r="AF82" s="185" t="s">
        <v>410</v>
      </c>
      <c r="AG82" s="186" t="s">
        <v>415</v>
      </c>
    </row>
    <row r="83" spans="1:33" s="148" customFormat="1" ht="57" x14ac:dyDescent="0.25">
      <c r="A83" s="327" t="s">
        <v>504</v>
      </c>
      <c r="B83" s="323" t="s">
        <v>320</v>
      </c>
      <c r="C83" s="324"/>
      <c r="D83" s="324"/>
      <c r="E83" s="119" t="s">
        <v>351</v>
      </c>
      <c r="F83" s="89">
        <v>0.01</v>
      </c>
      <c r="G83" s="108" t="s">
        <v>215</v>
      </c>
      <c r="H83" s="108" t="s">
        <v>36</v>
      </c>
      <c r="I83" s="108" t="s">
        <v>217</v>
      </c>
      <c r="J83" s="96" t="s">
        <v>213</v>
      </c>
      <c r="K83" s="76">
        <v>43101</v>
      </c>
      <c r="L83" s="76">
        <v>43465</v>
      </c>
      <c r="M83" s="76"/>
      <c r="N83" s="76"/>
      <c r="O83" s="188">
        <v>164.5</v>
      </c>
      <c r="P83" s="108"/>
      <c r="Q83" s="108"/>
      <c r="R83" s="108">
        <v>262.5</v>
      </c>
      <c r="S83" s="108"/>
      <c r="T83" s="108"/>
      <c r="U83" s="77">
        <v>310</v>
      </c>
      <c r="V83" s="108"/>
      <c r="W83" s="108"/>
      <c r="X83" s="77">
        <v>350</v>
      </c>
      <c r="Y83" s="108"/>
      <c r="Z83" s="108"/>
      <c r="AA83" s="78">
        <v>1844.5</v>
      </c>
      <c r="AB83" s="105">
        <f t="shared" si="52"/>
        <v>0</v>
      </c>
      <c r="AC83" s="79">
        <f>IFERROR(AB83/AA83,"")</f>
        <v>0</v>
      </c>
      <c r="AD83" s="172"/>
      <c r="AF83" s="185" t="s">
        <v>410</v>
      </c>
      <c r="AG83" s="185"/>
    </row>
    <row r="84" spans="1:33" s="148" customFormat="1" ht="43.5" thickBot="1" x14ac:dyDescent="0.3">
      <c r="A84" s="328"/>
      <c r="B84" s="323" t="s">
        <v>350</v>
      </c>
      <c r="C84" s="324"/>
      <c r="D84" s="324"/>
      <c r="E84" s="119" t="s">
        <v>352</v>
      </c>
      <c r="F84" s="89">
        <v>0.01</v>
      </c>
      <c r="G84" s="108" t="s">
        <v>340</v>
      </c>
      <c r="H84" s="108" t="s">
        <v>36</v>
      </c>
      <c r="I84" s="108" t="s">
        <v>217</v>
      </c>
      <c r="J84" s="96" t="s">
        <v>213</v>
      </c>
      <c r="K84" s="76">
        <v>43101</v>
      </c>
      <c r="L84" s="76">
        <v>43465</v>
      </c>
      <c r="M84" s="76"/>
      <c r="N84" s="76"/>
      <c r="O84" s="108">
        <v>167</v>
      </c>
      <c r="P84" s="108"/>
      <c r="Q84" s="108"/>
      <c r="R84" s="108">
        <v>135</v>
      </c>
      <c r="S84" s="108"/>
      <c r="T84" s="108"/>
      <c r="U84" s="77">
        <v>175</v>
      </c>
      <c r="V84" s="108"/>
      <c r="W84" s="108"/>
      <c r="X84" s="77">
        <v>85</v>
      </c>
      <c r="Y84" s="108"/>
      <c r="Z84" s="108"/>
      <c r="AA84" s="78">
        <f t="shared" si="52"/>
        <v>562</v>
      </c>
      <c r="AB84" s="105">
        <f t="shared" si="52"/>
        <v>0</v>
      </c>
      <c r="AC84" s="79">
        <f>IFERROR(AB84/AA84,"")</f>
        <v>0</v>
      </c>
      <c r="AD84" s="172"/>
      <c r="AF84" s="185" t="s">
        <v>410</v>
      </c>
      <c r="AG84" s="185"/>
    </row>
    <row r="85" spans="1:33" s="124" customFormat="1" ht="47.25" x14ac:dyDescent="0.25">
      <c r="A85" s="148"/>
      <c r="B85" s="330" t="s">
        <v>406</v>
      </c>
      <c r="C85" s="331"/>
      <c r="D85" s="332"/>
      <c r="E85" s="193" t="s">
        <v>353</v>
      </c>
      <c r="F85" s="89">
        <v>0.02</v>
      </c>
      <c r="G85" s="116" t="s">
        <v>248</v>
      </c>
      <c r="H85" s="108" t="s">
        <v>36</v>
      </c>
      <c r="I85" s="108" t="s">
        <v>224</v>
      </c>
      <c r="J85" s="108" t="s">
        <v>223</v>
      </c>
      <c r="K85" s="76">
        <v>43101</v>
      </c>
      <c r="L85" s="76">
        <v>43465</v>
      </c>
      <c r="M85" s="76"/>
      <c r="N85" s="76"/>
      <c r="O85" s="81">
        <v>0.25</v>
      </c>
      <c r="P85" s="81"/>
      <c r="Q85" s="160"/>
      <c r="R85" s="81">
        <v>0.25</v>
      </c>
      <c r="S85" s="81"/>
      <c r="T85" s="108"/>
      <c r="U85" s="81">
        <v>0.25</v>
      </c>
      <c r="V85" s="81"/>
      <c r="W85" s="73"/>
      <c r="X85" s="81">
        <v>0.25</v>
      </c>
      <c r="Y85" s="81"/>
      <c r="Z85" s="108"/>
      <c r="AA85" s="78">
        <f t="shared" ref="AA85:AA88" si="53">+SUM(O85,R85,U85,X85)</f>
        <v>1</v>
      </c>
      <c r="AB85" s="105">
        <f t="shared" si="52"/>
        <v>0</v>
      </c>
      <c r="AC85" s="79">
        <f t="shared" ref="AC85:AC88" si="54">IFERROR(AB85/AA85,"")</f>
        <v>0</v>
      </c>
      <c r="AD85" s="80"/>
      <c r="AF85" s="185" t="s">
        <v>410</v>
      </c>
      <c r="AG85" s="186" t="s">
        <v>416</v>
      </c>
    </row>
    <row r="86" spans="1:33" s="124" customFormat="1" ht="28.5" x14ac:dyDescent="0.25">
      <c r="A86" s="148"/>
      <c r="B86" s="330" t="s">
        <v>321</v>
      </c>
      <c r="C86" s="331"/>
      <c r="D86" s="332"/>
      <c r="E86" s="193" t="s">
        <v>383</v>
      </c>
      <c r="F86" s="89">
        <v>0.02</v>
      </c>
      <c r="G86" s="116" t="s">
        <v>252</v>
      </c>
      <c r="H86" s="108" t="s">
        <v>36</v>
      </c>
      <c r="I86" s="108" t="s">
        <v>271</v>
      </c>
      <c r="J86" s="108" t="s">
        <v>274</v>
      </c>
      <c r="K86" s="76">
        <v>43101</v>
      </c>
      <c r="L86" s="76">
        <v>43465</v>
      </c>
      <c r="M86" s="76"/>
      <c r="N86" s="76"/>
      <c r="O86" s="81">
        <v>0.25</v>
      </c>
      <c r="P86" s="81"/>
      <c r="Q86" s="108"/>
      <c r="R86" s="81">
        <v>0.25</v>
      </c>
      <c r="S86" s="81"/>
      <c r="T86" s="108"/>
      <c r="U86" s="81">
        <v>0.25</v>
      </c>
      <c r="V86" s="81"/>
      <c r="W86" s="108"/>
      <c r="X86" s="81">
        <v>0.25</v>
      </c>
      <c r="Y86" s="81"/>
      <c r="Z86" s="108"/>
      <c r="AA86" s="78">
        <f t="shared" si="53"/>
        <v>1</v>
      </c>
      <c r="AB86" s="105">
        <f t="shared" si="52"/>
        <v>0</v>
      </c>
      <c r="AC86" s="79">
        <f t="shared" si="54"/>
        <v>0</v>
      </c>
      <c r="AD86" s="168"/>
      <c r="AF86" s="185" t="s">
        <v>410</v>
      </c>
      <c r="AG86" s="185"/>
    </row>
    <row r="87" spans="1:33" s="124" customFormat="1" ht="28.5" x14ac:dyDescent="0.25">
      <c r="A87" s="148"/>
      <c r="B87" s="330" t="s">
        <v>322</v>
      </c>
      <c r="C87" s="331"/>
      <c r="D87" s="332"/>
      <c r="E87" s="193" t="s">
        <v>383</v>
      </c>
      <c r="F87" s="89">
        <v>0.02</v>
      </c>
      <c r="G87" s="116" t="s">
        <v>252</v>
      </c>
      <c r="H87" s="108" t="s">
        <v>36</v>
      </c>
      <c r="I87" s="108" t="s">
        <v>271</v>
      </c>
      <c r="J87" s="108" t="s">
        <v>274</v>
      </c>
      <c r="K87" s="76">
        <v>43101</v>
      </c>
      <c r="L87" s="76">
        <v>43465</v>
      </c>
      <c r="M87" s="76"/>
      <c r="N87" s="76"/>
      <c r="O87" s="81">
        <v>0.25</v>
      </c>
      <c r="P87" s="81"/>
      <c r="Q87" s="108"/>
      <c r="R87" s="81">
        <v>0.25</v>
      </c>
      <c r="S87" s="81"/>
      <c r="T87" s="108"/>
      <c r="U87" s="81">
        <v>0.25</v>
      </c>
      <c r="V87" s="81"/>
      <c r="W87" s="108"/>
      <c r="X87" s="81">
        <v>0.25</v>
      </c>
      <c r="Y87" s="81"/>
      <c r="Z87" s="108"/>
      <c r="AA87" s="78">
        <f t="shared" si="53"/>
        <v>1</v>
      </c>
      <c r="AB87" s="105">
        <f t="shared" si="52"/>
        <v>0</v>
      </c>
      <c r="AC87" s="79">
        <f t="shared" si="54"/>
        <v>0</v>
      </c>
      <c r="AD87" s="168"/>
      <c r="AF87" s="185" t="s">
        <v>410</v>
      </c>
      <c r="AG87" s="185"/>
    </row>
    <row r="88" spans="1:33" s="124" customFormat="1" ht="28.5" x14ac:dyDescent="0.25">
      <c r="A88" s="148"/>
      <c r="B88" s="330" t="s">
        <v>381</v>
      </c>
      <c r="C88" s="331"/>
      <c r="D88" s="332"/>
      <c r="E88" s="193" t="s">
        <v>383</v>
      </c>
      <c r="F88" s="89">
        <v>0.02</v>
      </c>
      <c r="G88" s="116" t="s">
        <v>252</v>
      </c>
      <c r="H88" s="108" t="s">
        <v>36</v>
      </c>
      <c r="I88" s="108" t="s">
        <v>271</v>
      </c>
      <c r="J88" s="108" t="s">
        <v>274</v>
      </c>
      <c r="K88" s="76">
        <v>43101</v>
      </c>
      <c r="L88" s="76">
        <v>43465</v>
      </c>
      <c r="M88" s="76"/>
      <c r="N88" s="76"/>
      <c r="O88" s="81">
        <v>0.25</v>
      </c>
      <c r="P88" s="81"/>
      <c r="Q88" s="96"/>
      <c r="R88" s="106">
        <v>0.25</v>
      </c>
      <c r="S88" s="106"/>
      <c r="T88" s="108"/>
      <c r="U88" s="106">
        <v>0.25</v>
      </c>
      <c r="V88" s="106"/>
      <c r="W88" s="108"/>
      <c r="X88" s="106">
        <v>0.25</v>
      </c>
      <c r="Y88" s="81"/>
      <c r="Z88" s="108"/>
      <c r="AA88" s="78">
        <f t="shared" si="53"/>
        <v>1</v>
      </c>
      <c r="AB88" s="105">
        <f t="shared" si="52"/>
        <v>0</v>
      </c>
      <c r="AC88" s="79">
        <f t="shared" si="54"/>
        <v>0</v>
      </c>
      <c r="AD88" s="168"/>
      <c r="AF88" s="185" t="s">
        <v>410</v>
      </c>
      <c r="AG88" s="185"/>
    </row>
    <row r="89" spans="1:33" s="123" customFormat="1" x14ac:dyDescent="0.25">
      <c r="B89" s="129"/>
      <c r="C89" s="130"/>
      <c r="D89" s="130"/>
      <c r="E89" s="130"/>
      <c r="F89" s="223"/>
      <c r="G89" s="130"/>
      <c r="H89" s="130"/>
      <c r="I89" s="130"/>
      <c r="J89" s="130"/>
      <c r="K89" s="130"/>
      <c r="L89" s="131"/>
      <c r="M89" s="131"/>
      <c r="N89" s="131"/>
      <c r="S89" s="132"/>
      <c r="T89" s="132"/>
      <c r="U89" s="132"/>
      <c r="V89" s="132"/>
      <c r="W89" s="132"/>
      <c r="X89" s="132"/>
      <c r="Y89" s="132"/>
      <c r="Z89" s="132"/>
      <c r="AA89" s="132"/>
      <c r="AB89" s="132"/>
      <c r="AC89" s="132"/>
      <c r="AD89" s="175">
        <f>+SUMPRODUCT(AC82:AC88,O82:O88)</f>
        <v>0</v>
      </c>
      <c r="AF89" s="185"/>
      <c r="AG89" s="185"/>
    </row>
    <row r="90" spans="1:33" s="123" customFormat="1" x14ac:dyDescent="0.25">
      <c r="B90" s="334" t="s">
        <v>141</v>
      </c>
      <c r="C90" s="335"/>
      <c r="D90" s="336" t="str">
        <f>+D14</f>
        <v>Mediante la implementación de acciones de conservación y protección de los bienes muebles e inmuebles de interés cultural ubicados en el espacio público del Distrito Capital.</v>
      </c>
      <c r="E90" s="337"/>
      <c r="F90" s="337"/>
      <c r="G90" s="337"/>
      <c r="H90" s="337"/>
      <c r="I90" s="337"/>
      <c r="J90" s="337"/>
      <c r="K90" s="337"/>
      <c r="L90" s="337"/>
      <c r="M90" s="337"/>
      <c r="N90" s="337"/>
      <c r="O90" s="337"/>
      <c r="P90" s="337"/>
      <c r="Q90" s="337"/>
      <c r="R90" s="337"/>
      <c r="S90" s="337"/>
      <c r="T90" s="337"/>
      <c r="U90" s="337"/>
      <c r="V90" s="337"/>
      <c r="W90" s="337"/>
      <c r="X90" s="337"/>
      <c r="Y90" s="337"/>
      <c r="Z90" s="337"/>
      <c r="AA90" s="337"/>
      <c r="AB90" s="337"/>
      <c r="AC90" s="337"/>
      <c r="AD90" s="338"/>
      <c r="AF90" s="185"/>
      <c r="AG90" s="185"/>
    </row>
    <row r="91" spans="1:33" s="123" customFormat="1" x14ac:dyDescent="0.25">
      <c r="B91" s="355" t="s">
        <v>16</v>
      </c>
      <c r="C91" s="356"/>
      <c r="D91" s="357"/>
      <c r="E91" s="343" t="s">
        <v>191</v>
      </c>
      <c r="F91" s="343" t="s">
        <v>24</v>
      </c>
      <c r="G91" s="343" t="s">
        <v>187</v>
      </c>
      <c r="H91" s="343" t="s">
        <v>199</v>
      </c>
      <c r="I91" s="333" t="s">
        <v>17</v>
      </c>
      <c r="J91" s="343" t="s">
        <v>23</v>
      </c>
      <c r="K91" s="346" t="s">
        <v>18</v>
      </c>
      <c r="L91" s="347"/>
      <c r="M91" s="192"/>
      <c r="N91" s="192"/>
      <c r="O91" s="348" t="s">
        <v>192</v>
      </c>
      <c r="P91" s="348"/>
      <c r="Q91" s="348"/>
      <c r="R91" s="348"/>
      <c r="S91" s="348"/>
      <c r="T91" s="348"/>
      <c r="U91" s="348"/>
      <c r="V91" s="348"/>
      <c r="W91" s="348"/>
      <c r="X91" s="348"/>
      <c r="Y91" s="348"/>
      <c r="Z91" s="348"/>
      <c r="AA91" s="333" t="s">
        <v>8</v>
      </c>
      <c r="AB91" s="333"/>
      <c r="AC91" s="333"/>
      <c r="AD91" s="342" t="s">
        <v>209</v>
      </c>
      <c r="AF91" s="185"/>
      <c r="AG91" s="185"/>
    </row>
    <row r="92" spans="1:33" s="123" customFormat="1" x14ac:dyDescent="0.25">
      <c r="B92" s="358"/>
      <c r="C92" s="359"/>
      <c r="D92" s="360"/>
      <c r="E92" s="344"/>
      <c r="F92" s="344"/>
      <c r="G92" s="344"/>
      <c r="H92" s="344"/>
      <c r="I92" s="333"/>
      <c r="J92" s="344"/>
      <c r="K92" s="348" t="s">
        <v>19</v>
      </c>
      <c r="L92" s="333" t="s">
        <v>20</v>
      </c>
      <c r="M92" s="191"/>
      <c r="N92" s="191"/>
      <c r="O92" s="333" t="s">
        <v>4</v>
      </c>
      <c r="P92" s="333"/>
      <c r="Q92" s="333"/>
      <c r="R92" s="333" t="s">
        <v>5</v>
      </c>
      <c r="S92" s="333"/>
      <c r="T92" s="333"/>
      <c r="U92" s="333" t="s">
        <v>6</v>
      </c>
      <c r="V92" s="333"/>
      <c r="W92" s="333"/>
      <c r="X92" s="333" t="s">
        <v>7</v>
      </c>
      <c r="Y92" s="333"/>
      <c r="Z92" s="333"/>
      <c r="AA92" s="333"/>
      <c r="AB92" s="333"/>
      <c r="AC92" s="333"/>
      <c r="AD92" s="342"/>
      <c r="AF92" s="185"/>
      <c r="AG92" s="185"/>
    </row>
    <row r="93" spans="1:33" s="123" customFormat="1" ht="30.75" thickBot="1" x14ac:dyDescent="0.3">
      <c r="B93" s="358"/>
      <c r="C93" s="359"/>
      <c r="D93" s="360"/>
      <c r="E93" s="345"/>
      <c r="F93" s="345"/>
      <c r="G93" s="345"/>
      <c r="H93" s="345"/>
      <c r="I93" s="333"/>
      <c r="J93" s="345"/>
      <c r="K93" s="348"/>
      <c r="L93" s="333"/>
      <c r="M93" s="191"/>
      <c r="N93" s="191"/>
      <c r="O93" s="191" t="s">
        <v>189</v>
      </c>
      <c r="P93" s="191" t="s">
        <v>190</v>
      </c>
      <c r="Q93" s="191" t="s">
        <v>21</v>
      </c>
      <c r="R93" s="191" t="s">
        <v>189</v>
      </c>
      <c r="S93" s="191" t="s">
        <v>190</v>
      </c>
      <c r="T93" s="191" t="s">
        <v>21</v>
      </c>
      <c r="U93" s="191" t="s">
        <v>189</v>
      </c>
      <c r="V93" s="191" t="s">
        <v>190</v>
      </c>
      <c r="W93" s="191" t="s">
        <v>21</v>
      </c>
      <c r="X93" s="191" t="s">
        <v>189</v>
      </c>
      <c r="Y93" s="191" t="s">
        <v>190</v>
      </c>
      <c r="Z93" s="191" t="s">
        <v>21</v>
      </c>
      <c r="AA93" s="191" t="s">
        <v>189</v>
      </c>
      <c r="AB93" s="67" t="s">
        <v>190</v>
      </c>
      <c r="AC93" s="67" t="s">
        <v>188</v>
      </c>
      <c r="AD93" s="63" t="s">
        <v>11</v>
      </c>
      <c r="AF93" s="185"/>
      <c r="AG93" s="185"/>
    </row>
    <row r="94" spans="1:33" s="124" customFormat="1" ht="123.75" customHeight="1" x14ac:dyDescent="0.25">
      <c r="A94" s="327" t="s">
        <v>507</v>
      </c>
      <c r="B94" s="323" t="s">
        <v>323</v>
      </c>
      <c r="C94" s="324"/>
      <c r="D94" s="324"/>
      <c r="E94" s="119" t="s">
        <v>231</v>
      </c>
      <c r="F94" s="89">
        <v>0.01</v>
      </c>
      <c r="G94" s="204" t="s">
        <v>232</v>
      </c>
      <c r="H94" s="108" t="s">
        <v>37</v>
      </c>
      <c r="I94" s="108" t="s">
        <v>505</v>
      </c>
      <c r="J94" s="108" t="s">
        <v>233</v>
      </c>
      <c r="K94" s="76">
        <v>43101</v>
      </c>
      <c r="L94" s="76">
        <v>43465</v>
      </c>
      <c r="M94" s="76"/>
      <c r="N94" s="76"/>
      <c r="O94" s="77">
        <v>0</v>
      </c>
      <c r="P94" s="108"/>
      <c r="Q94" s="108"/>
      <c r="R94" s="77">
        <v>4</v>
      </c>
      <c r="S94" s="108"/>
      <c r="T94" s="160"/>
      <c r="U94" s="77">
        <v>3</v>
      </c>
      <c r="V94" s="108"/>
      <c r="W94" s="160"/>
      <c r="X94" s="77">
        <v>0</v>
      </c>
      <c r="Y94" s="108"/>
      <c r="Z94" s="193"/>
      <c r="AA94" s="190">
        <f>+SUM(O94,R94,U94,X94)</f>
        <v>7</v>
      </c>
      <c r="AB94" s="190">
        <f>+SUM(P94,S94,V94,Y94)</f>
        <v>0</v>
      </c>
      <c r="AC94" s="79">
        <f>IFERROR(AB94/AA94,"")</f>
        <v>0</v>
      </c>
      <c r="AD94" s="80"/>
      <c r="AF94" s="185" t="s">
        <v>410</v>
      </c>
      <c r="AG94" s="186" t="s">
        <v>417</v>
      </c>
    </row>
    <row r="95" spans="1:33" s="124" customFormat="1" ht="28.5" x14ac:dyDescent="0.25">
      <c r="A95" s="329"/>
      <c r="B95" s="323" t="s">
        <v>324</v>
      </c>
      <c r="C95" s="324"/>
      <c r="D95" s="324"/>
      <c r="E95" s="119" t="s">
        <v>234</v>
      </c>
      <c r="F95" s="89">
        <v>0.01</v>
      </c>
      <c r="G95" s="108" t="s">
        <v>250</v>
      </c>
      <c r="H95" s="108" t="s">
        <v>37</v>
      </c>
      <c r="I95" s="108" t="s">
        <v>505</v>
      </c>
      <c r="J95" s="108" t="s">
        <v>233</v>
      </c>
      <c r="K95" s="76">
        <v>43101</v>
      </c>
      <c r="L95" s="76">
        <v>43465</v>
      </c>
      <c r="M95" s="76"/>
      <c r="N95" s="76"/>
      <c r="O95" s="81">
        <v>0.25</v>
      </c>
      <c r="P95" s="81"/>
      <c r="Q95" s="108"/>
      <c r="R95" s="81">
        <v>0.25</v>
      </c>
      <c r="S95" s="81"/>
      <c r="T95" s="108"/>
      <c r="U95" s="81">
        <v>0.25</v>
      </c>
      <c r="V95" s="81"/>
      <c r="W95" s="193"/>
      <c r="X95" s="81">
        <v>0.25</v>
      </c>
      <c r="Y95" s="81"/>
      <c r="Z95" s="193"/>
      <c r="AA95" s="189">
        <f t="shared" ref="AA95:AA101" si="55">+SUM(O95,R95,U95,X95)</f>
        <v>1</v>
      </c>
      <c r="AB95" s="189">
        <f t="shared" ref="AB95:AB101" si="56">+SUM(P95,S95,V95,Y95)</f>
        <v>0</v>
      </c>
      <c r="AC95" s="79">
        <f t="shared" ref="AC95:AC101" si="57">IFERROR(AB95/AA95,"")</f>
        <v>0</v>
      </c>
      <c r="AD95" s="80"/>
      <c r="AF95" s="185" t="s">
        <v>410</v>
      </c>
      <c r="AG95" s="185"/>
    </row>
    <row r="96" spans="1:33" s="124" customFormat="1" ht="48" thickBot="1" x14ac:dyDescent="0.3">
      <c r="A96" s="328"/>
      <c r="B96" s="330" t="s">
        <v>325</v>
      </c>
      <c r="C96" s="331"/>
      <c r="D96" s="332"/>
      <c r="E96" s="119" t="s">
        <v>267</v>
      </c>
      <c r="F96" s="89">
        <v>0.01</v>
      </c>
      <c r="G96" s="108" t="s">
        <v>264</v>
      </c>
      <c r="H96" s="108" t="s">
        <v>36</v>
      </c>
      <c r="I96" s="108" t="s">
        <v>505</v>
      </c>
      <c r="J96" s="108" t="s">
        <v>233</v>
      </c>
      <c r="K96" s="76">
        <v>43101</v>
      </c>
      <c r="L96" s="76">
        <v>43465</v>
      </c>
      <c r="M96" s="76"/>
      <c r="N96" s="76"/>
      <c r="O96" s="81">
        <v>0.25</v>
      </c>
      <c r="P96" s="81"/>
      <c r="Q96" s="108"/>
      <c r="R96" s="81">
        <v>0.25</v>
      </c>
      <c r="S96" s="81"/>
      <c r="T96" s="108"/>
      <c r="U96" s="81">
        <v>0.25</v>
      </c>
      <c r="V96" s="81"/>
      <c r="W96" s="193"/>
      <c r="X96" s="81">
        <v>0.25</v>
      </c>
      <c r="Y96" s="108"/>
      <c r="Z96" s="108"/>
      <c r="AA96" s="190">
        <f t="shared" si="55"/>
        <v>1</v>
      </c>
      <c r="AB96" s="190">
        <f t="shared" si="56"/>
        <v>0</v>
      </c>
      <c r="AC96" s="79">
        <f t="shared" si="57"/>
        <v>0</v>
      </c>
      <c r="AD96" s="80"/>
      <c r="AF96" s="185" t="s">
        <v>410</v>
      </c>
      <c r="AG96" s="186" t="s">
        <v>418</v>
      </c>
    </row>
    <row r="97" spans="1:33" s="148" customFormat="1" ht="47.25" x14ac:dyDescent="0.25">
      <c r="A97" s="327" t="s">
        <v>508</v>
      </c>
      <c r="B97" s="323" t="s">
        <v>221</v>
      </c>
      <c r="C97" s="324"/>
      <c r="D97" s="324"/>
      <c r="E97" s="119" t="s">
        <v>356</v>
      </c>
      <c r="F97" s="89">
        <v>0.01</v>
      </c>
      <c r="G97" s="108" t="s">
        <v>222</v>
      </c>
      <c r="H97" s="108" t="s">
        <v>37</v>
      </c>
      <c r="I97" s="108" t="s">
        <v>224</v>
      </c>
      <c r="J97" s="108" t="s">
        <v>223</v>
      </c>
      <c r="K97" s="76">
        <v>43101</v>
      </c>
      <c r="L97" s="76">
        <v>43465</v>
      </c>
      <c r="M97" s="76"/>
      <c r="N97" s="76"/>
      <c r="O97" s="77">
        <v>100</v>
      </c>
      <c r="P97" s="108"/>
      <c r="Q97" s="108"/>
      <c r="R97" s="77">
        <v>104</v>
      </c>
      <c r="S97" s="108"/>
      <c r="T97" s="108"/>
      <c r="U97" s="77">
        <v>41</v>
      </c>
      <c r="V97" s="108"/>
      <c r="W97" s="108"/>
      <c r="X97" s="77">
        <v>126</v>
      </c>
      <c r="Y97" s="108"/>
      <c r="Z97" s="108"/>
      <c r="AA97" s="190">
        <f>O97+R97+U97+X97</f>
        <v>371</v>
      </c>
      <c r="AB97" s="190">
        <f t="shared" si="56"/>
        <v>0</v>
      </c>
      <c r="AC97" s="79">
        <f t="shared" si="57"/>
        <v>0</v>
      </c>
      <c r="AD97" s="171"/>
      <c r="AF97" s="185" t="s">
        <v>410</v>
      </c>
      <c r="AG97" s="186" t="s">
        <v>419</v>
      </c>
    </row>
    <row r="98" spans="1:33" s="72" customFormat="1" ht="48" thickBot="1" x14ac:dyDescent="0.3">
      <c r="A98" s="328"/>
      <c r="B98" s="323" t="s">
        <v>379</v>
      </c>
      <c r="C98" s="324"/>
      <c r="D98" s="324"/>
      <c r="E98" s="119" t="s">
        <v>509</v>
      </c>
      <c r="F98" s="89">
        <v>0.01</v>
      </c>
      <c r="G98" s="116" t="s">
        <v>380</v>
      </c>
      <c r="H98" s="95" t="s">
        <v>37</v>
      </c>
      <c r="I98" s="116" t="s">
        <v>224</v>
      </c>
      <c r="J98" s="116" t="s">
        <v>223</v>
      </c>
      <c r="K98" s="76">
        <v>43101</v>
      </c>
      <c r="L98" s="76">
        <v>43465</v>
      </c>
      <c r="M98" s="90"/>
      <c r="N98" s="90"/>
      <c r="O98" s="82">
        <v>0.25</v>
      </c>
      <c r="P98" s="82"/>
      <c r="Q98" s="95"/>
      <c r="R98" s="82">
        <v>0.25</v>
      </c>
      <c r="S98" s="82"/>
      <c r="T98" s="95"/>
      <c r="U98" s="82">
        <v>0.25</v>
      </c>
      <c r="V98" s="82"/>
      <c r="W98" s="96"/>
      <c r="X98" s="82">
        <v>0.25</v>
      </c>
      <c r="Y98" s="82"/>
      <c r="Z98" s="95"/>
      <c r="AA98" s="189">
        <f>O98+R98+U98+X98</f>
        <v>1</v>
      </c>
      <c r="AB98" s="189">
        <f t="shared" ref="AB98" si="58">+SUM(P98,S98,V98,Y98)</f>
        <v>0</v>
      </c>
      <c r="AC98" s="79">
        <f t="shared" ref="AC98" si="59">IFERROR(AB98/AA98,"")</f>
        <v>0</v>
      </c>
      <c r="AD98" s="125"/>
      <c r="AF98" s="186" t="s">
        <v>420</v>
      </c>
      <c r="AG98" s="185"/>
    </row>
    <row r="99" spans="1:33" s="72" customFormat="1" ht="84" customHeight="1" thickBot="1" x14ac:dyDescent="0.3">
      <c r="A99" s="205" t="s">
        <v>510</v>
      </c>
      <c r="B99" s="323" t="s">
        <v>354</v>
      </c>
      <c r="C99" s="324"/>
      <c r="D99" s="324"/>
      <c r="E99" s="119" t="s">
        <v>355</v>
      </c>
      <c r="F99" s="89">
        <v>0.01</v>
      </c>
      <c r="G99" s="116" t="s">
        <v>247</v>
      </c>
      <c r="H99" s="95" t="s">
        <v>36</v>
      </c>
      <c r="I99" s="95" t="s">
        <v>236</v>
      </c>
      <c r="J99" s="95" t="s">
        <v>237</v>
      </c>
      <c r="K99" s="76">
        <v>43101</v>
      </c>
      <c r="L99" s="76">
        <v>43465</v>
      </c>
      <c r="M99" s="90"/>
      <c r="N99" s="90"/>
      <c r="O99" s="82">
        <v>0.25</v>
      </c>
      <c r="P99" s="82"/>
      <c r="Q99" s="96"/>
      <c r="R99" s="82">
        <v>0.25</v>
      </c>
      <c r="S99" s="82"/>
      <c r="T99" s="95"/>
      <c r="U99" s="82">
        <v>0.25</v>
      </c>
      <c r="V99" s="82"/>
      <c r="W99" s="95"/>
      <c r="X99" s="82">
        <v>0.25</v>
      </c>
      <c r="Y99" s="82"/>
      <c r="Z99" s="95"/>
      <c r="AA99" s="189">
        <f t="shared" si="55"/>
        <v>1</v>
      </c>
      <c r="AB99" s="189">
        <f>+SUM(P29,S99,V99,Y99)</f>
        <v>0</v>
      </c>
      <c r="AC99" s="79">
        <f t="shared" si="57"/>
        <v>0</v>
      </c>
      <c r="AD99" s="125"/>
      <c r="AF99" s="185" t="s">
        <v>421</v>
      </c>
      <c r="AG99" s="185"/>
    </row>
    <row r="100" spans="1:33" s="124" customFormat="1" ht="51" customHeight="1" x14ac:dyDescent="0.25">
      <c r="A100" s="148"/>
      <c r="B100" s="323" t="s">
        <v>326</v>
      </c>
      <c r="C100" s="324"/>
      <c r="D100" s="324"/>
      <c r="E100" s="119" t="s">
        <v>383</v>
      </c>
      <c r="F100" s="89">
        <v>0.01</v>
      </c>
      <c r="G100" s="108" t="s">
        <v>252</v>
      </c>
      <c r="H100" s="108" t="s">
        <v>36</v>
      </c>
      <c r="I100" s="108" t="s">
        <v>506</v>
      </c>
      <c r="J100" s="108" t="s">
        <v>274</v>
      </c>
      <c r="K100" s="76">
        <v>43101</v>
      </c>
      <c r="L100" s="76">
        <v>43465</v>
      </c>
      <c r="M100" s="76"/>
      <c r="N100" s="76"/>
      <c r="O100" s="110">
        <v>0.25</v>
      </c>
      <c r="P100" s="110"/>
      <c r="Q100" s="96"/>
      <c r="R100" s="110">
        <v>0.25</v>
      </c>
      <c r="S100" s="110"/>
      <c r="T100" s="96"/>
      <c r="U100" s="110">
        <v>0.25</v>
      </c>
      <c r="V100" s="110"/>
      <c r="W100" s="108"/>
      <c r="X100" s="110">
        <v>0.25</v>
      </c>
      <c r="Y100" s="81"/>
      <c r="Z100" s="95"/>
      <c r="AA100" s="189">
        <f t="shared" si="55"/>
        <v>1</v>
      </c>
      <c r="AB100" s="189">
        <f t="shared" si="56"/>
        <v>0</v>
      </c>
      <c r="AC100" s="79">
        <f t="shared" si="57"/>
        <v>0</v>
      </c>
      <c r="AD100" s="168"/>
      <c r="AF100" s="186" t="s">
        <v>422</v>
      </c>
      <c r="AG100" s="185"/>
    </row>
    <row r="101" spans="1:33" s="148" customFormat="1" ht="28.5" x14ac:dyDescent="0.25">
      <c r="B101" s="323" t="s">
        <v>400</v>
      </c>
      <c r="C101" s="324"/>
      <c r="D101" s="324"/>
      <c r="E101" s="119" t="s">
        <v>383</v>
      </c>
      <c r="F101" s="89">
        <v>0.01</v>
      </c>
      <c r="G101" s="108" t="s">
        <v>252</v>
      </c>
      <c r="H101" s="108" t="s">
        <v>36</v>
      </c>
      <c r="I101" s="108" t="s">
        <v>401</v>
      </c>
      <c r="J101" s="108" t="s">
        <v>402</v>
      </c>
      <c r="K101" s="76">
        <v>43101</v>
      </c>
      <c r="L101" s="76">
        <v>43465</v>
      </c>
      <c r="M101" s="76"/>
      <c r="N101" s="76"/>
      <c r="O101" s="81">
        <v>0</v>
      </c>
      <c r="P101" s="81"/>
      <c r="Q101" s="108"/>
      <c r="R101" s="81">
        <v>0.33</v>
      </c>
      <c r="S101" s="81"/>
      <c r="T101" s="108"/>
      <c r="U101" s="81">
        <v>0.33</v>
      </c>
      <c r="V101" s="81"/>
      <c r="W101" s="108"/>
      <c r="X101" s="81">
        <v>0.34</v>
      </c>
      <c r="Y101" s="81"/>
      <c r="Z101" s="108"/>
      <c r="AA101" s="189">
        <f t="shared" si="55"/>
        <v>1</v>
      </c>
      <c r="AB101" s="189">
        <f t="shared" si="56"/>
        <v>0</v>
      </c>
      <c r="AC101" s="79">
        <f t="shared" si="57"/>
        <v>0</v>
      </c>
      <c r="AD101" s="80"/>
      <c r="AF101" s="185" t="s">
        <v>410</v>
      </c>
      <c r="AG101" s="185"/>
    </row>
    <row r="102" spans="1:33" s="123" customFormat="1" x14ac:dyDescent="0.25">
      <c r="B102" s="129"/>
      <c r="C102" s="130"/>
      <c r="D102" s="130"/>
      <c r="E102" s="130"/>
      <c r="F102" s="223"/>
      <c r="G102" s="130"/>
      <c r="H102" s="130"/>
      <c r="I102" s="130"/>
      <c r="J102" s="130"/>
      <c r="K102" s="130"/>
      <c r="L102" s="131"/>
      <c r="M102" s="131"/>
      <c r="N102" s="131"/>
      <c r="S102" s="132"/>
      <c r="T102" s="132"/>
      <c r="U102" s="132"/>
      <c r="V102" s="132"/>
      <c r="W102" s="132"/>
      <c r="X102" s="132"/>
      <c r="Y102" s="132"/>
      <c r="Z102" s="132"/>
      <c r="AA102" s="132"/>
      <c r="AB102" s="132"/>
      <c r="AC102" s="132"/>
      <c r="AD102" s="175">
        <f>+SUMPRODUCT(AC94:AC101,F94:F101)</f>
        <v>0</v>
      </c>
      <c r="AF102" s="185"/>
      <c r="AG102" s="185"/>
    </row>
    <row r="103" spans="1:33" s="123" customFormat="1" x14ac:dyDescent="0.25">
      <c r="B103" s="334" t="s">
        <v>141</v>
      </c>
      <c r="C103" s="335"/>
      <c r="D103" s="336" t="str">
        <f>+D15</f>
        <v>Mediante acciones de seguimiento y control urbano que garanticen la protección, conservación y recuperación del patrimonio cultural.</v>
      </c>
      <c r="E103" s="337"/>
      <c r="F103" s="337"/>
      <c r="G103" s="337"/>
      <c r="H103" s="337"/>
      <c r="I103" s="337"/>
      <c r="J103" s="337"/>
      <c r="K103" s="337"/>
      <c r="L103" s="337"/>
      <c r="M103" s="337"/>
      <c r="N103" s="337"/>
      <c r="O103" s="337"/>
      <c r="P103" s="337"/>
      <c r="Q103" s="337"/>
      <c r="R103" s="337"/>
      <c r="S103" s="337"/>
      <c r="T103" s="337"/>
      <c r="U103" s="337"/>
      <c r="V103" s="337"/>
      <c r="W103" s="337"/>
      <c r="X103" s="337"/>
      <c r="Y103" s="337"/>
      <c r="Z103" s="337"/>
      <c r="AA103" s="337"/>
      <c r="AB103" s="337"/>
      <c r="AC103" s="337"/>
      <c r="AD103" s="338"/>
      <c r="AF103" s="185"/>
      <c r="AG103" s="185"/>
    </row>
    <row r="104" spans="1:33" s="123" customFormat="1" x14ac:dyDescent="0.25">
      <c r="B104" s="355" t="s">
        <v>16</v>
      </c>
      <c r="C104" s="356"/>
      <c r="D104" s="357"/>
      <c r="E104" s="343" t="s">
        <v>191</v>
      </c>
      <c r="F104" s="343" t="s">
        <v>24</v>
      </c>
      <c r="G104" s="343" t="s">
        <v>187</v>
      </c>
      <c r="H104" s="343" t="s">
        <v>199</v>
      </c>
      <c r="I104" s="333" t="s">
        <v>17</v>
      </c>
      <c r="J104" s="343" t="s">
        <v>23</v>
      </c>
      <c r="K104" s="346" t="s">
        <v>18</v>
      </c>
      <c r="L104" s="347"/>
      <c r="M104" s="192"/>
      <c r="N104" s="192"/>
      <c r="O104" s="348" t="s">
        <v>192</v>
      </c>
      <c r="P104" s="348"/>
      <c r="Q104" s="348"/>
      <c r="R104" s="348"/>
      <c r="S104" s="348"/>
      <c r="T104" s="348"/>
      <c r="U104" s="348"/>
      <c r="V104" s="348"/>
      <c r="W104" s="348"/>
      <c r="X104" s="348"/>
      <c r="Y104" s="348"/>
      <c r="Z104" s="348"/>
      <c r="AA104" s="333" t="s">
        <v>8</v>
      </c>
      <c r="AB104" s="333"/>
      <c r="AC104" s="333"/>
      <c r="AD104" s="342" t="s">
        <v>209</v>
      </c>
      <c r="AF104" s="185"/>
      <c r="AG104" s="185"/>
    </row>
    <row r="105" spans="1:33" s="123" customFormat="1" x14ac:dyDescent="0.25">
      <c r="B105" s="358"/>
      <c r="C105" s="359"/>
      <c r="D105" s="360"/>
      <c r="E105" s="344"/>
      <c r="F105" s="344"/>
      <c r="G105" s="344"/>
      <c r="H105" s="344"/>
      <c r="I105" s="333"/>
      <c r="J105" s="344"/>
      <c r="K105" s="348" t="s">
        <v>19</v>
      </c>
      <c r="L105" s="333" t="s">
        <v>20</v>
      </c>
      <c r="M105" s="191"/>
      <c r="N105" s="191"/>
      <c r="O105" s="333" t="s">
        <v>4</v>
      </c>
      <c r="P105" s="333"/>
      <c r="Q105" s="333"/>
      <c r="R105" s="333" t="s">
        <v>5</v>
      </c>
      <c r="S105" s="333"/>
      <c r="T105" s="333"/>
      <c r="U105" s="333" t="s">
        <v>6</v>
      </c>
      <c r="V105" s="333"/>
      <c r="W105" s="333"/>
      <c r="X105" s="333" t="s">
        <v>7</v>
      </c>
      <c r="Y105" s="333"/>
      <c r="Z105" s="333"/>
      <c r="AA105" s="333"/>
      <c r="AB105" s="333"/>
      <c r="AC105" s="333"/>
      <c r="AD105" s="342"/>
      <c r="AF105" s="185"/>
      <c r="AG105" s="185"/>
    </row>
    <row r="106" spans="1:33" s="123" customFormat="1" ht="30" x14ac:dyDescent="0.25">
      <c r="B106" s="358"/>
      <c r="C106" s="359"/>
      <c r="D106" s="360"/>
      <c r="E106" s="345"/>
      <c r="F106" s="345"/>
      <c r="G106" s="345"/>
      <c r="H106" s="345"/>
      <c r="I106" s="333"/>
      <c r="J106" s="345"/>
      <c r="K106" s="348"/>
      <c r="L106" s="333"/>
      <c r="M106" s="191"/>
      <c r="N106" s="191"/>
      <c r="O106" s="191" t="s">
        <v>189</v>
      </c>
      <c r="P106" s="191" t="s">
        <v>190</v>
      </c>
      <c r="Q106" s="191" t="s">
        <v>21</v>
      </c>
      <c r="R106" s="191" t="s">
        <v>189</v>
      </c>
      <c r="S106" s="191" t="s">
        <v>190</v>
      </c>
      <c r="T106" s="191" t="s">
        <v>21</v>
      </c>
      <c r="U106" s="191" t="s">
        <v>189</v>
      </c>
      <c r="V106" s="191" t="s">
        <v>190</v>
      </c>
      <c r="W106" s="191" t="s">
        <v>21</v>
      </c>
      <c r="X106" s="191" t="s">
        <v>189</v>
      </c>
      <c r="Y106" s="191" t="s">
        <v>190</v>
      </c>
      <c r="Z106" s="191" t="s">
        <v>21</v>
      </c>
      <c r="AA106" s="191" t="s">
        <v>189</v>
      </c>
      <c r="AB106" s="67" t="s">
        <v>190</v>
      </c>
      <c r="AC106" s="67" t="s">
        <v>188</v>
      </c>
      <c r="AD106" s="63" t="s">
        <v>11</v>
      </c>
      <c r="AF106" s="185"/>
      <c r="AG106" s="185"/>
    </row>
    <row r="107" spans="1:33" s="148" customFormat="1" ht="28.5" x14ac:dyDescent="0.25">
      <c r="B107" s="323" t="s">
        <v>357</v>
      </c>
      <c r="C107" s="324"/>
      <c r="D107" s="324"/>
      <c r="E107" s="119" t="s">
        <v>358</v>
      </c>
      <c r="F107" s="89">
        <v>0.02</v>
      </c>
      <c r="G107" s="108" t="s">
        <v>247</v>
      </c>
      <c r="H107" s="108" t="s">
        <v>36</v>
      </c>
      <c r="I107" s="108" t="s">
        <v>217</v>
      </c>
      <c r="J107" s="108" t="s">
        <v>212</v>
      </c>
      <c r="K107" s="76">
        <v>43101</v>
      </c>
      <c r="L107" s="76">
        <v>43465</v>
      </c>
      <c r="M107" s="76"/>
      <c r="N107" s="76"/>
      <c r="O107" s="81">
        <v>0.25</v>
      </c>
      <c r="P107" s="81"/>
      <c r="Q107" s="108"/>
      <c r="R107" s="81">
        <v>0.25</v>
      </c>
      <c r="S107" s="81"/>
      <c r="T107" s="108"/>
      <c r="U107" s="81">
        <v>0.25</v>
      </c>
      <c r="V107" s="81"/>
      <c r="W107" s="108"/>
      <c r="X107" s="81">
        <v>0.25</v>
      </c>
      <c r="Y107" s="81"/>
      <c r="Z107" s="108"/>
      <c r="AA107" s="189">
        <f t="shared" ref="AA107:AB109" si="60">+SUM(O107,R107,U107,X107)</f>
        <v>1</v>
      </c>
      <c r="AB107" s="189">
        <f t="shared" si="60"/>
        <v>0</v>
      </c>
      <c r="AC107" s="79">
        <f>IFERROR(AB107/AA107,"")</f>
        <v>0</v>
      </c>
      <c r="AD107" s="172"/>
      <c r="AF107" s="185" t="s">
        <v>410</v>
      </c>
      <c r="AG107" s="185"/>
    </row>
    <row r="108" spans="1:33" s="148" customFormat="1" ht="43.5" thickBot="1" x14ac:dyDescent="0.3">
      <c r="B108" s="323" t="s">
        <v>359</v>
      </c>
      <c r="C108" s="324"/>
      <c r="D108" s="324"/>
      <c r="E108" s="119" t="s">
        <v>360</v>
      </c>
      <c r="F108" s="89">
        <v>0.02</v>
      </c>
      <c r="G108" s="108" t="s">
        <v>218</v>
      </c>
      <c r="H108" s="108" t="s">
        <v>36</v>
      </c>
      <c r="I108" s="108" t="s">
        <v>217</v>
      </c>
      <c r="J108" s="108" t="s">
        <v>212</v>
      </c>
      <c r="K108" s="76">
        <v>43101</v>
      </c>
      <c r="L108" s="76">
        <v>43465</v>
      </c>
      <c r="M108" s="76"/>
      <c r="N108" s="76"/>
      <c r="O108" s="77">
        <v>95</v>
      </c>
      <c r="P108" s="77"/>
      <c r="Q108" s="108"/>
      <c r="R108" s="77">
        <v>95</v>
      </c>
      <c r="S108" s="108"/>
      <c r="T108" s="108"/>
      <c r="U108" s="77">
        <v>95</v>
      </c>
      <c r="V108" s="108"/>
      <c r="W108" s="108"/>
      <c r="X108" s="77">
        <v>95</v>
      </c>
      <c r="Y108" s="108"/>
      <c r="Z108" s="108"/>
      <c r="AA108" s="190">
        <f t="shared" si="60"/>
        <v>380</v>
      </c>
      <c r="AB108" s="190">
        <f t="shared" si="60"/>
        <v>0</v>
      </c>
      <c r="AC108" s="79">
        <f>IFERROR(AB108/AA108,"")</f>
        <v>0</v>
      </c>
      <c r="AD108" s="172"/>
      <c r="AF108" s="185" t="s">
        <v>410</v>
      </c>
      <c r="AG108" s="185"/>
    </row>
    <row r="109" spans="1:33" s="72" customFormat="1" ht="29.25" thickBot="1" x14ac:dyDescent="0.3">
      <c r="B109" s="323" t="s">
        <v>361</v>
      </c>
      <c r="C109" s="324"/>
      <c r="D109" s="324"/>
      <c r="E109" s="113" t="s">
        <v>362</v>
      </c>
      <c r="F109" s="83">
        <v>0.02</v>
      </c>
      <c r="G109" s="116" t="s">
        <v>278</v>
      </c>
      <c r="H109" s="116" t="s">
        <v>36</v>
      </c>
      <c r="I109" s="117" t="s">
        <v>225</v>
      </c>
      <c r="J109" s="116" t="s">
        <v>226</v>
      </c>
      <c r="K109" s="117">
        <v>42736</v>
      </c>
      <c r="L109" s="117">
        <v>43100</v>
      </c>
      <c r="M109" s="117"/>
      <c r="N109" s="117"/>
      <c r="O109" s="110">
        <v>0.25</v>
      </c>
      <c r="P109" s="110"/>
      <c r="Q109" s="157"/>
      <c r="R109" s="110">
        <v>0.25</v>
      </c>
      <c r="S109" s="110"/>
      <c r="T109" s="163"/>
      <c r="U109" s="110">
        <v>0.25</v>
      </c>
      <c r="V109" s="110"/>
      <c r="W109" s="164"/>
      <c r="X109" s="110">
        <v>0.25</v>
      </c>
      <c r="Y109" s="110"/>
      <c r="Z109" s="160"/>
      <c r="AA109" s="197">
        <f t="shared" si="60"/>
        <v>1</v>
      </c>
      <c r="AB109" s="197">
        <f t="shared" si="60"/>
        <v>0</v>
      </c>
      <c r="AC109" s="107">
        <f>IFERROR(AB109/AA109,"")</f>
        <v>0</v>
      </c>
      <c r="AD109" s="211"/>
      <c r="AF109" s="185" t="s">
        <v>410</v>
      </c>
      <c r="AG109" s="185"/>
    </row>
    <row r="110" spans="1:33" s="123" customFormat="1" ht="31.5" x14ac:dyDescent="0.25">
      <c r="B110" s="323" t="s">
        <v>404</v>
      </c>
      <c r="C110" s="324"/>
      <c r="D110" s="324"/>
      <c r="E110" s="113" t="s">
        <v>363</v>
      </c>
      <c r="F110" s="83">
        <v>0.02</v>
      </c>
      <c r="G110" s="116" t="s">
        <v>282</v>
      </c>
      <c r="H110" s="116" t="s">
        <v>36</v>
      </c>
      <c r="I110" s="117" t="s">
        <v>271</v>
      </c>
      <c r="J110" s="93" t="s">
        <v>272</v>
      </c>
      <c r="K110" s="76">
        <v>43101</v>
      </c>
      <c r="L110" s="76">
        <v>43465</v>
      </c>
      <c r="M110" s="76"/>
      <c r="N110" s="76"/>
      <c r="O110" s="81">
        <v>0.25</v>
      </c>
      <c r="P110" s="110"/>
      <c r="Q110" s="96"/>
      <c r="R110" s="81">
        <v>0.25</v>
      </c>
      <c r="S110" s="81"/>
      <c r="T110" s="96"/>
      <c r="U110" s="81">
        <v>0.25</v>
      </c>
      <c r="V110" s="81"/>
      <c r="W110" s="93"/>
      <c r="X110" s="81">
        <v>0.25</v>
      </c>
      <c r="Y110" s="110"/>
      <c r="Z110" s="116"/>
      <c r="AA110" s="197">
        <f t="shared" ref="AA110" si="61">+SUM(O110,R110,U110,X110)</f>
        <v>1</v>
      </c>
      <c r="AB110" s="197">
        <f t="shared" ref="AB110" si="62">+SUM(P110,S110,V110,Y110)</f>
        <v>0</v>
      </c>
      <c r="AC110" s="107">
        <f>IFERROR(AB110/AA110,"")</f>
        <v>0</v>
      </c>
      <c r="AD110" s="168"/>
      <c r="AF110" s="185" t="s">
        <v>410</v>
      </c>
      <c r="AG110" s="186" t="s">
        <v>423</v>
      </c>
    </row>
    <row r="111" spans="1:33" s="123" customFormat="1" x14ac:dyDescent="0.25">
      <c r="B111" s="129"/>
      <c r="C111" s="130"/>
      <c r="D111" s="130"/>
      <c r="E111" s="130"/>
      <c r="F111" s="223"/>
      <c r="G111" s="130"/>
      <c r="H111" s="130"/>
      <c r="I111" s="130"/>
      <c r="J111" s="130"/>
      <c r="K111" s="130"/>
      <c r="L111" s="131"/>
      <c r="M111" s="131"/>
      <c r="N111" s="131"/>
      <c r="S111" s="132"/>
      <c r="T111" s="132"/>
      <c r="U111" s="132"/>
      <c r="V111" s="132"/>
      <c r="W111" s="132"/>
      <c r="X111" s="132"/>
      <c r="Y111" s="132"/>
      <c r="Z111" s="132"/>
      <c r="AA111" s="132"/>
      <c r="AB111" s="132"/>
      <c r="AC111" s="132"/>
      <c r="AD111" s="175">
        <f>+SUMPRODUCT(AC107:AC110,F107:F110)</f>
        <v>0</v>
      </c>
      <c r="AF111" s="185" t="s">
        <v>410</v>
      </c>
      <c r="AG111" s="185"/>
    </row>
    <row r="112" spans="1:33" s="123" customFormat="1" x14ac:dyDescent="0.25">
      <c r="B112" s="334" t="s">
        <v>141</v>
      </c>
      <c r="C112" s="335"/>
      <c r="D112" s="339" t="str">
        <f>+R11</f>
        <v>Mediante el fortalecimiento de la comunicación interna y el trabajo en equipo.</v>
      </c>
      <c r="E112" s="340"/>
      <c r="F112" s="340"/>
      <c r="G112" s="340"/>
      <c r="H112" s="340"/>
      <c r="I112" s="340"/>
      <c r="J112" s="340"/>
      <c r="K112" s="340"/>
      <c r="L112" s="340"/>
      <c r="M112" s="340"/>
      <c r="N112" s="340"/>
      <c r="O112" s="340"/>
      <c r="P112" s="340"/>
      <c r="Q112" s="340"/>
      <c r="R112" s="340"/>
      <c r="S112" s="340"/>
      <c r="T112" s="340"/>
      <c r="U112" s="340"/>
      <c r="V112" s="340"/>
      <c r="W112" s="340"/>
      <c r="X112" s="340"/>
      <c r="Y112" s="340"/>
      <c r="Z112" s="340"/>
      <c r="AA112" s="340"/>
      <c r="AB112" s="340"/>
      <c r="AC112" s="340"/>
      <c r="AD112" s="341"/>
      <c r="AF112" s="185" t="s">
        <v>410</v>
      </c>
      <c r="AG112" s="185"/>
    </row>
    <row r="113" spans="1:33" s="123" customFormat="1" x14ac:dyDescent="0.25">
      <c r="B113" s="355" t="s">
        <v>16</v>
      </c>
      <c r="C113" s="356"/>
      <c r="D113" s="357"/>
      <c r="E113" s="343" t="s">
        <v>191</v>
      </c>
      <c r="F113" s="343" t="s">
        <v>24</v>
      </c>
      <c r="G113" s="343" t="s">
        <v>187</v>
      </c>
      <c r="H113" s="343" t="s">
        <v>199</v>
      </c>
      <c r="I113" s="333" t="s">
        <v>17</v>
      </c>
      <c r="J113" s="343" t="s">
        <v>23</v>
      </c>
      <c r="K113" s="346" t="s">
        <v>18</v>
      </c>
      <c r="L113" s="347"/>
      <c r="M113" s="192"/>
      <c r="N113" s="192"/>
      <c r="O113" s="348" t="s">
        <v>192</v>
      </c>
      <c r="P113" s="348"/>
      <c r="Q113" s="348"/>
      <c r="R113" s="348"/>
      <c r="S113" s="348"/>
      <c r="T113" s="348"/>
      <c r="U113" s="348"/>
      <c r="V113" s="348"/>
      <c r="W113" s="348"/>
      <c r="X113" s="348"/>
      <c r="Y113" s="348"/>
      <c r="Z113" s="348"/>
      <c r="AA113" s="333" t="s">
        <v>8</v>
      </c>
      <c r="AB113" s="333"/>
      <c r="AC113" s="333"/>
      <c r="AD113" s="342" t="s">
        <v>209</v>
      </c>
      <c r="AF113" s="185" t="s">
        <v>410</v>
      </c>
      <c r="AG113" s="185"/>
    </row>
    <row r="114" spans="1:33" s="123" customFormat="1" x14ac:dyDescent="0.25">
      <c r="B114" s="358"/>
      <c r="C114" s="359"/>
      <c r="D114" s="360"/>
      <c r="E114" s="344"/>
      <c r="F114" s="344"/>
      <c r="G114" s="344"/>
      <c r="H114" s="344"/>
      <c r="I114" s="333"/>
      <c r="J114" s="344"/>
      <c r="K114" s="348" t="s">
        <v>19</v>
      </c>
      <c r="L114" s="333" t="s">
        <v>20</v>
      </c>
      <c r="M114" s="191"/>
      <c r="N114" s="191"/>
      <c r="O114" s="333" t="s">
        <v>4</v>
      </c>
      <c r="P114" s="333"/>
      <c r="Q114" s="333"/>
      <c r="R114" s="333" t="s">
        <v>5</v>
      </c>
      <c r="S114" s="333"/>
      <c r="T114" s="333"/>
      <c r="U114" s="333" t="s">
        <v>6</v>
      </c>
      <c r="V114" s="333"/>
      <c r="W114" s="333"/>
      <c r="X114" s="333" t="s">
        <v>7</v>
      </c>
      <c r="Y114" s="333"/>
      <c r="Z114" s="333"/>
      <c r="AA114" s="333"/>
      <c r="AB114" s="333"/>
      <c r="AC114" s="333"/>
      <c r="AD114" s="342"/>
      <c r="AF114" s="185" t="s">
        <v>410</v>
      </c>
      <c r="AG114" s="185"/>
    </row>
    <row r="115" spans="1:33" s="123" customFormat="1" ht="30" x14ac:dyDescent="0.25">
      <c r="B115" s="358"/>
      <c r="C115" s="359"/>
      <c r="D115" s="360"/>
      <c r="E115" s="345"/>
      <c r="F115" s="345"/>
      <c r="G115" s="345"/>
      <c r="H115" s="345"/>
      <c r="I115" s="333"/>
      <c r="J115" s="345"/>
      <c r="K115" s="348"/>
      <c r="L115" s="333"/>
      <c r="M115" s="191"/>
      <c r="N115" s="191"/>
      <c r="O115" s="191" t="s">
        <v>189</v>
      </c>
      <c r="P115" s="191" t="s">
        <v>190</v>
      </c>
      <c r="Q115" s="191" t="s">
        <v>21</v>
      </c>
      <c r="R115" s="191" t="s">
        <v>189</v>
      </c>
      <c r="S115" s="191" t="s">
        <v>190</v>
      </c>
      <c r="T115" s="191" t="s">
        <v>21</v>
      </c>
      <c r="U115" s="191" t="s">
        <v>189</v>
      </c>
      <c r="V115" s="191" t="s">
        <v>190</v>
      </c>
      <c r="W115" s="191" t="s">
        <v>21</v>
      </c>
      <c r="X115" s="191" t="s">
        <v>189</v>
      </c>
      <c r="Y115" s="191" t="s">
        <v>190</v>
      </c>
      <c r="Z115" s="191" t="s">
        <v>21</v>
      </c>
      <c r="AA115" s="191" t="s">
        <v>189</v>
      </c>
      <c r="AB115" s="67" t="s">
        <v>190</v>
      </c>
      <c r="AC115" s="67" t="s">
        <v>188</v>
      </c>
      <c r="AD115" s="63" t="s">
        <v>11</v>
      </c>
      <c r="AF115" s="185" t="s">
        <v>410</v>
      </c>
      <c r="AG115" s="185"/>
    </row>
    <row r="116" spans="1:33" s="72" customFormat="1" ht="47.25" x14ac:dyDescent="0.25">
      <c r="B116" s="323" t="s">
        <v>343</v>
      </c>
      <c r="C116" s="324"/>
      <c r="D116" s="324"/>
      <c r="E116" s="119" t="s">
        <v>405</v>
      </c>
      <c r="F116" s="83">
        <v>5.0000000000000001E-3</v>
      </c>
      <c r="G116" s="116" t="s">
        <v>342</v>
      </c>
      <c r="H116" s="116" t="s">
        <v>36</v>
      </c>
      <c r="I116" s="116" t="s">
        <v>244</v>
      </c>
      <c r="J116" s="116" t="s">
        <v>242</v>
      </c>
      <c r="K116" s="76">
        <v>43101</v>
      </c>
      <c r="L116" s="76">
        <v>43465</v>
      </c>
      <c r="M116" s="76"/>
      <c r="N116" s="76"/>
      <c r="O116" s="118">
        <v>0</v>
      </c>
      <c r="P116" s="116"/>
      <c r="Q116" s="116"/>
      <c r="R116" s="118">
        <v>1</v>
      </c>
      <c r="S116" s="116"/>
      <c r="T116" s="116"/>
      <c r="U116" s="118">
        <v>0</v>
      </c>
      <c r="V116" s="116"/>
      <c r="W116" s="116"/>
      <c r="X116" s="118">
        <v>1</v>
      </c>
      <c r="Y116" s="116"/>
      <c r="Z116" s="116"/>
      <c r="AA116" s="105">
        <f t="shared" ref="AA116:AB116" si="63">+SUM(O116,R116,U116,X116)</f>
        <v>2</v>
      </c>
      <c r="AB116" s="105">
        <f t="shared" si="63"/>
        <v>0</v>
      </c>
      <c r="AC116" s="107">
        <f>IFERROR(AB116/AA116,"")</f>
        <v>0</v>
      </c>
      <c r="AD116" s="64"/>
      <c r="AF116" s="185" t="s">
        <v>410</v>
      </c>
      <c r="AG116" s="186" t="s">
        <v>424</v>
      </c>
    </row>
    <row r="117" spans="1:33" s="123" customFormat="1" x14ac:dyDescent="0.25">
      <c r="B117" s="129"/>
      <c r="C117" s="130"/>
      <c r="D117" s="130"/>
      <c r="E117" s="130"/>
      <c r="F117" s="223"/>
      <c r="G117" s="130"/>
      <c r="H117" s="130"/>
      <c r="I117" s="130"/>
      <c r="J117" s="130"/>
      <c r="K117" s="130"/>
      <c r="L117" s="131"/>
      <c r="M117" s="131"/>
      <c r="N117" s="131"/>
      <c r="S117" s="132"/>
      <c r="T117" s="132"/>
      <c r="U117" s="132"/>
      <c r="V117" s="132"/>
      <c r="W117" s="132"/>
      <c r="X117" s="132"/>
      <c r="Y117" s="132"/>
      <c r="Z117" s="132"/>
      <c r="AA117" s="132"/>
      <c r="AB117" s="132"/>
      <c r="AC117" s="132"/>
      <c r="AD117" s="175">
        <f>+AC116*F116</f>
        <v>0</v>
      </c>
      <c r="AF117" s="185" t="s">
        <v>410</v>
      </c>
      <c r="AG117" s="185"/>
    </row>
    <row r="118" spans="1:33" s="123" customFormat="1" x14ac:dyDescent="0.25">
      <c r="B118" s="334" t="s">
        <v>141</v>
      </c>
      <c r="C118" s="335"/>
      <c r="D118" s="339" t="str">
        <f>+R12</f>
        <v>Mediante acciones de mejora y sostenibilidad del Sistema Integrado de Gestión.</v>
      </c>
      <c r="E118" s="340"/>
      <c r="F118" s="340"/>
      <c r="G118" s="340"/>
      <c r="H118" s="340"/>
      <c r="I118" s="340"/>
      <c r="J118" s="340"/>
      <c r="K118" s="340"/>
      <c r="L118" s="340"/>
      <c r="M118" s="340"/>
      <c r="N118" s="340"/>
      <c r="O118" s="340"/>
      <c r="P118" s="340"/>
      <c r="Q118" s="340"/>
      <c r="R118" s="340"/>
      <c r="S118" s="340"/>
      <c r="T118" s="340"/>
      <c r="U118" s="340"/>
      <c r="V118" s="340"/>
      <c r="W118" s="340"/>
      <c r="X118" s="340"/>
      <c r="Y118" s="340"/>
      <c r="Z118" s="340"/>
      <c r="AA118" s="340"/>
      <c r="AB118" s="340"/>
      <c r="AC118" s="340"/>
      <c r="AD118" s="341"/>
      <c r="AF118" s="185" t="s">
        <v>410</v>
      </c>
      <c r="AG118" s="185"/>
    </row>
    <row r="119" spans="1:33" s="123" customFormat="1" x14ac:dyDescent="0.25">
      <c r="B119" s="355" t="s">
        <v>16</v>
      </c>
      <c r="C119" s="356"/>
      <c r="D119" s="357"/>
      <c r="E119" s="343" t="s">
        <v>191</v>
      </c>
      <c r="F119" s="343" t="s">
        <v>24</v>
      </c>
      <c r="G119" s="343" t="s">
        <v>187</v>
      </c>
      <c r="H119" s="343" t="s">
        <v>199</v>
      </c>
      <c r="I119" s="333" t="s">
        <v>17</v>
      </c>
      <c r="J119" s="343" t="s">
        <v>23</v>
      </c>
      <c r="K119" s="346" t="s">
        <v>18</v>
      </c>
      <c r="L119" s="347"/>
      <c r="M119" s="192"/>
      <c r="N119" s="192"/>
      <c r="O119" s="348" t="s">
        <v>192</v>
      </c>
      <c r="P119" s="348"/>
      <c r="Q119" s="348"/>
      <c r="R119" s="348"/>
      <c r="S119" s="348"/>
      <c r="T119" s="348"/>
      <c r="U119" s="348"/>
      <c r="V119" s="348"/>
      <c r="W119" s="348"/>
      <c r="X119" s="348"/>
      <c r="Y119" s="348"/>
      <c r="Z119" s="348"/>
      <c r="AA119" s="333" t="s">
        <v>8</v>
      </c>
      <c r="AB119" s="333"/>
      <c r="AC119" s="333"/>
      <c r="AD119" s="342" t="s">
        <v>209</v>
      </c>
      <c r="AF119" s="185" t="s">
        <v>410</v>
      </c>
      <c r="AG119" s="185"/>
    </row>
    <row r="120" spans="1:33" s="123" customFormat="1" x14ac:dyDescent="0.25">
      <c r="B120" s="358"/>
      <c r="C120" s="359"/>
      <c r="D120" s="360"/>
      <c r="E120" s="344"/>
      <c r="F120" s="344"/>
      <c r="G120" s="344"/>
      <c r="H120" s="344"/>
      <c r="I120" s="333"/>
      <c r="J120" s="344"/>
      <c r="K120" s="348" t="s">
        <v>19</v>
      </c>
      <c r="L120" s="333" t="s">
        <v>20</v>
      </c>
      <c r="M120" s="191"/>
      <c r="N120" s="191"/>
      <c r="O120" s="333" t="s">
        <v>4</v>
      </c>
      <c r="P120" s="333"/>
      <c r="Q120" s="333"/>
      <c r="R120" s="333" t="s">
        <v>5</v>
      </c>
      <c r="S120" s="333"/>
      <c r="T120" s="333"/>
      <c r="U120" s="333" t="s">
        <v>6</v>
      </c>
      <c r="V120" s="333"/>
      <c r="W120" s="333"/>
      <c r="X120" s="333" t="s">
        <v>7</v>
      </c>
      <c r="Y120" s="333"/>
      <c r="Z120" s="333"/>
      <c r="AA120" s="333"/>
      <c r="AB120" s="333"/>
      <c r="AC120" s="333"/>
      <c r="AD120" s="342"/>
      <c r="AF120" s="185" t="s">
        <v>410</v>
      </c>
      <c r="AG120" s="185"/>
    </row>
    <row r="121" spans="1:33" s="123" customFormat="1" ht="30" x14ac:dyDescent="0.25">
      <c r="B121" s="358"/>
      <c r="C121" s="359"/>
      <c r="D121" s="360"/>
      <c r="E121" s="345"/>
      <c r="F121" s="345"/>
      <c r="G121" s="345"/>
      <c r="H121" s="345"/>
      <c r="I121" s="333"/>
      <c r="J121" s="345"/>
      <c r="K121" s="348"/>
      <c r="L121" s="333"/>
      <c r="M121" s="191"/>
      <c r="N121" s="191"/>
      <c r="O121" s="191" t="s">
        <v>189</v>
      </c>
      <c r="P121" s="191" t="s">
        <v>190</v>
      </c>
      <c r="Q121" s="191" t="s">
        <v>21</v>
      </c>
      <c r="R121" s="191" t="s">
        <v>189</v>
      </c>
      <c r="S121" s="191" t="s">
        <v>190</v>
      </c>
      <c r="T121" s="191" t="s">
        <v>21</v>
      </c>
      <c r="U121" s="191" t="s">
        <v>189</v>
      </c>
      <c r="V121" s="191" t="s">
        <v>190</v>
      </c>
      <c r="W121" s="191" t="s">
        <v>21</v>
      </c>
      <c r="X121" s="191" t="s">
        <v>189</v>
      </c>
      <c r="Y121" s="191" t="s">
        <v>190</v>
      </c>
      <c r="Z121" s="191" t="s">
        <v>21</v>
      </c>
      <c r="AA121" s="191" t="s">
        <v>189</v>
      </c>
      <c r="AB121" s="67" t="s">
        <v>190</v>
      </c>
      <c r="AC121" s="67" t="s">
        <v>188</v>
      </c>
      <c r="AD121" s="63" t="s">
        <v>11</v>
      </c>
      <c r="AF121" s="185" t="s">
        <v>410</v>
      </c>
      <c r="AG121" s="185"/>
    </row>
    <row r="122" spans="1:33" s="123" customFormat="1" ht="28.5" x14ac:dyDescent="0.25">
      <c r="B122" s="323" t="s">
        <v>294</v>
      </c>
      <c r="C122" s="324"/>
      <c r="D122" s="324"/>
      <c r="E122" s="113" t="s">
        <v>295</v>
      </c>
      <c r="F122" s="83">
        <v>0.05</v>
      </c>
      <c r="G122" s="116" t="s">
        <v>296</v>
      </c>
      <c r="H122" s="116" t="s">
        <v>297</v>
      </c>
      <c r="I122" s="117" t="s">
        <v>219</v>
      </c>
      <c r="J122" s="93" t="s">
        <v>220</v>
      </c>
      <c r="K122" s="76">
        <v>43101</v>
      </c>
      <c r="L122" s="76">
        <v>43465</v>
      </c>
      <c r="M122" s="76"/>
      <c r="N122" s="76"/>
      <c r="O122" s="81">
        <v>0</v>
      </c>
      <c r="P122" s="116"/>
      <c r="Q122" s="116"/>
      <c r="R122" s="81">
        <v>1</v>
      </c>
      <c r="S122" s="81"/>
      <c r="T122" s="93"/>
      <c r="U122" s="81">
        <v>0</v>
      </c>
      <c r="V122" s="81"/>
      <c r="W122" s="93"/>
      <c r="X122" s="81">
        <v>0</v>
      </c>
      <c r="Y122" s="81"/>
      <c r="Z122" s="93"/>
      <c r="AA122" s="105">
        <f t="shared" ref="AA122:AB123" si="64">+SUM(O122,R122,U122,X122)</f>
        <v>1</v>
      </c>
      <c r="AB122" s="105">
        <f t="shared" si="64"/>
        <v>0</v>
      </c>
      <c r="AC122" s="107">
        <f>IFERROR(AB122/AA122,"")</f>
        <v>0</v>
      </c>
      <c r="AD122" s="127"/>
      <c r="AF122" s="185" t="s">
        <v>410</v>
      </c>
      <c r="AG122" s="185"/>
    </row>
    <row r="123" spans="1:33" s="123" customFormat="1" ht="28.5" x14ac:dyDescent="0.25">
      <c r="B123" s="323" t="s">
        <v>298</v>
      </c>
      <c r="C123" s="324"/>
      <c r="D123" s="324"/>
      <c r="E123" s="113" t="s">
        <v>299</v>
      </c>
      <c r="F123" s="83">
        <v>0.05</v>
      </c>
      <c r="G123" s="116" t="s">
        <v>300</v>
      </c>
      <c r="H123" s="116" t="s">
        <v>297</v>
      </c>
      <c r="I123" s="117" t="s">
        <v>219</v>
      </c>
      <c r="J123" s="93" t="s">
        <v>220</v>
      </c>
      <c r="K123" s="76">
        <v>43101</v>
      </c>
      <c r="L123" s="76">
        <v>43465</v>
      </c>
      <c r="M123" s="76"/>
      <c r="N123" s="76"/>
      <c r="O123" s="81">
        <v>0.25</v>
      </c>
      <c r="P123" s="110"/>
      <c r="Q123" s="116"/>
      <c r="R123" s="81">
        <v>0.25</v>
      </c>
      <c r="S123" s="81"/>
      <c r="T123" s="93"/>
      <c r="U123" s="81">
        <v>0.25</v>
      </c>
      <c r="V123" s="81"/>
      <c r="W123" s="93"/>
      <c r="X123" s="81">
        <v>0.25</v>
      </c>
      <c r="Y123" s="81"/>
      <c r="Z123" s="93"/>
      <c r="AA123" s="105">
        <f t="shared" si="64"/>
        <v>1</v>
      </c>
      <c r="AB123" s="105">
        <f t="shared" si="64"/>
        <v>0</v>
      </c>
      <c r="AC123" s="107">
        <f>IFERROR(AB123/AA123,"")</f>
        <v>0</v>
      </c>
      <c r="AD123" s="127"/>
      <c r="AF123" s="185" t="s">
        <v>410</v>
      </c>
      <c r="AG123" s="185"/>
    </row>
    <row r="124" spans="1:33" s="124" customFormat="1" x14ac:dyDescent="0.25">
      <c r="A124" s="148"/>
      <c r="B124" s="139"/>
      <c r="C124" s="140"/>
      <c r="D124" s="140"/>
      <c r="E124" s="140"/>
      <c r="F124" s="144"/>
      <c r="G124" s="140"/>
      <c r="H124" s="140"/>
      <c r="I124" s="140"/>
      <c r="J124" s="140"/>
      <c r="K124" s="140"/>
      <c r="L124" s="141"/>
      <c r="M124" s="141"/>
      <c r="N124" s="141"/>
      <c r="O124" s="148"/>
      <c r="P124" s="148"/>
      <c r="Q124" s="148"/>
      <c r="R124" s="148"/>
      <c r="S124" s="142"/>
      <c r="T124" s="142"/>
      <c r="U124" s="142"/>
      <c r="V124" s="142"/>
      <c r="W124" s="142"/>
      <c r="X124" s="142"/>
      <c r="Y124" s="142"/>
      <c r="Z124" s="142"/>
      <c r="AA124" s="142"/>
      <c r="AB124" s="142"/>
      <c r="AC124" s="142"/>
      <c r="AD124" s="176">
        <f>+SUMPRODUCT(AC122:AC123,F122:F123)</f>
        <v>0</v>
      </c>
      <c r="AF124" s="185" t="s">
        <v>410</v>
      </c>
      <c r="AG124" s="185"/>
    </row>
    <row r="125" spans="1:33" s="123" customFormat="1" x14ac:dyDescent="0.25">
      <c r="B125" s="334" t="s">
        <v>141</v>
      </c>
      <c r="C125" s="335"/>
      <c r="D125" s="339" t="str">
        <f>+D18</f>
        <v>Mediante el desarrollo de acciones permanentes para identificar el estado de conservación, de las intervenciones y la aplicación de los planes de manejo y protección.</v>
      </c>
      <c r="E125" s="340"/>
      <c r="F125" s="340"/>
      <c r="G125" s="340"/>
      <c r="H125" s="340"/>
      <c r="I125" s="340"/>
      <c r="J125" s="340"/>
      <c r="K125" s="340"/>
      <c r="L125" s="340"/>
      <c r="M125" s="340"/>
      <c r="N125" s="340"/>
      <c r="O125" s="340"/>
      <c r="P125" s="340"/>
      <c r="Q125" s="340"/>
      <c r="R125" s="340"/>
      <c r="S125" s="340"/>
      <c r="T125" s="340"/>
      <c r="U125" s="340"/>
      <c r="V125" s="340"/>
      <c r="W125" s="340"/>
      <c r="X125" s="340"/>
      <c r="Y125" s="340"/>
      <c r="Z125" s="340"/>
      <c r="AA125" s="340"/>
      <c r="AB125" s="340"/>
      <c r="AC125" s="340"/>
      <c r="AD125" s="341"/>
      <c r="AF125" s="185" t="s">
        <v>410</v>
      </c>
      <c r="AG125" s="185"/>
    </row>
    <row r="126" spans="1:33" s="123" customFormat="1" x14ac:dyDescent="0.25">
      <c r="B126" s="355" t="s">
        <v>16</v>
      </c>
      <c r="C126" s="356"/>
      <c r="D126" s="357"/>
      <c r="E126" s="343" t="s">
        <v>191</v>
      </c>
      <c r="F126" s="343" t="s">
        <v>24</v>
      </c>
      <c r="G126" s="343" t="s">
        <v>187</v>
      </c>
      <c r="H126" s="343" t="s">
        <v>199</v>
      </c>
      <c r="I126" s="333" t="s">
        <v>17</v>
      </c>
      <c r="J126" s="343" t="s">
        <v>23</v>
      </c>
      <c r="K126" s="346" t="s">
        <v>18</v>
      </c>
      <c r="L126" s="347"/>
      <c r="M126" s="192"/>
      <c r="N126" s="192"/>
      <c r="O126" s="348" t="s">
        <v>192</v>
      </c>
      <c r="P126" s="348"/>
      <c r="Q126" s="348"/>
      <c r="R126" s="348"/>
      <c r="S126" s="348"/>
      <c r="T126" s="348"/>
      <c r="U126" s="348"/>
      <c r="V126" s="348"/>
      <c r="W126" s="348"/>
      <c r="X126" s="348"/>
      <c r="Y126" s="348"/>
      <c r="Z126" s="348"/>
      <c r="AA126" s="333" t="s">
        <v>8</v>
      </c>
      <c r="AB126" s="333"/>
      <c r="AC126" s="333"/>
      <c r="AD126" s="342" t="s">
        <v>209</v>
      </c>
      <c r="AF126" s="185" t="s">
        <v>410</v>
      </c>
      <c r="AG126" s="185"/>
    </row>
    <row r="127" spans="1:33" s="123" customFormat="1" x14ac:dyDescent="0.25">
      <c r="B127" s="358"/>
      <c r="C127" s="359"/>
      <c r="D127" s="360"/>
      <c r="E127" s="344"/>
      <c r="F127" s="344"/>
      <c r="G127" s="344"/>
      <c r="H127" s="344"/>
      <c r="I127" s="333"/>
      <c r="J127" s="344"/>
      <c r="K127" s="348" t="s">
        <v>19</v>
      </c>
      <c r="L127" s="333" t="s">
        <v>20</v>
      </c>
      <c r="M127" s="191"/>
      <c r="N127" s="191"/>
      <c r="O127" s="333" t="s">
        <v>4</v>
      </c>
      <c r="P127" s="333"/>
      <c r="Q127" s="333"/>
      <c r="R127" s="333" t="s">
        <v>5</v>
      </c>
      <c r="S127" s="333"/>
      <c r="T127" s="333"/>
      <c r="U127" s="333" t="s">
        <v>6</v>
      </c>
      <c r="V127" s="333"/>
      <c r="W127" s="333"/>
      <c r="X127" s="333" t="s">
        <v>7</v>
      </c>
      <c r="Y127" s="333"/>
      <c r="Z127" s="333"/>
      <c r="AA127" s="333"/>
      <c r="AB127" s="333"/>
      <c r="AC127" s="333"/>
      <c r="AD127" s="342"/>
      <c r="AF127" s="185" t="s">
        <v>410</v>
      </c>
      <c r="AG127" s="185"/>
    </row>
    <row r="128" spans="1:33" s="123" customFormat="1" ht="30" x14ac:dyDescent="0.25">
      <c r="B128" s="358"/>
      <c r="C128" s="359"/>
      <c r="D128" s="360"/>
      <c r="E128" s="345"/>
      <c r="F128" s="345"/>
      <c r="G128" s="345"/>
      <c r="H128" s="345"/>
      <c r="I128" s="333"/>
      <c r="J128" s="345"/>
      <c r="K128" s="348"/>
      <c r="L128" s="333"/>
      <c r="M128" s="191"/>
      <c r="N128" s="191"/>
      <c r="O128" s="191" t="s">
        <v>189</v>
      </c>
      <c r="P128" s="191" t="s">
        <v>190</v>
      </c>
      <c r="Q128" s="191" t="s">
        <v>21</v>
      </c>
      <c r="R128" s="191" t="s">
        <v>189</v>
      </c>
      <c r="S128" s="191" t="s">
        <v>190</v>
      </c>
      <c r="T128" s="191" t="s">
        <v>21</v>
      </c>
      <c r="U128" s="191" t="s">
        <v>189</v>
      </c>
      <c r="V128" s="191" t="s">
        <v>190</v>
      </c>
      <c r="W128" s="191" t="s">
        <v>21</v>
      </c>
      <c r="X128" s="191" t="s">
        <v>189</v>
      </c>
      <c r="Y128" s="191" t="s">
        <v>190</v>
      </c>
      <c r="Z128" s="191" t="s">
        <v>21</v>
      </c>
      <c r="AA128" s="191" t="s">
        <v>189</v>
      </c>
      <c r="AB128" s="67" t="s">
        <v>190</v>
      </c>
      <c r="AC128" s="67" t="s">
        <v>188</v>
      </c>
      <c r="AD128" s="63" t="s">
        <v>11</v>
      </c>
      <c r="AF128" s="185" t="s">
        <v>410</v>
      </c>
      <c r="AG128" s="185"/>
    </row>
    <row r="129" spans="1:33" s="148" customFormat="1" ht="28.5" x14ac:dyDescent="0.25">
      <c r="B129" s="323" t="s">
        <v>329</v>
      </c>
      <c r="C129" s="324"/>
      <c r="D129" s="324"/>
      <c r="E129" s="119" t="s">
        <v>235</v>
      </c>
      <c r="F129" s="89">
        <v>0.01</v>
      </c>
      <c r="G129" s="108" t="s">
        <v>407</v>
      </c>
      <c r="H129" s="108" t="s">
        <v>36</v>
      </c>
      <c r="I129" s="108" t="s">
        <v>403</v>
      </c>
      <c r="J129" s="108" t="s">
        <v>233</v>
      </c>
      <c r="K129" s="76">
        <v>43101</v>
      </c>
      <c r="L129" s="76">
        <v>43465</v>
      </c>
      <c r="M129" s="76"/>
      <c r="N129" s="76"/>
      <c r="O129" s="81">
        <v>0.25</v>
      </c>
      <c r="P129" s="81"/>
      <c r="Q129" s="108"/>
      <c r="R129" s="81">
        <v>0.25</v>
      </c>
      <c r="S129" s="81"/>
      <c r="T129" s="108"/>
      <c r="U129" s="81">
        <v>0.25</v>
      </c>
      <c r="V129" s="81"/>
      <c r="W129" s="165"/>
      <c r="X129" s="81">
        <v>0.25</v>
      </c>
      <c r="Y129" s="81"/>
      <c r="Z129" s="193"/>
      <c r="AA129" s="78">
        <f t="shared" ref="AA129" si="65">+SUM(O129,R129,U129,X129)</f>
        <v>1</v>
      </c>
      <c r="AB129" s="78">
        <f t="shared" ref="AB129" si="66">+SUM(P129,S129,V129,Y129)</f>
        <v>0</v>
      </c>
      <c r="AC129" s="79">
        <f t="shared" ref="AC129" si="67">IFERROR(AB129/AA129,"")</f>
        <v>0</v>
      </c>
      <c r="AD129" s="80"/>
      <c r="AF129" s="185" t="s">
        <v>410</v>
      </c>
      <c r="AG129" s="185"/>
    </row>
    <row r="130" spans="1:33" s="148" customFormat="1" ht="28.5" x14ac:dyDescent="0.25">
      <c r="B130" s="323" t="s">
        <v>364</v>
      </c>
      <c r="C130" s="324"/>
      <c r="D130" s="324"/>
      <c r="E130" s="119" t="s">
        <v>365</v>
      </c>
      <c r="F130" s="89">
        <v>0.01</v>
      </c>
      <c r="G130" s="108" t="s">
        <v>251</v>
      </c>
      <c r="H130" s="96" t="s">
        <v>36</v>
      </c>
      <c r="I130" s="108" t="s">
        <v>236</v>
      </c>
      <c r="J130" s="108" t="s">
        <v>237</v>
      </c>
      <c r="K130" s="76">
        <v>43101</v>
      </c>
      <c r="L130" s="76">
        <v>43465</v>
      </c>
      <c r="M130" s="76"/>
      <c r="N130" s="76"/>
      <c r="O130" s="81">
        <v>0.05</v>
      </c>
      <c r="P130" s="81"/>
      <c r="Q130" s="108"/>
      <c r="R130" s="81">
        <v>0.35</v>
      </c>
      <c r="S130" s="81"/>
      <c r="T130" s="108"/>
      <c r="U130" s="81">
        <v>0.3</v>
      </c>
      <c r="V130" s="81"/>
      <c r="W130" s="108"/>
      <c r="X130" s="81">
        <v>0.3</v>
      </c>
      <c r="Y130" s="81"/>
      <c r="Z130" s="108"/>
      <c r="AA130" s="78">
        <f>+SUM(O130,R130,U130,X130)</f>
        <v>1</v>
      </c>
      <c r="AB130" s="78">
        <f>+SUM(P130,S130,V130,Y130)</f>
        <v>0</v>
      </c>
      <c r="AC130" s="79">
        <f>IFERROR(AB130/AA130,"")</f>
        <v>0</v>
      </c>
      <c r="AD130" s="80"/>
      <c r="AF130" s="185" t="s">
        <v>410</v>
      </c>
      <c r="AG130" s="185"/>
    </row>
    <row r="131" spans="1:33" s="148" customFormat="1" x14ac:dyDescent="0.25">
      <c r="B131" s="209"/>
      <c r="C131" s="140"/>
      <c r="D131" s="140"/>
      <c r="E131" s="140"/>
      <c r="F131" s="144"/>
      <c r="G131" s="140"/>
      <c r="H131" s="140"/>
      <c r="I131" s="140"/>
      <c r="J131" s="140"/>
      <c r="K131" s="140"/>
      <c r="L131" s="141"/>
      <c r="M131" s="141"/>
      <c r="N131" s="141"/>
      <c r="S131" s="142"/>
      <c r="T131" s="142"/>
      <c r="U131" s="142"/>
      <c r="V131" s="142"/>
      <c r="W131" s="142"/>
      <c r="X131" s="142"/>
      <c r="Y131" s="142"/>
      <c r="Z131" s="142"/>
      <c r="AA131" s="142"/>
      <c r="AB131" s="142"/>
      <c r="AC131" s="142"/>
      <c r="AD131" s="176">
        <f>+SUMPRODUCT(AC129:AC130,F129:F130)</f>
        <v>0</v>
      </c>
      <c r="AF131" s="185"/>
      <c r="AG131" s="185"/>
    </row>
    <row r="132" spans="1:33" s="148" customFormat="1" x14ac:dyDescent="0.25">
      <c r="B132" s="139"/>
      <c r="C132" s="194" t="s">
        <v>328</v>
      </c>
      <c r="D132" s="421" t="s">
        <v>426</v>
      </c>
      <c r="E132" s="421"/>
      <c r="F132" s="140"/>
      <c r="G132" s="140"/>
      <c r="H132" s="140"/>
      <c r="I132" s="140"/>
      <c r="J132" s="140"/>
      <c r="K132" s="140"/>
      <c r="L132" s="141"/>
      <c r="M132" s="141"/>
      <c r="N132" s="141"/>
      <c r="S132" s="142"/>
      <c r="T132" s="142"/>
      <c r="U132" s="142"/>
      <c r="V132" s="142"/>
      <c r="W132" s="142"/>
      <c r="X132" s="142"/>
      <c r="Y132" s="142"/>
      <c r="Z132" s="142"/>
      <c r="AA132" s="142"/>
      <c r="AB132" s="142"/>
      <c r="AC132" s="142"/>
      <c r="AD132" s="177">
        <f>+SUM(AD131,AD124,AD117,AD111,AD102,AD89,AD77,AD37)</f>
        <v>0</v>
      </c>
      <c r="AF132" s="185"/>
      <c r="AG132" s="185"/>
    </row>
    <row r="133" spans="1:33" s="124" customFormat="1" x14ac:dyDescent="0.25">
      <c r="A133" s="148"/>
      <c r="B133" s="139"/>
      <c r="C133" s="140"/>
      <c r="D133" s="140"/>
      <c r="E133" s="148"/>
      <c r="F133" s="148"/>
      <c r="G133" s="148"/>
      <c r="H133" s="148"/>
      <c r="I133" s="148"/>
      <c r="J133" s="148"/>
      <c r="K133" s="148"/>
      <c r="L133" s="148"/>
      <c r="M133" s="148"/>
      <c r="N133" s="148"/>
      <c r="O133" s="148"/>
      <c r="P133" s="148"/>
      <c r="Q133" s="148"/>
      <c r="R133" s="148"/>
      <c r="S133" s="148"/>
      <c r="T133" s="148"/>
      <c r="U133" s="148"/>
      <c r="V133" s="148"/>
      <c r="W133" s="148"/>
      <c r="X133" s="148"/>
      <c r="Y133" s="142"/>
      <c r="Z133" s="142"/>
      <c r="AA133" s="142"/>
      <c r="AB133" s="142"/>
      <c r="AC133" s="142"/>
      <c r="AD133" s="212"/>
      <c r="AF133" s="183"/>
      <c r="AG133" s="183"/>
    </row>
    <row r="134" spans="1:33" s="148" customFormat="1" ht="65.25" customHeight="1" x14ac:dyDescent="0.25">
      <c r="B134" s="139"/>
      <c r="C134" s="140"/>
      <c r="F134" s="313" t="s">
        <v>327</v>
      </c>
      <c r="G134" s="313"/>
      <c r="H134" s="313"/>
      <c r="I134" s="313"/>
      <c r="J134" s="313"/>
      <c r="K134" s="313"/>
      <c r="Q134" s="313" t="s">
        <v>425</v>
      </c>
      <c r="R134" s="313"/>
      <c r="S134" s="313"/>
      <c r="T134" s="313"/>
      <c r="U134" s="313"/>
      <c r="V134" s="313"/>
      <c r="W134" s="313"/>
      <c r="X134" s="313"/>
      <c r="Y134" s="142"/>
      <c r="Z134" s="142"/>
      <c r="AA134" s="142"/>
      <c r="AB134" s="142"/>
      <c r="AC134" s="142"/>
      <c r="AD134" s="178"/>
      <c r="AF134" s="183"/>
      <c r="AG134" s="183"/>
    </row>
    <row r="135" spans="1:33" s="124" customFormat="1" x14ac:dyDescent="0.25">
      <c r="A135" s="148"/>
      <c r="B135" s="139"/>
      <c r="C135" s="140"/>
      <c r="D135" s="140"/>
      <c r="E135" s="140"/>
      <c r="F135" s="144"/>
      <c r="G135" s="140"/>
      <c r="H135" s="140"/>
      <c r="I135" s="148"/>
      <c r="J135" s="148"/>
      <c r="K135" s="140"/>
      <c r="L135" s="141"/>
      <c r="M135" s="141"/>
      <c r="N135" s="141"/>
      <c r="O135" s="148"/>
      <c r="P135" s="148"/>
      <c r="Q135" s="148"/>
      <c r="R135" s="148"/>
      <c r="S135" s="142"/>
      <c r="T135" s="142"/>
      <c r="U135" s="142"/>
      <c r="V135" s="142"/>
      <c r="W135" s="142"/>
      <c r="X135" s="142"/>
      <c r="Y135" s="142"/>
      <c r="Z135" s="142"/>
      <c r="AA135" s="142"/>
      <c r="AB135" s="142"/>
      <c r="AC135" s="142"/>
      <c r="AD135" s="178"/>
      <c r="AF135" s="183"/>
      <c r="AG135" s="183"/>
    </row>
    <row r="136" spans="1:33" s="124" customFormat="1" x14ac:dyDescent="0.25">
      <c r="A136" s="148"/>
      <c r="B136" s="139"/>
      <c r="C136" s="140"/>
      <c r="D136" s="140"/>
      <c r="E136" s="140"/>
      <c r="F136" s="140"/>
      <c r="G136" s="140"/>
      <c r="H136" s="140"/>
      <c r="I136" s="140"/>
      <c r="J136" s="140"/>
      <c r="K136" s="140"/>
      <c r="L136" s="141"/>
      <c r="M136" s="141"/>
      <c r="N136" s="141"/>
      <c r="O136" s="148"/>
      <c r="P136" s="148"/>
      <c r="Q136" s="148"/>
      <c r="R136" s="148"/>
      <c r="S136" s="142"/>
      <c r="T136" s="142"/>
      <c r="U136" s="142"/>
      <c r="V136" s="142"/>
      <c r="W136" s="142"/>
      <c r="X136" s="142"/>
      <c r="Y136" s="142"/>
      <c r="Z136" s="142"/>
      <c r="AA136" s="142"/>
      <c r="AB136" s="142"/>
      <c r="AC136" s="142"/>
      <c r="AD136" s="178"/>
      <c r="AF136" s="183"/>
      <c r="AG136" s="183"/>
    </row>
    <row r="137" spans="1:33" s="124" customFormat="1" x14ac:dyDescent="0.25">
      <c r="A137" s="148"/>
      <c r="B137" s="139"/>
      <c r="C137" s="140"/>
      <c r="D137" s="140"/>
      <c r="E137" s="140"/>
      <c r="F137" s="140"/>
      <c r="G137" s="140"/>
      <c r="H137" s="140"/>
      <c r="I137" s="140"/>
      <c r="J137" s="140"/>
      <c r="K137" s="140"/>
      <c r="L137" s="141"/>
      <c r="M137" s="141"/>
      <c r="N137" s="141"/>
      <c r="O137" s="148"/>
      <c r="P137" s="148"/>
      <c r="Q137" s="148"/>
      <c r="R137" s="148"/>
      <c r="S137" s="142"/>
      <c r="T137" s="142"/>
      <c r="U137" s="142"/>
      <c r="V137" s="142"/>
      <c r="W137" s="142"/>
      <c r="X137" s="142"/>
      <c r="Y137" s="142"/>
      <c r="Z137" s="142"/>
      <c r="AA137" s="142"/>
      <c r="AB137" s="142"/>
      <c r="AC137" s="142"/>
      <c r="AD137" s="178"/>
      <c r="AF137" s="183"/>
      <c r="AG137" s="183"/>
    </row>
    <row r="138" spans="1:33" s="124" customFormat="1" ht="16.5" thickBot="1" x14ac:dyDescent="0.3">
      <c r="A138" s="148"/>
      <c r="B138" s="213"/>
      <c r="C138" s="214"/>
      <c r="D138" s="214"/>
      <c r="E138" s="214"/>
      <c r="F138" s="214"/>
      <c r="G138" s="214"/>
      <c r="H138" s="214"/>
      <c r="I138" s="214"/>
      <c r="J138" s="214"/>
      <c r="K138" s="214"/>
      <c r="L138" s="215"/>
      <c r="M138" s="215"/>
      <c r="N138" s="215"/>
      <c r="O138" s="216"/>
      <c r="P138" s="216"/>
      <c r="Q138" s="216"/>
      <c r="R138" s="216"/>
      <c r="S138" s="217"/>
      <c r="T138" s="217"/>
      <c r="U138" s="217"/>
      <c r="V138" s="217"/>
      <c r="W138" s="217"/>
      <c r="X138" s="217"/>
      <c r="Y138" s="217"/>
      <c r="Z138" s="217"/>
      <c r="AA138" s="217"/>
      <c r="AB138" s="217"/>
      <c r="AC138" s="217"/>
      <c r="AD138" s="218"/>
      <c r="AF138" s="183"/>
      <c r="AG138" s="183"/>
    </row>
    <row r="139" spans="1:33" s="124" customFormat="1" x14ac:dyDescent="0.25">
      <c r="A139" s="148"/>
      <c r="B139" s="135"/>
      <c r="C139" s="135"/>
      <c r="D139" s="135"/>
      <c r="E139" s="135"/>
      <c r="F139" s="135"/>
      <c r="G139" s="135"/>
      <c r="H139" s="135"/>
      <c r="I139" s="135"/>
      <c r="J139" s="135"/>
      <c r="K139" s="135"/>
      <c r="L139" s="136"/>
      <c r="M139" s="136"/>
      <c r="N139" s="136"/>
      <c r="O139" s="137"/>
      <c r="P139" s="137"/>
      <c r="Q139" s="137"/>
      <c r="R139" s="137"/>
      <c r="S139" s="138"/>
      <c r="T139" s="138"/>
      <c r="U139" s="138"/>
      <c r="V139" s="138"/>
      <c r="W139" s="138"/>
      <c r="X139" s="138"/>
      <c r="Y139" s="138"/>
      <c r="Z139" s="138"/>
      <c r="AA139" s="138"/>
      <c r="AB139" s="138"/>
      <c r="AC139" s="138"/>
      <c r="AD139" s="179"/>
      <c r="AF139" s="183"/>
      <c r="AG139" s="183"/>
    </row>
    <row r="140" spans="1:33" s="123" customFormat="1" x14ac:dyDescent="0.25">
      <c r="B140" s="59"/>
      <c r="C140" s="59"/>
      <c r="D140" s="59"/>
      <c r="E140" s="59"/>
      <c r="F140" s="59"/>
      <c r="G140" s="59"/>
      <c r="H140" s="59"/>
      <c r="I140" s="59"/>
      <c r="J140" s="59"/>
      <c r="K140" s="59"/>
      <c r="L140" s="60"/>
      <c r="M140" s="60"/>
      <c r="N140" s="60"/>
      <c r="O140" s="61"/>
      <c r="P140" s="61"/>
      <c r="Q140" s="61"/>
      <c r="R140" s="61"/>
      <c r="S140" s="62"/>
      <c r="T140" s="62"/>
      <c r="U140" s="62"/>
      <c r="V140" s="62"/>
      <c r="W140" s="62"/>
      <c r="X140" s="62"/>
      <c r="Y140" s="62"/>
      <c r="Z140" s="62"/>
      <c r="AA140" s="62"/>
      <c r="AB140" s="62"/>
      <c r="AC140" s="62"/>
      <c r="AD140" s="180"/>
      <c r="AF140" s="183"/>
      <c r="AG140" s="183"/>
    </row>
    <row r="141" spans="1:33" s="123" customFormat="1" x14ac:dyDescent="0.25">
      <c r="B141" s="59"/>
      <c r="C141" s="59"/>
      <c r="D141" s="59"/>
      <c r="E141" s="59"/>
      <c r="F141" s="59"/>
      <c r="G141" s="59"/>
      <c r="H141" s="59"/>
      <c r="I141" s="59"/>
      <c r="J141" s="59"/>
      <c r="K141" s="59"/>
      <c r="L141" s="60"/>
      <c r="M141" s="60"/>
      <c r="N141" s="60"/>
      <c r="O141" s="61"/>
      <c r="P141" s="61"/>
      <c r="Q141" s="61"/>
      <c r="R141" s="61"/>
      <c r="S141" s="62"/>
      <c r="T141" s="62"/>
      <c r="U141" s="62"/>
      <c r="V141" s="62"/>
      <c r="W141" s="62"/>
      <c r="X141" s="62"/>
      <c r="Y141" s="62"/>
      <c r="Z141" s="62"/>
      <c r="AA141" s="62"/>
      <c r="AB141" s="62"/>
      <c r="AC141" s="62"/>
      <c r="AD141" s="180"/>
      <c r="AF141" s="183"/>
      <c r="AG141" s="183"/>
    </row>
    <row r="142" spans="1:33" s="123" customFormat="1" x14ac:dyDescent="0.25">
      <c r="B142" s="59"/>
      <c r="C142" s="59"/>
      <c r="D142" s="59"/>
      <c r="E142" s="59"/>
      <c r="F142" s="59"/>
      <c r="G142" s="59"/>
      <c r="H142" s="59"/>
      <c r="I142" s="59"/>
      <c r="J142" s="59"/>
      <c r="K142" s="59"/>
      <c r="L142" s="60"/>
      <c r="M142" s="60"/>
      <c r="N142" s="60"/>
      <c r="O142" s="61"/>
      <c r="P142" s="61"/>
      <c r="Q142" s="61"/>
      <c r="R142" s="61"/>
      <c r="S142" s="62"/>
      <c r="T142" s="62"/>
      <c r="U142" s="62"/>
      <c r="V142" s="62"/>
      <c r="W142" s="62"/>
      <c r="X142" s="62"/>
      <c r="Y142" s="62"/>
      <c r="Z142" s="62"/>
      <c r="AA142" s="62"/>
      <c r="AB142" s="62"/>
      <c r="AC142" s="62"/>
      <c r="AD142" s="180"/>
      <c r="AF142" s="183"/>
      <c r="AG142" s="183"/>
    </row>
    <row r="143" spans="1:33" s="123" customFormat="1" x14ac:dyDescent="0.25">
      <c r="B143" s="59"/>
      <c r="C143" s="59"/>
      <c r="D143" s="59"/>
      <c r="E143" s="59"/>
      <c r="F143" s="59"/>
      <c r="G143" s="59"/>
      <c r="H143" s="59"/>
      <c r="I143" s="59"/>
      <c r="J143" s="59"/>
      <c r="K143" s="59"/>
      <c r="L143" s="60"/>
      <c r="M143" s="60"/>
      <c r="N143" s="60"/>
      <c r="O143" s="61"/>
      <c r="P143" s="61"/>
      <c r="Q143" s="61"/>
      <c r="R143" s="61"/>
      <c r="S143" s="62"/>
      <c r="T143" s="62"/>
      <c r="U143" s="62"/>
      <c r="V143" s="62"/>
      <c r="W143" s="62"/>
      <c r="X143" s="62"/>
      <c r="Y143" s="62"/>
      <c r="Z143" s="62"/>
      <c r="AA143" s="62"/>
      <c r="AB143" s="62"/>
      <c r="AC143" s="62"/>
      <c r="AD143" s="180"/>
      <c r="AF143" s="183"/>
      <c r="AG143" s="183"/>
    </row>
    <row r="144" spans="1:33" s="123" customFormat="1" x14ac:dyDescent="0.25">
      <c r="B144" s="59"/>
      <c r="C144" s="59"/>
      <c r="D144" s="59"/>
      <c r="E144" s="59"/>
      <c r="F144" s="59"/>
      <c r="G144" s="59"/>
      <c r="H144" s="59"/>
      <c r="I144" s="59"/>
      <c r="J144" s="59"/>
      <c r="K144" s="59"/>
      <c r="L144" s="60"/>
      <c r="M144" s="60"/>
      <c r="N144" s="60"/>
      <c r="O144" s="61"/>
      <c r="P144" s="61"/>
      <c r="Q144" s="61"/>
      <c r="R144" s="61"/>
      <c r="S144" s="62"/>
      <c r="T144" s="62"/>
      <c r="U144" s="62"/>
      <c r="V144" s="62"/>
      <c r="W144" s="62"/>
      <c r="X144" s="62"/>
      <c r="Y144" s="62"/>
      <c r="Z144" s="62"/>
      <c r="AA144" s="62"/>
      <c r="AB144" s="62"/>
      <c r="AC144" s="62"/>
      <c r="AD144" s="180"/>
      <c r="AF144" s="183"/>
      <c r="AG144" s="183"/>
    </row>
    <row r="145" spans="2:33" s="123" customFormat="1" x14ac:dyDescent="0.25">
      <c r="B145" s="59"/>
      <c r="C145" s="59"/>
      <c r="D145" s="59"/>
      <c r="E145" s="59"/>
      <c r="F145" s="59"/>
      <c r="G145" s="59"/>
      <c r="H145" s="59"/>
      <c r="I145" s="59"/>
      <c r="J145" s="59"/>
      <c r="K145" s="59"/>
      <c r="L145" s="60"/>
      <c r="M145" s="60"/>
      <c r="N145" s="60"/>
      <c r="O145" s="61"/>
      <c r="P145" s="61"/>
      <c r="Q145" s="61"/>
      <c r="R145" s="61"/>
      <c r="S145" s="62"/>
      <c r="T145" s="62"/>
      <c r="U145" s="62"/>
      <c r="V145" s="62"/>
      <c r="W145" s="62"/>
      <c r="X145" s="62"/>
      <c r="Y145" s="62"/>
      <c r="Z145" s="62"/>
      <c r="AA145" s="62"/>
      <c r="AB145" s="62"/>
      <c r="AC145" s="62"/>
      <c r="AD145" s="180"/>
      <c r="AF145" s="183"/>
      <c r="AG145" s="183"/>
    </row>
    <row r="146" spans="2:33" s="123" customFormat="1" x14ac:dyDescent="0.25">
      <c r="B146" s="59"/>
      <c r="C146" s="59"/>
      <c r="D146" s="59"/>
      <c r="E146" s="59"/>
      <c r="F146" s="59"/>
      <c r="G146" s="59"/>
      <c r="H146" s="59"/>
      <c r="I146" s="59"/>
      <c r="J146" s="59"/>
      <c r="K146" s="59"/>
      <c r="L146" s="60"/>
      <c r="M146" s="60"/>
      <c r="N146" s="60"/>
      <c r="O146" s="61"/>
      <c r="P146" s="61"/>
      <c r="Q146" s="61"/>
      <c r="R146" s="61"/>
      <c r="S146" s="62"/>
      <c r="T146" s="62"/>
      <c r="U146" s="62"/>
      <c r="V146" s="62"/>
      <c r="W146" s="62"/>
      <c r="X146" s="62"/>
      <c r="Y146" s="62"/>
      <c r="Z146" s="62"/>
      <c r="AA146" s="62"/>
      <c r="AB146" s="62"/>
      <c r="AC146" s="62"/>
      <c r="AD146" s="180"/>
      <c r="AF146" s="183"/>
      <c r="AG146" s="183"/>
    </row>
    <row r="147" spans="2:33" s="123" customFormat="1" x14ac:dyDescent="0.25">
      <c r="B147" s="59"/>
      <c r="C147" s="59"/>
      <c r="D147" s="59"/>
      <c r="E147" s="59"/>
      <c r="F147" s="59"/>
      <c r="G147" s="59"/>
      <c r="H147" s="59"/>
      <c r="I147" s="59"/>
      <c r="J147" s="59"/>
      <c r="K147" s="59"/>
      <c r="L147" s="60"/>
      <c r="M147" s="60"/>
      <c r="N147" s="60"/>
      <c r="O147" s="61"/>
      <c r="P147" s="61"/>
      <c r="Q147" s="61"/>
      <c r="R147" s="61"/>
      <c r="S147" s="62"/>
      <c r="T147" s="62"/>
      <c r="U147" s="62"/>
      <c r="V147" s="62"/>
      <c r="W147" s="62"/>
      <c r="X147" s="62"/>
      <c r="Y147" s="62"/>
      <c r="Z147" s="62"/>
      <c r="AA147" s="62"/>
      <c r="AB147" s="62"/>
      <c r="AC147" s="62"/>
      <c r="AD147" s="180"/>
      <c r="AF147" s="183"/>
      <c r="AG147" s="183"/>
    </row>
    <row r="148" spans="2:33" s="123" customFormat="1" x14ac:dyDescent="0.25">
      <c r="B148" s="59"/>
      <c r="C148" s="59"/>
      <c r="D148" s="59"/>
      <c r="E148" s="59"/>
      <c r="F148" s="59"/>
      <c r="G148" s="59"/>
      <c r="H148" s="59"/>
      <c r="I148" s="59"/>
      <c r="J148" s="59"/>
      <c r="K148" s="59"/>
      <c r="L148" s="60"/>
      <c r="M148" s="60"/>
      <c r="N148" s="60"/>
      <c r="O148" s="61"/>
      <c r="P148" s="61"/>
      <c r="Q148" s="61"/>
      <c r="R148" s="61"/>
      <c r="S148" s="62"/>
      <c r="T148" s="62"/>
      <c r="U148" s="62"/>
      <c r="V148" s="62"/>
      <c r="W148" s="62"/>
      <c r="X148" s="62"/>
      <c r="Y148" s="62"/>
      <c r="Z148" s="62"/>
      <c r="AA148" s="62"/>
      <c r="AB148" s="62"/>
      <c r="AC148" s="62"/>
      <c r="AD148" s="180"/>
      <c r="AF148" s="183"/>
      <c r="AG148" s="183"/>
    </row>
    <row r="149" spans="2:33" s="123" customFormat="1" x14ac:dyDescent="0.25">
      <c r="B149" s="59"/>
      <c r="C149" s="59"/>
      <c r="D149" s="59"/>
      <c r="E149" s="59"/>
      <c r="F149" s="59"/>
      <c r="G149" s="59"/>
      <c r="H149" s="59"/>
      <c r="I149" s="59"/>
      <c r="J149" s="59"/>
      <c r="K149" s="59"/>
      <c r="L149" s="60"/>
      <c r="M149" s="60"/>
      <c r="N149" s="60"/>
      <c r="O149" s="61"/>
      <c r="P149" s="61"/>
      <c r="Q149" s="61"/>
      <c r="R149" s="61"/>
      <c r="S149" s="62"/>
      <c r="T149" s="62"/>
      <c r="U149" s="62"/>
      <c r="V149" s="62"/>
      <c r="W149" s="62"/>
      <c r="X149" s="62"/>
      <c r="Y149" s="62"/>
      <c r="Z149" s="62"/>
      <c r="AA149" s="62"/>
      <c r="AB149" s="62"/>
      <c r="AC149" s="62"/>
      <c r="AD149" s="180"/>
      <c r="AF149" s="183"/>
      <c r="AG149" s="183"/>
    </row>
    <row r="150" spans="2:33" s="123" customFormat="1" x14ac:dyDescent="0.25">
      <c r="B150" s="59"/>
      <c r="C150" s="59"/>
      <c r="D150" s="59"/>
      <c r="E150" s="59"/>
      <c r="F150" s="59"/>
      <c r="G150" s="59"/>
      <c r="H150" s="59"/>
      <c r="I150" s="59"/>
      <c r="J150" s="59"/>
      <c r="K150" s="59"/>
      <c r="L150" s="60"/>
      <c r="M150" s="60"/>
      <c r="N150" s="60"/>
      <c r="O150" s="61"/>
      <c r="P150" s="61"/>
      <c r="Q150" s="61"/>
      <c r="R150" s="61"/>
      <c r="S150" s="62"/>
      <c r="T150" s="62"/>
      <c r="U150" s="62"/>
      <c r="V150" s="62"/>
      <c r="W150" s="62"/>
      <c r="X150" s="62"/>
      <c r="Y150" s="62"/>
      <c r="Z150" s="62"/>
      <c r="AA150" s="62"/>
      <c r="AB150" s="62"/>
      <c r="AC150" s="62"/>
      <c r="AD150" s="180"/>
      <c r="AF150" s="183"/>
      <c r="AG150" s="183"/>
    </row>
    <row r="151" spans="2:33" s="123" customFormat="1" x14ac:dyDescent="0.25">
      <c r="B151" s="59"/>
      <c r="C151" s="59"/>
      <c r="D151" s="59"/>
      <c r="E151" s="59"/>
      <c r="F151" s="59"/>
      <c r="G151" s="59"/>
      <c r="H151" s="59"/>
      <c r="I151" s="59"/>
      <c r="J151" s="59"/>
      <c r="K151" s="59"/>
      <c r="L151" s="60"/>
      <c r="M151" s="60"/>
      <c r="N151" s="60"/>
      <c r="O151" s="61"/>
      <c r="P151" s="61"/>
      <c r="Q151" s="61"/>
      <c r="R151" s="61"/>
      <c r="S151" s="62"/>
      <c r="T151" s="62"/>
      <c r="U151" s="62"/>
      <c r="V151" s="62"/>
      <c r="W151" s="62"/>
      <c r="X151" s="62"/>
      <c r="Y151" s="62"/>
      <c r="Z151" s="62"/>
      <c r="AA151" s="62"/>
      <c r="AB151" s="62"/>
      <c r="AC151" s="62"/>
      <c r="AD151" s="180"/>
      <c r="AF151" s="183"/>
      <c r="AG151" s="183"/>
    </row>
    <row r="152" spans="2:33" s="123" customFormat="1" x14ac:dyDescent="0.25">
      <c r="B152" s="59"/>
      <c r="C152" s="59"/>
      <c r="D152" s="59"/>
      <c r="E152" s="59"/>
      <c r="F152" s="59"/>
      <c r="G152" s="59"/>
      <c r="H152" s="59"/>
      <c r="I152" s="59"/>
      <c r="J152" s="59"/>
      <c r="K152" s="59"/>
      <c r="L152" s="60"/>
      <c r="M152" s="60"/>
      <c r="N152" s="60"/>
      <c r="O152" s="61"/>
      <c r="P152" s="61"/>
      <c r="Q152" s="61"/>
      <c r="R152" s="61"/>
      <c r="S152" s="62"/>
      <c r="T152" s="62"/>
      <c r="U152" s="62"/>
      <c r="V152" s="62"/>
      <c r="W152" s="62"/>
      <c r="X152" s="62"/>
      <c r="Y152" s="62"/>
      <c r="Z152" s="62"/>
      <c r="AA152" s="62"/>
      <c r="AB152" s="62"/>
      <c r="AC152" s="62"/>
      <c r="AD152" s="180"/>
      <c r="AF152" s="183"/>
      <c r="AG152" s="183"/>
    </row>
    <row r="153" spans="2:33" s="123" customFormat="1" x14ac:dyDescent="0.25">
      <c r="B153" s="59"/>
      <c r="C153" s="59"/>
      <c r="D153" s="59"/>
      <c r="E153" s="59"/>
      <c r="F153" s="59"/>
      <c r="G153" s="59"/>
      <c r="H153" s="59"/>
      <c r="I153" s="59"/>
      <c r="J153" s="59"/>
      <c r="K153" s="59"/>
      <c r="L153" s="60"/>
      <c r="M153" s="60"/>
      <c r="N153" s="60"/>
      <c r="O153" s="61"/>
      <c r="P153" s="61"/>
      <c r="Q153" s="61"/>
      <c r="R153" s="61"/>
      <c r="S153" s="62"/>
      <c r="T153" s="62"/>
      <c r="U153" s="62"/>
      <c r="V153" s="62"/>
      <c r="W153" s="62"/>
      <c r="X153" s="62"/>
      <c r="Y153" s="62"/>
      <c r="Z153" s="62"/>
      <c r="AA153" s="62"/>
      <c r="AB153" s="62"/>
      <c r="AC153" s="62"/>
      <c r="AD153" s="180"/>
      <c r="AF153" s="183"/>
      <c r="AG153" s="183"/>
    </row>
    <row r="154" spans="2:33" s="123" customFormat="1" x14ac:dyDescent="0.25">
      <c r="B154" s="59"/>
      <c r="C154" s="59"/>
      <c r="D154" s="59"/>
      <c r="E154" s="59"/>
      <c r="F154" s="59"/>
      <c r="G154" s="59"/>
      <c r="H154" s="59"/>
      <c r="I154" s="59"/>
      <c r="J154" s="59"/>
      <c r="K154" s="59"/>
      <c r="L154" s="60"/>
      <c r="M154" s="60"/>
      <c r="N154" s="60"/>
      <c r="O154" s="61"/>
      <c r="P154" s="61"/>
      <c r="Q154" s="61"/>
      <c r="R154" s="61"/>
      <c r="S154" s="62"/>
      <c r="T154" s="62"/>
      <c r="U154" s="62"/>
      <c r="V154" s="62"/>
      <c r="W154" s="62"/>
      <c r="X154" s="62"/>
      <c r="Y154" s="62"/>
      <c r="Z154" s="62"/>
      <c r="AA154" s="62"/>
      <c r="AB154" s="62"/>
      <c r="AC154" s="62"/>
      <c r="AD154" s="180"/>
      <c r="AF154" s="183"/>
      <c r="AG154" s="183"/>
    </row>
    <row r="155" spans="2:33" s="123" customFormat="1" x14ac:dyDescent="0.25">
      <c r="B155" s="59"/>
      <c r="C155" s="59"/>
      <c r="D155" s="59"/>
      <c r="E155" s="59"/>
      <c r="F155" s="59"/>
      <c r="G155" s="59"/>
      <c r="H155" s="59"/>
      <c r="I155" s="59"/>
      <c r="J155" s="59"/>
      <c r="K155" s="59"/>
      <c r="L155" s="60"/>
      <c r="M155" s="60"/>
      <c r="N155" s="60"/>
      <c r="O155" s="61"/>
      <c r="P155" s="61"/>
      <c r="Q155" s="61"/>
      <c r="R155" s="61"/>
      <c r="S155" s="62"/>
      <c r="T155" s="62"/>
      <c r="U155" s="62"/>
      <c r="V155" s="62"/>
      <c r="W155" s="62"/>
      <c r="X155" s="62"/>
      <c r="Y155" s="62"/>
      <c r="Z155" s="62"/>
      <c r="AA155" s="62"/>
      <c r="AB155" s="62"/>
      <c r="AC155" s="62"/>
      <c r="AD155" s="180"/>
      <c r="AF155" s="183"/>
      <c r="AG155" s="183"/>
    </row>
    <row r="156" spans="2:33" s="123" customFormat="1" x14ac:dyDescent="0.25">
      <c r="B156" s="59"/>
      <c r="C156" s="59"/>
      <c r="D156" s="59"/>
      <c r="E156" s="59"/>
      <c r="F156" s="59"/>
      <c r="G156" s="59"/>
      <c r="H156" s="59"/>
      <c r="I156" s="59"/>
      <c r="J156" s="59"/>
      <c r="K156" s="59"/>
      <c r="L156" s="60"/>
      <c r="M156" s="60"/>
      <c r="N156" s="60"/>
      <c r="O156" s="61"/>
      <c r="P156" s="61"/>
      <c r="Q156" s="61"/>
      <c r="R156" s="61"/>
      <c r="S156" s="62"/>
      <c r="T156" s="62"/>
      <c r="U156" s="62"/>
      <c r="V156" s="62"/>
      <c r="W156" s="62"/>
      <c r="X156" s="62"/>
      <c r="Y156" s="62"/>
      <c r="Z156" s="62"/>
      <c r="AA156" s="62"/>
      <c r="AB156" s="62"/>
      <c r="AC156" s="62"/>
      <c r="AD156" s="180"/>
      <c r="AF156" s="183"/>
      <c r="AG156" s="183"/>
    </row>
    <row r="157" spans="2:33" s="123" customFormat="1" x14ac:dyDescent="0.25">
      <c r="B157" s="59"/>
      <c r="C157" s="59"/>
      <c r="D157" s="59"/>
      <c r="E157" s="59"/>
      <c r="F157" s="59"/>
      <c r="G157" s="59"/>
      <c r="H157" s="59"/>
      <c r="I157" s="59"/>
      <c r="J157" s="59"/>
      <c r="K157" s="59"/>
      <c r="L157" s="60"/>
      <c r="M157" s="60"/>
      <c r="N157" s="60"/>
      <c r="O157" s="61"/>
      <c r="P157" s="61"/>
      <c r="Q157" s="61"/>
      <c r="R157" s="61"/>
      <c r="S157" s="62"/>
      <c r="T157" s="62"/>
      <c r="U157" s="62"/>
      <c r="V157" s="62"/>
      <c r="W157" s="62"/>
      <c r="X157" s="62"/>
      <c r="Y157" s="62"/>
      <c r="Z157" s="62"/>
      <c r="AA157" s="62"/>
      <c r="AB157" s="62"/>
      <c r="AC157" s="62"/>
      <c r="AD157" s="180"/>
      <c r="AF157" s="183"/>
      <c r="AG157" s="183"/>
    </row>
    <row r="158" spans="2:33" s="123" customFormat="1" x14ac:dyDescent="0.25">
      <c r="B158" s="59"/>
      <c r="C158" s="59"/>
      <c r="D158" s="59"/>
      <c r="E158" s="59"/>
      <c r="F158" s="59"/>
      <c r="G158" s="59"/>
      <c r="H158" s="59"/>
      <c r="I158" s="59"/>
      <c r="J158" s="59"/>
      <c r="K158" s="59"/>
      <c r="L158" s="60"/>
      <c r="M158" s="60"/>
      <c r="N158" s="60"/>
      <c r="O158" s="61"/>
      <c r="P158" s="61"/>
      <c r="Q158" s="61"/>
      <c r="R158" s="61"/>
      <c r="S158" s="62"/>
      <c r="T158" s="62"/>
      <c r="U158" s="62"/>
      <c r="V158" s="62"/>
      <c r="W158" s="62"/>
      <c r="X158" s="62"/>
      <c r="Y158" s="62"/>
      <c r="Z158" s="62"/>
      <c r="AA158" s="62"/>
      <c r="AB158" s="62"/>
      <c r="AC158" s="62"/>
      <c r="AD158" s="180"/>
      <c r="AF158" s="183"/>
      <c r="AG158" s="183"/>
    </row>
    <row r="159" spans="2:33" s="123" customFormat="1" x14ac:dyDescent="0.25">
      <c r="B159" s="59"/>
      <c r="C159" s="59"/>
      <c r="D159" s="59"/>
      <c r="E159" s="59"/>
      <c r="F159" s="59"/>
      <c r="G159" s="59"/>
      <c r="H159" s="59"/>
      <c r="I159" s="59"/>
      <c r="J159" s="59"/>
      <c r="K159" s="59"/>
      <c r="L159" s="60"/>
      <c r="M159" s="60"/>
      <c r="N159" s="60"/>
      <c r="O159" s="61"/>
      <c r="P159" s="61"/>
      <c r="Q159" s="61"/>
      <c r="R159" s="61"/>
      <c r="S159" s="62"/>
      <c r="T159" s="62"/>
      <c r="U159" s="62"/>
      <c r="V159" s="62"/>
      <c r="W159" s="62"/>
      <c r="X159" s="62"/>
      <c r="Y159" s="62"/>
      <c r="Z159" s="62"/>
      <c r="AA159" s="62"/>
      <c r="AB159" s="62"/>
      <c r="AC159" s="62"/>
      <c r="AD159" s="180"/>
      <c r="AF159" s="183"/>
      <c r="AG159" s="183"/>
    </row>
    <row r="160" spans="2:33" s="123" customFormat="1" x14ac:dyDescent="0.25">
      <c r="B160" s="59"/>
      <c r="C160" s="59"/>
      <c r="D160" s="59"/>
      <c r="E160" s="59"/>
      <c r="F160" s="59"/>
      <c r="G160" s="59"/>
      <c r="H160" s="59"/>
      <c r="I160" s="59"/>
      <c r="J160" s="59"/>
      <c r="K160" s="59"/>
      <c r="L160" s="60"/>
      <c r="M160" s="60"/>
      <c r="N160" s="60"/>
      <c r="O160" s="61"/>
      <c r="P160" s="61"/>
      <c r="Q160" s="61"/>
      <c r="R160" s="61"/>
      <c r="S160" s="62"/>
      <c r="T160" s="62"/>
      <c r="U160" s="62"/>
      <c r="V160" s="62"/>
      <c r="W160" s="62"/>
      <c r="X160" s="62"/>
      <c r="Y160" s="62"/>
      <c r="Z160" s="62"/>
      <c r="AA160" s="62"/>
      <c r="AB160" s="62"/>
      <c r="AC160" s="62"/>
      <c r="AD160" s="180"/>
      <c r="AF160" s="183"/>
      <c r="AG160" s="183"/>
    </row>
    <row r="161" spans="2:33" s="123" customFormat="1" x14ac:dyDescent="0.25">
      <c r="B161" s="59"/>
      <c r="C161" s="59"/>
      <c r="D161" s="59"/>
      <c r="E161" s="59"/>
      <c r="F161" s="59"/>
      <c r="G161" s="59"/>
      <c r="H161" s="59"/>
      <c r="I161" s="59"/>
      <c r="J161" s="59"/>
      <c r="K161" s="59"/>
      <c r="L161" s="60"/>
      <c r="M161" s="60"/>
      <c r="N161" s="60"/>
      <c r="O161" s="61"/>
      <c r="P161" s="61"/>
      <c r="Q161" s="61"/>
      <c r="R161" s="61"/>
      <c r="S161" s="62"/>
      <c r="T161" s="62"/>
      <c r="U161" s="62"/>
      <c r="V161" s="62"/>
      <c r="W161" s="62"/>
      <c r="X161" s="62"/>
      <c r="Y161" s="62"/>
      <c r="Z161" s="62"/>
      <c r="AA161" s="62"/>
      <c r="AB161" s="62"/>
      <c r="AC161" s="62"/>
      <c r="AD161" s="180"/>
      <c r="AF161" s="183"/>
      <c r="AG161" s="183"/>
    </row>
    <row r="162" spans="2:33" s="123" customFormat="1" x14ac:dyDescent="0.25">
      <c r="B162" s="59"/>
      <c r="C162" s="59"/>
      <c r="D162" s="59"/>
      <c r="E162" s="59"/>
      <c r="F162" s="59"/>
      <c r="G162" s="59"/>
      <c r="H162" s="59"/>
      <c r="I162" s="59"/>
      <c r="J162" s="59"/>
      <c r="K162" s="59"/>
      <c r="L162" s="60"/>
      <c r="M162" s="60"/>
      <c r="N162" s="60"/>
      <c r="O162" s="61"/>
      <c r="P162" s="61"/>
      <c r="Q162" s="61"/>
      <c r="R162" s="61"/>
      <c r="S162" s="62"/>
      <c r="T162" s="62"/>
      <c r="U162" s="62"/>
      <c r="V162" s="62"/>
      <c r="W162" s="62"/>
      <c r="X162" s="62"/>
      <c r="Y162" s="62"/>
      <c r="Z162" s="62"/>
      <c r="AA162" s="62"/>
      <c r="AB162" s="62"/>
      <c r="AC162" s="62"/>
      <c r="AD162" s="180"/>
      <c r="AF162" s="183"/>
      <c r="AG162" s="183"/>
    </row>
    <row r="163" spans="2:33" s="123" customFormat="1" x14ac:dyDescent="0.25">
      <c r="B163" s="59"/>
      <c r="C163" s="59"/>
      <c r="D163" s="59"/>
      <c r="E163" s="59"/>
      <c r="F163" s="59"/>
      <c r="G163" s="59"/>
      <c r="H163" s="59"/>
      <c r="I163" s="59"/>
      <c r="J163" s="59"/>
      <c r="K163" s="59"/>
      <c r="L163" s="60"/>
      <c r="M163" s="60"/>
      <c r="N163" s="60"/>
      <c r="O163" s="61"/>
      <c r="P163" s="61"/>
      <c r="Q163" s="61"/>
      <c r="R163" s="61"/>
      <c r="S163" s="62"/>
      <c r="T163" s="62"/>
      <c r="U163" s="62"/>
      <c r="V163" s="62"/>
      <c r="W163" s="62"/>
      <c r="X163" s="62"/>
      <c r="Y163" s="62"/>
      <c r="Z163" s="62"/>
      <c r="AA163" s="62"/>
      <c r="AB163" s="62"/>
      <c r="AC163" s="62"/>
      <c r="AD163" s="180"/>
      <c r="AF163" s="183"/>
      <c r="AG163" s="183"/>
    </row>
    <row r="164" spans="2:33" s="123" customFormat="1" x14ac:dyDescent="0.25">
      <c r="B164" s="59"/>
      <c r="C164" s="59"/>
      <c r="D164" s="59"/>
      <c r="E164" s="59"/>
      <c r="F164" s="59"/>
      <c r="G164" s="59"/>
      <c r="H164" s="59"/>
      <c r="I164" s="59"/>
      <c r="J164" s="59"/>
      <c r="K164" s="59"/>
      <c r="L164" s="60"/>
      <c r="M164" s="60"/>
      <c r="N164" s="60"/>
      <c r="O164" s="61"/>
      <c r="P164" s="61"/>
      <c r="Q164" s="61"/>
      <c r="R164" s="61"/>
      <c r="S164" s="62"/>
      <c r="T164" s="62"/>
      <c r="U164" s="62"/>
      <c r="V164" s="62"/>
      <c r="W164" s="62"/>
      <c r="X164" s="62"/>
      <c r="Y164" s="62"/>
      <c r="Z164" s="62"/>
      <c r="AA164" s="62"/>
      <c r="AB164" s="62"/>
      <c r="AC164" s="62"/>
      <c r="AD164" s="180"/>
      <c r="AF164" s="183"/>
      <c r="AG164" s="183"/>
    </row>
    <row r="165" spans="2:33" s="123" customFormat="1" x14ac:dyDescent="0.25">
      <c r="B165" s="59"/>
      <c r="C165" s="59"/>
      <c r="D165" s="59"/>
      <c r="E165" s="59"/>
      <c r="F165" s="59"/>
      <c r="G165" s="59"/>
      <c r="H165" s="59"/>
      <c r="I165" s="59"/>
      <c r="J165" s="59"/>
      <c r="K165" s="59"/>
      <c r="L165" s="60"/>
      <c r="M165" s="60"/>
      <c r="N165" s="60"/>
      <c r="O165" s="61"/>
      <c r="P165" s="61"/>
      <c r="Q165" s="61"/>
      <c r="R165" s="61"/>
      <c r="S165" s="62"/>
      <c r="T165" s="62"/>
      <c r="U165" s="62"/>
      <c r="V165" s="62"/>
      <c r="W165" s="62"/>
      <c r="X165" s="62"/>
      <c r="Y165" s="62"/>
      <c r="Z165" s="62"/>
      <c r="AA165" s="62"/>
      <c r="AB165" s="62"/>
      <c r="AC165" s="62"/>
      <c r="AD165" s="180"/>
      <c r="AF165" s="183"/>
      <c r="AG165" s="183"/>
    </row>
    <row r="166" spans="2:33" s="123" customFormat="1" x14ac:dyDescent="0.25">
      <c r="B166" s="59"/>
      <c r="C166" s="59"/>
      <c r="D166" s="59"/>
      <c r="E166" s="59"/>
      <c r="F166" s="59"/>
      <c r="G166" s="59"/>
      <c r="H166" s="59"/>
      <c r="I166" s="59"/>
      <c r="J166" s="59"/>
      <c r="K166" s="59"/>
      <c r="L166" s="60"/>
      <c r="M166" s="60"/>
      <c r="N166" s="60"/>
      <c r="O166" s="61"/>
      <c r="P166" s="61"/>
      <c r="Q166" s="61"/>
      <c r="R166" s="61"/>
      <c r="S166" s="62"/>
      <c r="T166" s="62"/>
      <c r="U166" s="62"/>
      <c r="V166" s="62"/>
      <c r="W166" s="62"/>
      <c r="X166" s="62"/>
      <c r="Y166" s="62"/>
      <c r="Z166" s="62"/>
      <c r="AA166" s="62"/>
      <c r="AB166" s="62"/>
      <c r="AC166" s="62"/>
      <c r="AD166" s="180"/>
      <c r="AF166" s="183"/>
      <c r="AG166" s="183"/>
    </row>
    <row r="167" spans="2:33" s="123" customFormat="1" x14ac:dyDescent="0.25">
      <c r="B167" s="59"/>
      <c r="C167" s="59"/>
      <c r="D167" s="59"/>
      <c r="E167" s="59"/>
      <c r="F167" s="59"/>
      <c r="G167" s="59"/>
      <c r="H167" s="59"/>
      <c r="I167" s="59"/>
      <c r="J167" s="59"/>
      <c r="K167" s="59"/>
      <c r="L167" s="60"/>
      <c r="M167" s="60"/>
      <c r="N167" s="60"/>
      <c r="O167" s="61"/>
      <c r="P167" s="61"/>
      <c r="Q167" s="61"/>
      <c r="R167" s="61"/>
      <c r="S167" s="62"/>
      <c r="T167" s="62"/>
      <c r="U167" s="62"/>
      <c r="V167" s="62"/>
      <c r="W167" s="62"/>
      <c r="X167" s="62"/>
      <c r="Y167" s="62"/>
      <c r="Z167" s="62"/>
      <c r="AA167" s="62"/>
      <c r="AB167" s="62"/>
      <c r="AC167" s="62"/>
      <c r="AD167" s="180"/>
      <c r="AF167" s="183"/>
      <c r="AG167" s="183"/>
    </row>
    <row r="168" spans="2:33" s="123" customFormat="1" x14ac:dyDescent="0.25">
      <c r="B168" s="59"/>
      <c r="C168" s="59"/>
      <c r="D168" s="59"/>
      <c r="E168" s="59"/>
      <c r="F168" s="59"/>
      <c r="G168" s="59"/>
      <c r="H168" s="59"/>
      <c r="I168" s="59"/>
      <c r="J168" s="59"/>
      <c r="K168" s="59"/>
      <c r="L168" s="60"/>
      <c r="M168" s="60"/>
      <c r="N168" s="60"/>
      <c r="O168" s="61"/>
      <c r="P168" s="61"/>
      <c r="Q168" s="61"/>
      <c r="R168" s="61"/>
      <c r="S168" s="62"/>
      <c r="T168" s="62"/>
      <c r="U168" s="62"/>
      <c r="V168" s="62"/>
      <c r="W168" s="62"/>
      <c r="X168" s="62"/>
      <c r="Y168" s="62"/>
      <c r="Z168" s="62"/>
      <c r="AA168" s="62"/>
      <c r="AB168" s="62"/>
      <c r="AC168" s="62"/>
      <c r="AD168" s="180"/>
      <c r="AF168" s="183"/>
      <c r="AG168" s="183"/>
    </row>
    <row r="169" spans="2:33" s="123" customFormat="1" x14ac:dyDescent="0.25">
      <c r="B169" s="59"/>
      <c r="C169" s="59"/>
      <c r="D169" s="59"/>
      <c r="E169" s="59"/>
      <c r="F169" s="59"/>
      <c r="G169" s="59"/>
      <c r="H169" s="59"/>
      <c r="I169" s="59"/>
      <c r="J169" s="59"/>
      <c r="K169" s="59"/>
      <c r="L169" s="60"/>
      <c r="M169" s="60"/>
      <c r="N169" s="60"/>
      <c r="O169" s="61"/>
      <c r="P169" s="61"/>
      <c r="Q169" s="61"/>
      <c r="R169" s="61"/>
      <c r="S169" s="62"/>
      <c r="T169" s="62"/>
      <c r="U169" s="62"/>
      <c r="V169" s="62"/>
      <c r="W169" s="62"/>
      <c r="X169" s="62"/>
      <c r="Y169" s="62"/>
      <c r="Z169" s="62"/>
      <c r="AA169" s="62"/>
      <c r="AB169" s="62"/>
      <c r="AC169" s="62"/>
      <c r="AD169" s="180"/>
      <c r="AF169" s="183"/>
      <c r="AG169" s="183"/>
    </row>
    <row r="170" spans="2:33" s="123" customFormat="1" x14ac:dyDescent="0.25">
      <c r="B170" s="59"/>
      <c r="C170" s="59"/>
      <c r="D170" s="59"/>
      <c r="E170" s="59"/>
      <c r="F170" s="59"/>
      <c r="G170" s="59"/>
      <c r="H170" s="59"/>
      <c r="I170" s="59"/>
      <c r="J170" s="59"/>
      <c r="K170" s="59"/>
      <c r="L170" s="60"/>
      <c r="M170" s="60"/>
      <c r="N170" s="60"/>
      <c r="O170" s="61"/>
      <c r="P170" s="61"/>
      <c r="Q170" s="61"/>
      <c r="R170" s="61"/>
      <c r="S170" s="62"/>
      <c r="T170" s="62"/>
      <c r="U170" s="62"/>
      <c r="V170" s="62"/>
      <c r="W170" s="62"/>
      <c r="X170" s="62"/>
      <c r="Y170" s="62"/>
      <c r="Z170" s="62"/>
      <c r="AA170" s="62"/>
      <c r="AB170" s="62"/>
      <c r="AC170" s="62"/>
      <c r="AD170" s="180"/>
      <c r="AF170" s="183"/>
      <c r="AG170" s="183"/>
    </row>
    <row r="171" spans="2:33" s="123" customFormat="1" x14ac:dyDescent="0.25">
      <c r="B171" s="59"/>
      <c r="C171" s="59"/>
      <c r="D171" s="59"/>
      <c r="E171" s="59"/>
      <c r="F171" s="59"/>
      <c r="G171" s="59"/>
      <c r="H171" s="59"/>
      <c r="I171" s="59"/>
      <c r="J171" s="59"/>
      <c r="K171" s="59"/>
      <c r="L171" s="60"/>
      <c r="M171" s="60"/>
      <c r="N171" s="60"/>
      <c r="O171" s="61"/>
      <c r="P171" s="61"/>
      <c r="Q171" s="61"/>
      <c r="R171" s="61"/>
      <c r="S171" s="62"/>
      <c r="T171" s="62"/>
      <c r="U171" s="62"/>
      <c r="V171" s="62"/>
      <c r="W171" s="62"/>
      <c r="X171" s="62"/>
      <c r="Y171" s="62"/>
      <c r="Z171" s="62"/>
      <c r="AA171" s="62"/>
      <c r="AB171" s="62"/>
      <c r="AC171" s="62"/>
      <c r="AD171" s="180"/>
      <c r="AF171" s="183"/>
      <c r="AG171" s="183"/>
    </row>
    <row r="172" spans="2:33" s="123" customFormat="1" x14ac:dyDescent="0.25">
      <c r="B172" s="59"/>
      <c r="C172" s="59"/>
      <c r="D172" s="59"/>
      <c r="E172" s="59"/>
      <c r="F172" s="59"/>
      <c r="G172" s="59"/>
      <c r="H172" s="59"/>
      <c r="I172" s="59"/>
      <c r="J172" s="59"/>
      <c r="K172" s="59"/>
      <c r="L172" s="60"/>
      <c r="M172" s="60"/>
      <c r="N172" s="60"/>
      <c r="O172" s="61"/>
      <c r="P172" s="61"/>
      <c r="Q172" s="61"/>
      <c r="R172" s="61"/>
      <c r="S172" s="62"/>
      <c r="T172" s="62"/>
      <c r="U172" s="62"/>
      <c r="V172" s="62"/>
      <c r="W172" s="62"/>
      <c r="X172" s="62"/>
      <c r="Y172" s="62"/>
      <c r="Z172" s="62"/>
      <c r="AA172" s="62"/>
      <c r="AB172" s="62"/>
      <c r="AC172" s="62"/>
      <c r="AD172" s="180"/>
      <c r="AF172" s="183"/>
      <c r="AG172" s="183"/>
    </row>
    <row r="173" spans="2:33" s="123" customFormat="1" x14ac:dyDescent="0.25">
      <c r="B173" s="59"/>
      <c r="C173" s="59"/>
      <c r="D173" s="59"/>
      <c r="E173" s="59"/>
      <c r="F173" s="59"/>
      <c r="G173" s="59"/>
      <c r="H173" s="59"/>
      <c r="I173" s="59"/>
      <c r="J173" s="59"/>
      <c r="K173" s="59"/>
      <c r="L173" s="60"/>
      <c r="M173" s="60"/>
      <c r="N173" s="60"/>
      <c r="O173" s="61"/>
      <c r="P173" s="61"/>
      <c r="Q173" s="61"/>
      <c r="R173" s="61"/>
      <c r="S173" s="62"/>
      <c r="T173" s="62"/>
      <c r="U173" s="62"/>
      <c r="V173" s="62"/>
      <c r="W173" s="62"/>
      <c r="X173" s="62"/>
      <c r="Y173" s="62"/>
      <c r="Z173" s="62"/>
      <c r="AA173" s="62"/>
      <c r="AB173" s="62"/>
      <c r="AC173" s="62"/>
      <c r="AD173" s="180"/>
      <c r="AF173" s="183"/>
      <c r="AG173" s="183"/>
    </row>
    <row r="174" spans="2:33" s="123" customFormat="1" x14ac:dyDescent="0.25">
      <c r="B174" s="59"/>
      <c r="C174" s="59"/>
      <c r="D174" s="59"/>
      <c r="E174" s="59"/>
      <c r="F174" s="59"/>
      <c r="G174" s="59"/>
      <c r="H174" s="59"/>
      <c r="I174" s="59"/>
      <c r="J174" s="59"/>
      <c r="K174" s="59"/>
      <c r="L174" s="60"/>
      <c r="M174" s="60"/>
      <c r="N174" s="60"/>
      <c r="O174" s="61"/>
      <c r="P174" s="61"/>
      <c r="Q174" s="61"/>
      <c r="R174" s="61"/>
      <c r="S174" s="62"/>
      <c r="T174" s="62"/>
      <c r="U174" s="62"/>
      <c r="V174" s="62"/>
      <c r="W174" s="62"/>
      <c r="X174" s="62"/>
      <c r="Y174" s="62"/>
      <c r="Z174" s="62"/>
      <c r="AA174" s="62"/>
      <c r="AB174" s="62"/>
      <c r="AC174" s="62"/>
      <c r="AD174" s="180"/>
      <c r="AF174" s="183"/>
      <c r="AG174" s="183"/>
    </row>
    <row r="175" spans="2:33" s="123" customFormat="1" x14ac:dyDescent="0.25">
      <c r="B175" s="59"/>
      <c r="C175" s="59"/>
      <c r="D175" s="59"/>
      <c r="E175" s="59"/>
      <c r="F175" s="59"/>
      <c r="G175" s="59"/>
      <c r="H175" s="59"/>
      <c r="I175" s="59"/>
      <c r="J175" s="59"/>
      <c r="K175" s="59"/>
      <c r="L175" s="60"/>
      <c r="M175" s="60"/>
      <c r="N175" s="60"/>
      <c r="O175" s="61"/>
      <c r="P175" s="61"/>
      <c r="Q175" s="61"/>
      <c r="R175" s="61"/>
      <c r="S175" s="62"/>
      <c r="T175" s="62"/>
      <c r="U175" s="62"/>
      <c r="V175" s="62"/>
      <c r="W175" s="62"/>
      <c r="X175" s="62"/>
      <c r="Y175" s="62"/>
      <c r="Z175" s="62"/>
      <c r="AA175" s="62"/>
      <c r="AB175" s="62"/>
      <c r="AC175" s="62"/>
      <c r="AD175" s="180"/>
      <c r="AF175" s="183"/>
      <c r="AG175" s="183"/>
    </row>
    <row r="176" spans="2:33" s="123" customFormat="1" x14ac:dyDescent="0.25">
      <c r="B176" s="59"/>
      <c r="C176" s="59"/>
      <c r="D176" s="59"/>
      <c r="E176" s="59"/>
      <c r="F176" s="59"/>
      <c r="G176" s="59"/>
      <c r="H176" s="59"/>
      <c r="I176" s="59"/>
      <c r="J176" s="59"/>
      <c r="K176" s="59"/>
      <c r="L176" s="60"/>
      <c r="M176" s="60"/>
      <c r="N176" s="60"/>
      <c r="O176" s="61"/>
      <c r="P176" s="61"/>
      <c r="Q176" s="61"/>
      <c r="R176" s="61"/>
      <c r="S176" s="62"/>
      <c r="T176" s="62"/>
      <c r="U176" s="62"/>
      <c r="V176" s="62"/>
      <c r="W176" s="62"/>
      <c r="X176" s="62"/>
      <c r="Y176" s="62"/>
      <c r="Z176" s="62"/>
      <c r="AA176" s="62"/>
      <c r="AB176" s="62"/>
      <c r="AC176" s="62"/>
      <c r="AD176" s="180"/>
      <c r="AF176" s="183"/>
      <c r="AG176" s="183"/>
    </row>
    <row r="177" spans="2:33" s="123" customFormat="1" x14ac:dyDescent="0.25">
      <c r="B177" s="59"/>
      <c r="C177" s="59"/>
      <c r="D177" s="59"/>
      <c r="E177" s="59"/>
      <c r="F177" s="59"/>
      <c r="G177" s="59"/>
      <c r="H177" s="59"/>
      <c r="I177" s="59"/>
      <c r="J177" s="59"/>
      <c r="K177" s="59"/>
      <c r="L177" s="60"/>
      <c r="M177" s="60"/>
      <c r="N177" s="60"/>
      <c r="O177" s="61"/>
      <c r="P177" s="61"/>
      <c r="Q177" s="61"/>
      <c r="R177" s="61"/>
      <c r="S177" s="62"/>
      <c r="T177" s="62"/>
      <c r="U177" s="62"/>
      <c r="V177" s="62"/>
      <c r="W177" s="62"/>
      <c r="X177" s="62"/>
      <c r="Y177" s="62"/>
      <c r="Z177" s="62"/>
      <c r="AA177" s="62"/>
      <c r="AB177" s="62"/>
      <c r="AC177" s="62"/>
      <c r="AD177" s="180"/>
      <c r="AF177" s="183"/>
      <c r="AG177" s="183"/>
    </row>
    <row r="178" spans="2:33" s="123" customFormat="1" x14ac:dyDescent="0.25">
      <c r="B178" s="59"/>
      <c r="C178" s="59"/>
      <c r="D178" s="59"/>
      <c r="E178" s="59"/>
      <c r="F178" s="59"/>
      <c r="G178" s="59"/>
      <c r="H178" s="59"/>
      <c r="I178" s="59"/>
      <c r="J178" s="59"/>
      <c r="K178" s="59"/>
      <c r="L178" s="60"/>
      <c r="M178" s="60"/>
      <c r="N178" s="60"/>
      <c r="O178" s="61"/>
      <c r="P178" s="61"/>
      <c r="Q178" s="61"/>
      <c r="R178" s="61"/>
      <c r="S178" s="62"/>
      <c r="T178" s="62"/>
      <c r="U178" s="62"/>
      <c r="V178" s="62"/>
      <c r="W178" s="62"/>
      <c r="X178" s="62"/>
      <c r="Y178" s="62"/>
      <c r="Z178" s="62"/>
      <c r="AA178" s="62"/>
      <c r="AB178" s="62"/>
      <c r="AC178" s="62"/>
      <c r="AD178" s="180"/>
      <c r="AF178" s="183"/>
      <c r="AG178" s="183"/>
    </row>
    <row r="179" spans="2:33" s="123" customFormat="1" x14ac:dyDescent="0.25">
      <c r="B179" s="59"/>
      <c r="C179" s="59"/>
      <c r="D179" s="59"/>
      <c r="E179" s="59"/>
      <c r="F179" s="59"/>
      <c r="G179" s="59"/>
      <c r="H179" s="59"/>
      <c r="I179" s="59"/>
      <c r="J179" s="59"/>
      <c r="K179" s="59"/>
      <c r="L179" s="60"/>
      <c r="M179" s="60"/>
      <c r="N179" s="60"/>
      <c r="O179" s="61"/>
      <c r="P179" s="61"/>
      <c r="Q179" s="61"/>
      <c r="R179" s="61"/>
      <c r="S179" s="62"/>
      <c r="T179" s="62"/>
      <c r="U179" s="62"/>
      <c r="V179" s="62"/>
      <c r="W179" s="62"/>
      <c r="X179" s="62"/>
      <c r="Y179" s="62"/>
      <c r="Z179" s="62"/>
      <c r="AA179" s="62"/>
      <c r="AB179" s="62"/>
      <c r="AC179" s="62"/>
      <c r="AD179" s="180"/>
      <c r="AF179" s="183"/>
      <c r="AG179" s="183"/>
    </row>
    <row r="180" spans="2:33" s="123" customFormat="1" x14ac:dyDescent="0.25">
      <c r="B180" s="59"/>
      <c r="C180" s="59"/>
      <c r="D180" s="59"/>
      <c r="E180" s="59"/>
      <c r="F180" s="59"/>
      <c r="G180" s="59"/>
      <c r="H180" s="59"/>
      <c r="I180" s="59"/>
      <c r="J180" s="59"/>
      <c r="K180" s="59"/>
      <c r="L180" s="60"/>
      <c r="M180" s="60"/>
      <c r="N180" s="60"/>
      <c r="O180" s="61"/>
      <c r="P180" s="61"/>
      <c r="Q180" s="61"/>
      <c r="R180" s="61"/>
      <c r="S180" s="62"/>
      <c r="T180" s="62"/>
      <c r="U180" s="62"/>
      <c r="V180" s="62"/>
      <c r="W180" s="62"/>
      <c r="X180" s="62"/>
      <c r="Y180" s="62"/>
      <c r="Z180" s="62"/>
      <c r="AA180" s="62"/>
      <c r="AB180" s="62"/>
      <c r="AC180" s="62"/>
      <c r="AD180" s="180"/>
      <c r="AF180" s="183"/>
      <c r="AG180" s="183"/>
    </row>
    <row r="181" spans="2:33" s="123" customFormat="1" x14ac:dyDescent="0.25">
      <c r="B181" s="59"/>
      <c r="C181" s="59"/>
      <c r="D181" s="59"/>
      <c r="E181" s="59"/>
      <c r="F181" s="59"/>
      <c r="G181" s="59"/>
      <c r="H181" s="59"/>
      <c r="I181" s="59"/>
      <c r="J181" s="59"/>
      <c r="K181" s="59"/>
      <c r="L181" s="60"/>
      <c r="M181" s="60"/>
      <c r="N181" s="60"/>
      <c r="O181" s="61"/>
      <c r="P181" s="61"/>
      <c r="Q181" s="61"/>
      <c r="R181" s="61"/>
      <c r="S181" s="62"/>
      <c r="T181" s="62"/>
      <c r="U181" s="62"/>
      <c r="V181" s="62"/>
      <c r="W181" s="62"/>
      <c r="X181" s="62"/>
      <c r="Y181" s="62"/>
      <c r="Z181" s="62"/>
      <c r="AA181" s="62"/>
      <c r="AB181" s="62"/>
      <c r="AC181" s="62"/>
      <c r="AD181" s="180"/>
      <c r="AF181" s="183"/>
      <c r="AG181" s="183"/>
    </row>
    <row r="182" spans="2:33" s="123" customFormat="1" x14ac:dyDescent="0.25">
      <c r="B182" s="59"/>
      <c r="C182" s="59"/>
      <c r="D182" s="59"/>
      <c r="E182" s="59"/>
      <c r="F182" s="59"/>
      <c r="G182" s="59"/>
      <c r="H182" s="59"/>
      <c r="I182" s="59"/>
      <c r="J182" s="59"/>
      <c r="K182" s="59"/>
      <c r="L182" s="60"/>
      <c r="M182" s="60"/>
      <c r="N182" s="60"/>
      <c r="O182" s="61"/>
      <c r="P182" s="61"/>
      <c r="Q182" s="61"/>
      <c r="R182" s="61"/>
      <c r="S182" s="62"/>
      <c r="T182" s="62"/>
      <c r="U182" s="62"/>
      <c r="V182" s="62"/>
      <c r="W182" s="62"/>
      <c r="X182" s="62"/>
      <c r="Y182" s="62"/>
      <c r="Z182" s="62"/>
      <c r="AA182" s="62"/>
      <c r="AB182" s="62"/>
      <c r="AC182" s="62"/>
      <c r="AD182" s="180"/>
      <c r="AF182" s="183"/>
      <c r="AG182" s="183"/>
    </row>
    <row r="183" spans="2:33" s="123" customFormat="1" x14ac:dyDescent="0.25">
      <c r="B183" s="59"/>
      <c r="C183" s="59"/>
      <c r="D183" s="59"/>
      <c r="E183" s="59"/>
      <c r="F183" s="59"/>
      <c r="G183" s="59"/>
      <c r="H183" s="59"/>
      <c r="I183" s="59"/>
      <c r="J183" s="59"/>
      <c r="K183" s="59"/>
      <c r="L183" s="60"/>
      <c r="M183" s="60"/>
      <c r="N183" s="60"/>
      <c r="O183" s="61"/>
      <c r="P183" s="61"/>
      <c r="Q183" s="61"/>
      <c r="R183" s="61"/>
      <c r="S183" s="62"/>
      <c r="T183" s="62"/>
      <c r="U183" s="62"/>
      <c r="V183" s="62"/>
      <c r="W183" s="62"/>
      <c r="X183" s="62"/>
      <c r="Y183" s="62"/>
      <c r="Z183" s="62"/>
      <c r="AA183" s="62"/>
      <c r="AB183" s="62"/>
      <c r="AC183" s="62"/>
      <c r="AD183" s="180"/>
      <c r="AF183" s="183"/>
      <c r="AG183" s="183"/>
    </row>
    <row r="184" spans="2:33" s="123" customFormat="1" x14ac:dyDescent="0.25">
      <c r="B184" s="59"/>
      <c r="C184" s="59"/>
      <c r="D184" s="59"/>
      <c r="E184" s="59"/>
      <c r="F184" s="59"/>
      <c r="G184" s="59"/>
      <c r="H184" s="59"/>
      <c r="I184" s="59"/>
      <c r="J184" s="59"/>
      <c r="K184" s="59"/>
      <c r="L184" s="60"/>
      <c r="M184" s="60"/>
      <c r="N184" s="60"/>
      <c r="O184" s="61"/>
      <c r="P184" s="61"/>
      <c r="Q184" s="61"/>
      <c r="R184" s="61"/>
      <c r="S184" s="62"/>
      <c r="T184" s="62"/>
      <c r="U184" s="62"/>
      <c r="V184" s="62"/>
      <c r="W184" s="62"/>
      <c r="X184" s="62"/>
      <c r="Y184" s="62"/>
      <c r="Z184" s="62"/>
      <c r="AA184" s="62"/>
      <c r="AB184" s="62"/>
      <c r="AC184" s="62"/>
      <c r="AD184" s="180"/>
      <c r="AF184" s="183"/>
      <c r="AG184" s="183"/>
    </row>
    <row r="185" spans="2:33" s="123" customFormat="1" x14ac:dyDescent="0.25">
      <c r="B185" s="59"/>
      <c r="C185" s="59"/>
      <c r="D185" s="59"/>
      <c r="E185" s="59"/>
      <c r="F185" s="59"/>
      <c r="G185" s="59"/>
      <c r="H185" s="59"/>
      <c r="I185" s="59"/>
      <c r="J185" s="59"/>
      <c r="K185" s="59"/>
      <c r="L185" s="60"/>
      <c r="M185" s="60"/>
      <c r="N185" s="60"/>
      <c r="O185" s="61"/>
      <c r="P185" s="61"/>
      <c r="Q185" s="61"/>
      <c r="R185" s="61"/>
      <c r="S185" s="62"/>
      <c r="T185" s="62"/>
      <c r="U185" s="62"/>
      <c r="V185" s="62"/>
      <c r="W185" s="62"/>
      <c r="X185" s="62"/>
      <c r="Y185" s="62"/>
      <c r="Z185" s="62"/>
      <c r="AA185" s="62"/>
      <c r="AB185" s="62"/>
      <c r="AC185" s="62"/>
      <c r="AD185" s="180"/>
      <c r="AF185" s="183"/>
      <c r="AG185" s="183"/>
    </row>
    <row r="186" spans="2:33" s="123" customFormat="1" x14ac:dyDescent="0.25">
      <c r="B186" s="59"/>
      <c r="C186" s="59"/>
      <c r="D186" s="59"/>
      <c r="E186" s="59"/>
      <c r="F186" s="59"/>
      <c r="G186" s="59"/>
      <c r="H186" s="59"/>
      <c r="I186" s="59"/>
      <c r="J186" s="59"/>
      <c r="K186" s="59"/>
      <c r="L186" s="60"/>
      <c r="M186" s="60"/>
      <c r="N186" s="60"/>
      <c r="O186" s="61"/>
      <c r="P186" s="61"/>
      <c r="Q186" s="61"/>
      <c r="R186" s="61"/>
      <c r="S186" s="62"/>
      <c r="T186" s="62"/>
      <c r="U186" s="62"/>
      <c r="V186" s="62"/>
      <c r="W186" s="62"/>
      <c r="X186" s="62"/>
      <c r="Y186" s="62"/>
      <c r="Z186" s="62"/>
      <c r="AA186" s="62"/>
      <c r="AB186" s="62"/>
      <c r="AC186" s="62"/>
      <c r="AD186" s="180"/>
      <c r="AF186" s="183"/>
      <c r="AG186" s="183"/>
    </row>
    <row r="187" spans="2:33" s="123" customFormat="1" x14ac:dyDescent="0.25">
      <c r="B187" s="59"/>
      <c r="C187" s="59"/>
      <c r="D187" s="59"/>
      <c r="E187" s="59"/>
      <c r="F187" s="59"/>
      <c r="G187" s="59"/>
      <c r="H187" s="59"/>
      <c r="I187" s="59"/>
      <c r="J187" s="59"/>
      <c r="K187" s="59"/>
      <c r="L187" s="60"/>
      <c r="M187" s="60"/>
      <c r="N187" s="60"/>
      <c r="O187" s="61"/>
      <c r="P187" s="61"/>
      <c r="Q187" s="61"/>
      <c r="R187" s="61"/>
      <c r="S187" s="62"/>
      <c r="T187" s="62"/>
      <c r="U187" s="62"/>
      <c r="V187" s="62"/>
      <c r="W187" s="62"/>
      <c r="X187" s="62"/>
      <c r="Y187" s="62"/>
      <c r="Z187" s="62"/>
      <c r="AA187" s="62"/>
      <c r="AB187" s="62"/>
      <c r="AC187" s="62"/>
      <c r="AD187" s="180"/>
      <c r="AF187" s="183"/>
      <c r="AG187" s="183"/>
    </row>
    <row r="188" spans="2:33" s="123" customFormat="1" x14ac:dyDescent="0.25">
      <c r="B188" s="59"/>
      <c r="C188" s="59"/>
      <c r="D188" s="59"/>
      <c r="E188" s="59"/>
      <c r="F188" s="59"/>
      <c r="G188" s="59"/>
      <c r="H188" s="59"/>
      <c r="I188" s="59"/>
      <c r="J188" s="59"/>
      <c r="K188" s="59"/>
      <c r="L188" s="60"/>
      <c r="M188" s="60"/>
      <c r="N188" s="60"/>
      <c r="O188" s="61"/>
      <c r="P188" s="61"/>
      <c r="Q188" s="61"/>
      <c r="R188" s="61"/>
      <c r="S188" s="62"/>
      <c r="T188" s="62"/>
      <c r="U188" s="62"/>
      <c r="V188" s="62"/>
      <c r="W188" s="62"/>
      <c r="X188" s="62"/>
      <c r="Y188" s="62"/>
      <c r="Z188" s="62"/>
      <c r="AA188" s="62"/>
      <c r="AB188" s="62"/>
      <c r="AC188" s="62"/>
      <c r="AD188" s="180"/>
      <c r="AF188" s="183"/>
      <c r="AG188" s="183"/>
    </row>
    <row r="189" spans="2:33" s="123" customFormat="1" x14ac:dyDescent="0.25">
      <c r="B189" s="59"/>
      <c r="C189" s="59"/>
      <c r="D189" s="59"/>
      <c r="E189" s="59"/>
      <c r="F189" s="59"/>
      <c r="G189" s="59"/>
      <c r="H189" s="59"/>
      <c r="I189" s="59"/>
      <c r="J189" s="59"/>
      <c r="K189" s="59"/>
      <c r="L189" s="60"/>
      <c r="M189" s="60"/>
      <c r="N189" s="60"/>
      <c r="O189" s="61"/>
      <c r="P189" s="61"/>
      <c r="Q189" s="61"/>
      <c r="R189" s="61"/>
      <c r="S189" s="62"/>
      <c r="T189" s="62"/>
      <c r="U189" s="62"/>
      <c r="V189" s="62"/>
      <c r="W189" s="62"/>
      <c r="X189" s="62"/>
      <c r="Y189" s="62"/>
      <c r="Z189" s="62"/>
      <c r="AA189" s="62"/>
      <c r="AB189" s="62"/>
      <c r="AC189" s="62"/>
      <c r="AD189" s="180"/>
      <c r="AF189" s="183"/>
      <c r="AG189" s="183"/>
    </row>
    <row r="190" spans="2:33" s="123" customFormat="1" x14ac:dyDescent="0.25">
      <c r="B190" s="59"/>
      <c r="C190" s="59"/>
      <c r="D190" s="59"/>
      <c r="E190" s="59"/>
      <c r="F190" s="59"/>
      <c r="G190" s="59"/>
      <c r="H190" s="59"/>
      <c r="I190" s="59"/>
      <c r="J190" s="59"/>
      <c r="K190" s="59"/>
      <c r="L190" s="60"/>
      <c r="M190" s="60"/>
      <c r="N190" s="60"/>
      <c r="O190" s="61"/>
      <c r="P190" s="61"/>
      <c r="Q190" s="61"/>
      <c r="R190" s="61"/>
      <c r="S190" s="62"/>
      <c r="T190" s="62"/>
      <c r="U190" s="62"/>
      <c r="V190" s="62"/>
      <c r="W190" s="62"/>
      <c r="X190" s="62"/>
      <c r="Y190" s="62"/>
      <c r="Z190" s="62"/>
      <c r="AA190" s="62"/>
      <c r="AB190" s="62"/>
      <c r="AC190" s="62"/>
      <c r="AD190" s="180"/>
      <c r="AF190" s="183"/>
      <c r="AG190" s="183"/>
    </row>
    <row r="191" spans="2:33" s="123" customFormat="1" x14ac:dyDescent="0.25">
      <c r="B191" s="59"/>
      <c r="C191" s="59"/>
      <c r="D191" s="59"/>
      <c r="E191" s="59"/>
      <c r="F191" s="59"/>
      <c r="G191" s="59"/>
      <c r="H191" s="59"/>
      <c r="I191" s="59"/>
      <c r="J191" s="59"/>
      <c r="K191" s="59"/>
      <c r="L191" s="60"/>
      <c r="M191" s="60"/>
      <c r="N191" s="60"/>
      <c r="O191" s="61"/>
      <c r="P191" s="61"/>
      <c r="Q191" s="61"/>
      <c r="R191" s="61"/>
      <c r="S191" s="62"/>
      <c r="T191" s="62"/>
      <c r="U191" s="62"/>
      <c r="V191" s="62"/>
      <c r="W191" s="62"/>
      <c r="X191" s="62"/>
      <c r="Y191" s="62"/>
      <c r="Z191" s="62"/>
      <c r="AA191" s="62"/>
      <c r="AB191" s="62"/>
      <c r="AC191" s="62"/>
      <c r="AD191" s="180"/>
      <c r="AF191" s="183"/>
      <c r="AG191" s="183"/>
    </row>
    <row r="192" spans="2:33" s="123" customFormat="1" x14ac:dyDescent="0.25">
      <c r="B192" s="59"/>
      <c r="C192" s="59"/>
      <c r="D192" s="59"/>
      <c r="E192" s="59"/>
      <c r="F192" s="59"/>
      <c r="G192" s="59"/>
      <c r="H192" s="59"/>
      <c r="I192" s="59"/>
      <c r="J192" s="59"/>
      <c r="K192" s="59"/>
      <c r="L192" s="60"/>
      <c r="M192" s="60"/>
      <c r="N192" s="60"/>
      <c r="O192" s="61"/>
      <c r="P192" s="61"/>
      <c r="Q192" s="61"/>
      <c r="R192" s="61"/>
      <c r="S192" s="62"/>
      <c r="T192" s="62"/>
      <c r="U192" s="62"/>
      <c r="V192" s="62"/>
      <c r="W192" s="62"/>
      <c r="X192" s="62"/>
      <c r="Y192" s="62"/>
      <c r="Z192" s="62"/>
      <c r="AA192" s="62"/>
      <c r="AB192" s="62"/>
      <c r="AC192" s="62"/>
      <c r="AD192" s="180"/>
      <c r="AF192" s="183"/>
      <c r="AG192" s="183"/>
    </row>
    <row r="193" spans="2:33" s="123" customFormat="1" x14ac:dyDescent="0.25">
      <c r="B193" s="59"/>
      <c r="C193" s="59"/>
      <c r="D193" s="59"/>
      <c r="E193" s="59"/>
      <c r="F193" s="59"/>
      <c r="G193" s="59"/>
      <c r="H193" s="59"/>
      <c r="I193" s="59"/>
      <c r="J193" s="59"/>
      <c r="K193" s="59"/>
      <c r="L193" s="60"/>
      <c r="M193" s="60"/>
      <c r="N193" s="60"/>
      <c r="O193" s="61"/>
      <c r="P193" s="61"/>
      <c r="Q193" s="61"/>
      <c r="R193" s="61"/>
      <c r="S193" s="62"/>
      <c r="T193" s="62"/>
      <c r="U193" s="62"/>
      <c r="V193" s="62"/>
      <c r="W193" s="62"/>
      <c r="X193" s="62"/>
      <c r="Y193" s="62"/>
      <c r="Z193" s="62"/>
      <c r="AA193" s="62"/>
      <c r="AB193" s="62"/>
      <c r="AC193" s="62"/>
      <c r="AD193" s="180"/>
      <c r="AF193" s="183"/>
      <c r="AG193" s="183"/>
    </row>
    <row r="194" spans="2:33" s="123" customFormat="1" x14ac:dyDescent="0.25">
      <c r="B194" s="59"/>
      <c r="C194" s="59"/>
      <c r="D194" s="59"/>
      <c r="E194" s="59"/>
      <c r="F194" s="59"/>
      <c r="G194" s="59"/>
      <c r="H194" s="59"/>
      <c r="I194" s="59"/>
      <c r="J194" s="59"/>
      <c r="K194" s="59"/>
      <c r="L194" s="60"/>
      <c r="M194" s="60"/>
      <c r="N194" s="60"/>
      <c r="O194" s="61"/>
      <c r="P194" s="61"/>
      <c r="Q194" s="61"/>
      <c r="R194" s="61"/>
      <c r="S194" s="62"/>
      <c r="T194" s="62"/>
      <c r="U194" s="62"/>
      <c r="V194" s="62"/>
      <c r="W194" s="62"/>
      <c r="X194" s="62"/>
      <c r="Y194" s="62"/>
      <c r="Z194" s="62"/>
      <c r="AA194" s="62"/>
      <c r="AB194" s="62"/>
      <c r="AC194" s="62"/>
      <c r="AD194" s="180"/>
      <c r="AF194" s="183"/>
      <c r="AG194" s="183"/>
    </row>
    <row r="195" spans="2:33" s="123" customFormat="1" x14ac:dyDescent="0.25">
      <c r="B195" s="59"/>
      <c r="C195" s="59"/>
      <c r="D195" s="59"/>
      <c r="E195" s="59"/>
      <c r="F195" s="59"/>
      <c r="G195" s="59"/>
      <c r="H195" s="59"/>
      <c r="I195" s="59"/>
      <c r="J195" s="59"/>
      <c r="K195" s="59"/>
      <c r="L195" s="60"/>
      <c r="M195" s="60"/>
      <c r="N195" s="60"/>
      <c r="O195" s="61"/>
      <c r="P195" s="61"/>
      <c r="Q195" s="61"/>
      <c r="R195" s="61"/>
      <c r="S195" s="62"/>
      <c r="T195" s="62"/>
      <c r="U195" s="62"/>
      <c r="V195" s="62"/>
      <c r="W195" s="62"/>
      <c r="X195" s="62"/>
      <c r="Y195" s="62"/>
      <c r="Z195" s="62"/>
      <c r="AA195" s="62"/>
      <c r="AB195" s="62"/>
      <c r="AC195" s="62"/>
      <c r="AD195" s="180"/>
      <c r="AF195" s="183"/>
      <c r="AG195" s="183"/>
    </row>
    <row r="196" spans="2:33" s="123" customFormat="1" x14ac:dyDescent="0.25">
      <c r="B196" s="59"/>
      <c r="C196" s="59"/>
      <c r="D196" s="59"/>
      <c r="E196" s="59"/>
      <c r="F196" s="59"/>
      <c r="G196" s="59"/>
      <c r="H196" s="59"/>
      <c r="I196" s="59"/>
      <c r="J196" s="59"/>
      <c r="K196" s="59"/>
      <c r="L196" s="60"/>
      <c r="M196" s="60"/>
      <c r="N196" s="60"/>
      <c r="O196" s="61"/>
      <c r="P196" s="61"/>
      <c r="Q196" s="61"/>
      <c r="R196" s="61"/>
      <c r="S196" s="62"/>
      <c r="T196" s="62"/>
      <c r="U196" s="62"/>
      <c r="V196" s="62"/>
      <c r="W196" s="62"/>
      <c r="X196" s="62"/>
      <c r="Y196" s="62"/>
      <c r="Z196" s="62"/>
      <c r="AA196" s="62"/>
      <c r="AB196" s="62"/>
      <c r="AC196" s="62"/>
      <c r="AD196" s="180"/>
      <c r="AF196" s="183"/>
      <c r="AG196" s="183"/>
    </row>
    <row r="197" spans="2:33" s="123" customFormat="1" x14ac:dyDescent="0.25">
      <c r="B197" s="59"/>
      <c r="C197" s="59"/>
      <c r="D197" s="59"/>
      <c r="E197" s="59"/>
      <c r="F197" s="59"/>
      <c r="G197" s="59"/>
      <c r="H197" s="59"/>
      <c r="I197" s="59"/>
      <c r="J197" s="59"/>
      <c r="K197" s="59"/>
      <c r="L197" s="60"/>
      <c r="M197" s="60"/>
      <c r="N197" s="60"/>
      <c r="O197" s="61"/>
      <c r="P197" s="61"/>
      <c r="Q197" s="61"/>
      <c r="R197" s="61"/>
      <c r="S197" s="62"/>
      <c r="T197" s="62"/>
      <c r="U197" s="62"/>
      <c r="V197" s="62"/>
      <c r="W197" s="62"/>
      <c r="X197" s="62"/>
      <c r="Y197" s="62"/>
      <c r="Z197" s="62"/>
      <c r="AA197" s="62"/>
      <c r="AB197" s="62"/>
      <c r="AC197" s="62"/>
      <c r="AD197" s="180"/>
      <c r="AF197" s="183"/>
      <c r="AG197" s="183"/>
    </row>
    <row r="198" spans="2:33" s="123" customFormat="1" x14ac:dyDescent="0.25">
      <c r="B198" s="59"/>
      <c r="C198" s="59"/>
      <c r="D198" s="59"/>
      <c r="E198" s="59"/>
      <c r="F198" s="59"/>
      <c r="G198" s="59"/>
      <c r="H198" s="59"/>
      <c r="I198" s="59"/>
      <c r="J198" s="59"/>
      <c r="K198" s="59"/>
      <c r="L198" s="60"/>
      <c r="M198" s="60"/>
      <c r="N198" s="60"/>
      <c r="O198" s="61"/>
      <c r="P198" s="61"/>
      <c r="Q198" s="61"/>
      <c r="R198" s="61"/>
      <c r="S198" s="62"/>
      <c r="T198" s="62"/>
      <c r="U198" s="62"/>
      <c r="V198" s="62"/>
      <c r="W198" s="62"/>
      <c r="X198" s="62"/>
      <c r="Y198" s="62"/>
      <c r="Z198" s="62"/>
      <c r="AA198" s="62"/>
      <c r="AB198" s="62"/>
      <c r="AC198" s="62"/>
      <c r="AD198" s="180"/>
      <c r="AF198" s="183"/>
      <c r="AG198" s="183"/>
    </row>
    <row r="199" spans="2:33" s="123" customFormat="1" x14ac:dyDescent="0.25">
      <c r="B199" s="59"/>
      <c r="C199" s="59"/>
      <c r="D199" s="59"/>
      <c r="E199" s="59"/>
      <c r="F199" s="59"/>
      <c r="G199" s="59"/>
      <c r="H199" s="59"/>
      <c r="I199" s="59"/>
      <c r="J199" s="59"/>
      <c r="K199" s="59"/>
      <c r="L199" s="60"/>
      <c r="M199" s="60"/>
      <c r="N199" s="60"/>
      <c r="O199" s="61"/>
      <c r="P199" s="61"/>
      <c r="Q199" s="61"/>
      <c r="R199" s="61"/>
      <c r="S199" s="62"/>
      <c r="T199" s="62"/>
      <c r="U199" s="62"/>
      <c r="V199" s="62"/>
      <c r="W199" s="62"/>
      <c r="X199" s="62"/>
      <c r="Y199" s="62"/>
      <c r="Z199" s="62"/>
      <c r="AA199" s="62"/>
      <c r="AB199" s="62"/>
      <c r="AC199" s="62"/>
      <c r="AD199" s="180"/>
      <c r="AF199" s="183"/>
      <c r="AG199" s="183"/>
    </row>
    <row r="200" spans="2:33" s="123" customFormat="1" x14ac:dyDescent="0.25">
      <c r="B200" s="59"/>
      <c r="C200" s="59"/>
      <c r="D200" s="59"/>
      <c r="E200" s="59"/>
      <c r="F200" s="59"/>
      <c r="G200" s="59"/>
      <c r="H200" s="59"/>
      <c r="I200" s="59"/>
      <c r="J200" s="59"/>
      <c r="K200" s="59"/>
      <c r="L200" s="60"/>
      <c r="M200" s="60"/>
      <c r="N200" s="60"/>
      <c r="O200" s="61"/>
      <c r="P200" s="61"/>
      <c r="Q200" s="61"/>
      <c r="R200" s="61"/>
      <c r="S200" s="62"/>
      <c r="T200" s="62"/>
      <c r="U200" s="62"/>
      <c r="V200" s="62"/>
      <c r="W200" s="62"/>
      <c r="X200" s="62"/>
      <c r="Y200" s="62"/>
      <c r="Z200" s="62"/>
      <c r="AA200" s="62"/>
      <c r="AB200" s="62"/>
      <c r="AC200" s="62"/>
      <c r="AD200" s="180"/>
      <c r="AF200" s="183"/>
      <c r="AG200" s="183"/>
    </row>
    <row r="201" spans="2:33" s="123" customFormat="1" x14ac:dyDescent="0.25">
      <c r="B201" s="59"/>
      <c r="C201" s="59"/>
      <c r="D201" s="59"/>
      <c r="E201" s="59"/>
      <c r="F201" s="59"/>
      <c r="G201" s="59"/>
      <c r="H201" s="59"/>
      <c r="I201" s="59"/>
      <c r="J201" s="59"/>
      <c r="K201" s="59"/>
      <c r="L201" s="60"/>
      <c r="M201" s="60"/>
      <c r="N201" s="60"/>
      <c r="O201" s="61"/>
      <c r="P201" s="61"/>
      <c r="Q201" s="61"/>
      <c r="R201" s="61"/>
      <c r="S201" s="62"/>
      <c r="T201" s="62"/>
      <c r="U201" s="62"/>
      <c r="V201" s="62"/>
      <c r="W201" s="62"/>
      <c r="X201" s="62"/>
      <c r="Y201" s="62"/>
      <c r="Z201" s="62"/>
      <c r="AA201" s="62"/>
      <c r="AB201" s="62"/>
      <c r="AC201" s="62"/>
      <c r="AD201" s="180"/>
      <c r="AF201" s="183"/>
      <c r="AG201" s="183"/>
    </row>
    <row r="202" spans="2:33" s="123" customFormat="1" x14ac:dyDescent="0.25">
      <c r="B202" s="59"/>
      <c r="C202" s="59"/>
      <c r="D202" s="59"/>
      <c r="E202" s="59"/>
      <c r="F202" s="59"/>
      <c r="G202" s="59"/>
      <c r="H202" s="59"/>
      <c r="I202" s="59"/>
      <c r="J202" s="59"/>
      <c r="K202" s="59"/>
      <c r="L202" s="60"/>
      <c r="M202" s="60"/>
      <c r="N202" s="60"/>
      <c r="O202" s="61"/>
      <c r="P202" s="61"/>
      <c r="Q202" s="61"/>
      <c r="R202" s="61"/>
      <c r="S202" s="62"/>
      <c r="T202" s="62"/>
      <c r="U202" s="62"/>
      <c r="V202" s="62"/>
      <c r="W202" s="62"/>
      <c r="X202" s="62"/>
      <c r="Y202" s="62"/>
      <c r="Z202" s="62"/>
      <c r="AA202" s="62"/>
      <c r="AB202" s="62"/>
      <c r="AC202" s="62"/>
      <c r="AD202" s="180"/>
      <c r="AF202" s="183"/>
      <c r="AG202" s="183"/>
    </row>
    <row r="203" spans="2:33" s="123" customFormat="1" x14ac:dyDescent="0.25">
      <c r="B203" s="59"/>
      <c r="C203" s="59"/>
      <c r="D203" s="59"/>
      <c r="E203" s="59"/>
      <c r="F203" s="59"/>
      <c r="G203" s="59"/>
      <c r="H203" s="59"/>
      <c r="I203" s="59"/>
      <c r="J203" s="59"/>
      <c r="K203" s="59"/>
      <c r="L203" s="60"/>
      <c r="M203" s="60"/>
      <c r="N203" s="60"/>
      <c r="O203" s="61"/>
      <c r="P203" s="61"/>
      <c r="Q203" s="61"/>
      <c r="R203" s="61"/>
      <c r="S203" s="62"/>
      <c r="T203" s="62"/>
      <c r="U203" s="62"/>
      <c r="V203" s="62"/>
      <c r="W203" s="62"/>
      <c r="X203" s="62"/>
      <c r="Y203" s="62"/>
      <c r="Z203" s="62"/>
      <c r="AA203" s="62"/>
      <c r="AB203" s="62"/>
      <c r="AC203" s="62"/>
      <c r="AD203" s="180"/>
      <c r="AF203" s="183"/>
      <c r="AG203" s="183"/>
    </row>
    <row r="204" spans="2:33" s="123" customFormat="1" x14ac:dyDescent="0.25">
      <c r="B204" s="59"/>
      <c r="C204" s="59"/>
      <c r="D204" s="59"/>
      <c r="E204" s="59"/>
      <c r="F204" s="59"/>
      <c r="G204" s="59"/>
      <c r="H204" s="59"/>
      <c r="I204" s="59"/>
      <c r="J204" s="59"/>
      <c r="K204" s="59"/>
      <c r="L204" s="60"/>
      <c r="M204" s="60"/>
      <c r="N204" s="60"/>
      <c r="O204" s="61"/>
      <c r="P204" s="61"/>
      <c r="Q204" s="61"/>
      <c r="R204" s="61"/>
      <c r="S204" s="62"/>
      <c r="T204" s="62"/>
      <c r="U204" s="62"/>
      <c r="V204" s="62"/>
      <c r="W204" s="62"/>
      <c r="X204" s="62"/>
      <c r="Y204" s="62"/>
      <c r="Z204" s="62"/>
      <c r="AA204" s="62"/>
      <c r="AB204" s="62"/>
      <c r="AC204" s="62"/>
      <c r="AD204" s="180"/>
      <c r="AF204" s="183"/>
      <c r="AG204" s="183"/>
    </row>
    <row r="205" spans="2:33" s="123" customFormat="1" x14ac:dyDescent="0.25">
      <c r="B205" s="59"/>
      <c r="C205" s="59"/>
      <c r="D205" s="59"/>
      <c r="E205" s="59"/>
      <c r="F205" s="59"/>
      <c r="G205" s="59"/>
      <c r="H205" s="59"/>
      <c r="I205" s="59"/>
      <c r="J205" s="59"/>
      <c r="K205" s="59"/>
      <c r="L205" s="60"/>
      <c r="M205" s="60"/>
      <c r="N205" s="60"/>
      <c r="O205" s="61"/>
      <c r="P205" s="61"/>
      <c r="Q205" s="61"/>
      <c r="R205" s="61"/>
      <c r="S205" s="62"/>
      <c r="T205" s="62"/>
      <c r="U205" s="62"/>
      <c r="V205" s="62"/>
      <c r="W205" s="62"/>
      <c r="X205" s="62"/>
      <c r="Y205" s="62"/>
      <c r="Z205" s="62"/>
      <c r="AA205" s="62"/>
      <c r="AB205" s="62"/>
      <c r="AC205" s="62"/>
      <c r="AD205" s="180"/>
      <c r="AF205" s="183"/>
      <c r="AG205" s="183"/>
    </row>
    <row r="206" spans="2:33" s="123" customFormat="1" x14ac:dyDescent="0.25">
      <c r="B206" s="59"/>
      <c r="C206" s="59"/>
      <c r="D206" s="59"/>
      <c r="E206" s="59"/>
      <c r="F206" s="59"/>
      <c r="G206" s="59"/>
      <c r="H206" s="59"/>
      <c r="I206" s="59"/>
      <c r="J206" s="59"/>
      <c r="K206" s="59"/>
      <c r="L206" s="60"/>
      <c r="M206" s="60"/>
      <c r="N206" s="60"/>
      <c r="O206" s="61"/>
      <c r="P206" s="61"/>
      <c r="Q206" s="61"/>
      <c r="R206" s="61"/>
      <c r="S206" s="62"/>
      <c r="T206" s="62"/>
      <c r="U206" s="62"/>
      <c r="V206" s="62"/>
      <c r="W206" s="62"/>
      <c r="X206" s="62"/>
      <c r="Y206" s="62"/>
      <c r="Z206" s="62"/>
      <c r="AA206" s="62"/>
      <c r="AB206" s="62"/>
      <c r="AC206" s="62"/>
      <c r="AD206" s="180"/>
      <c r="AF206" s="183"/>
      <c r="AG206" s="183"/>
    </row>
    <row r="207" spans="2:33" s="123" customFormat="1" x14ac:dyDescent="0.25">
      <c r="B207" s="59"/>
      <c r="C207" s="59"/>
      <c r="D207" s="59"/>
      <c r="E207" s="59"/>
      <c r="F207" s="59"/>
      <c r="G207" s="59"/>
      <c r="H207" s="59"/>
      <c r="I207" s="59"/>
      <c r="J207" s="59"/>
      <c r="K207" s="59"/>
      <c r="L207" s="60"/>
      <c r="M207" s="60"/>
      <c r="N207" s="60"/>
      <c r="O207" s="61"/>
      <c r="P207" s="61"/>
      <c r="Q207" s="61"/>
      <c r="R207" s="61"/>
      <c r="S207" s="62"/>
      <c r="T207" s="62"/>
      <c r="U207" s="62"/>
      <c r="V207" s="62"/>
      <c r="W207" s="62"/>
      <c r="X207" s="62"/>
      <c r="Y207" s="62"/>
      <c r="Z207" s="62"/>
      <c r="AA207" s="62"/>
      <c r="AB207" s="62"/>
      <c r="AC207" s="62"/>
      <c r="AD207" s="180"/>
      <c r="AF207" s="183"/>
      <c r="AG207" s="183"/>
    </row>
    <row r="208" spans="2:33" s="123" customFormat="1" x14ac:dyDescent="0.25">
      <c r="B208" s="59"/>
      <c r="C208" s="59"/>
      <c r="D208" s="59"/>
      <c r="E208" s="59"/>
      <c r="F208" s="59"/>
      <c r="G208" s="59"/>
      <c r="H208" s="59"/>
      <c r="I208" s="59"/>
      <c r="J208" s="59"/>
      <c r="K208" s="59"/>
      <c r="L208" s="60"/>
      <c r="M208" s="60"/>
      <c r="N208" s="60"/>
      <c r="O208" s="61"/>
      <c r="P208" s="61"/>
      <c r="Q208" s="61"/>
      <c r="R208" s="61"/>
      <c r="S208" s="62"/>
      <c r="T208" s="62"/>
      <c r="U208" s="62"/>
      <c r="V208" s="62"/>
      <c r="W208" s="62"/>
      <c r="X208" s="62"/>
      <c r="Y208" s="62"/>
      <c r="Z208" s="62"/>
      <c r="AA208" s="62"/>
      <c r="AB208" s="62"/>
      <c r="AC208" s="62"/>
      <c r="AD208" s="180"/>
      <c r="AF208" s="183"/>
      <c r="AG208" s="183"/>
    </row>
    <row r="209" spans="2:33" s="123" customFormat="1" x14ac:dyDescent="0.25">
      <c r="B209" s="59"/>
      <c r="C209" s="59"/>
      <c r="D209" s="59"/>
      <c r="E209" s="59"/>
      <c r="F209" s="59"/>
      <c r="G209" s="59"/>
      <c r="H209" s="59"/>
      <c r="I209" s="59"/>
      <c r="J209" s="59"/>
      <c r="K209" s="59"/>
      <c r="L209" s="60"/>
      <c r="M209" s="60"/>
      <c r="N209" s="60"/>
      <c r="O209" s="61"/>
      <c r="P209" s="61"/>
      <c r="Q209" s="61"/>
      <c r="R209" s="61"/>
      <c r="S209" s="62"/>
      <c r="T209" s="62"/>
      <c r="U209" s="62"/>
      <c r="V209" s="62"/>
      <c r="W209" s="62"/>
      <c r="X209" s="62"/>
      <c r="Y209" s="62"/>
      <c r="Z209" s="62"/>
      <c r="AA209" s="62"/>
      <c r="AB209" s="62"/>
      <c r="AC209" s="62"/>
      <c r="AD209" s="180"/>
      <c r="AF209" s="183"/>
      <c r="AG209" s="183"/>
    </row>
    <row r="210" spans="2:33" s="123" customFormat="1" x14ac:dyDescent="0.25">
      <c r="B210" s="59"/>
      <c r="C210" s="59"/>
      <c r="D210" s="59"/>
      <c r="E210" s="59"/>
      <c r="F210" s="59"/>
      <c r="G210" s="59"/>
      <c r="H210" s="59"/>
      <c r="I210" s="59"/>
      <c r="J210" s="59"/>
      <c r="K210" s="59"/>
      <c r="L210" s="60"/>
      <c r="M210" s="60"/>
      <c r="N210" s="60"/>
      <c r="O210" s="61"/>
      <c r="P210" s="61"/>
      <c r="Q210" s="61"/>
      <c r="R210" s="61"/>
      <c r="S210" s="62"/>
      <c r="T210" s="62"/>
      <c r="U210" s="62"/>
      <c r="V210" s="62"/>
      <c r="W210" s="62"/>
      <c r="X210" s="62"/>
      <c r="Y210" s="62"/>
      <c r="Z210" s="62"/>
      <c r="AA210" s="62"/>
      <c r="AB210" s="62"/>
      <c r="AC210" s="62"/>
      <c r="AD210" s="180"/>
      <c r="AF210" s="183"/>
      <c r="AG210" s="183"/>
    </row>
    <row r="211" spans="2:33" s="123" customFormat="1" x14ac:dyDescent="0.25">
      <c r="B211" s="59"/>
      <c r="C211" s="59"/>
      <c r="D211" s="59"/>
      <c r="E211" s="59"/>
      <c r="F211" s="59"/>
      <c r="G211" s="59"/>
      <c r="H211" s="59"/>
      <c r="I211" s="59"/>
      <c r="J211" s="59"/>
      <c r="K211" s="59"/>
      <c r="L211" s="60"/>
      <c r="M211" s="60"/>
      <c r="N211" s="60"/>
      <c r="O211" s="61"/>
      <c r="P211" s="61"/>
      <c r="Q211" s="61"/>
      <c r="R211" s="61"/>
      <c r="S211" s="62"/>
      <c r="T211" s="62"/>
      <c r="U211" s="62"/>
      <c r="V211" s="62"/>
      <c r="W211" s="62"/>
      <c r="X211" s="62"/>
      <c r="Y211" s="62"/>
      <c r="Z211" s="62"/>
      <c r="AA211" s="62"/>
      <c r="AB211" s="62"/>
      <c r="AC211" s="62"/>
      <c r="AD211" s="180"/>
      <c r="AF211" s="183"/>
      <c r="AG211" s="183"/>
    </row>
    <row r="212" spans="2:33" s="123" customFormat="1" x14ac:dyDescent="0.25">
      <c r="B212" s="59"/>
      <c r="C212" s="59"/>
      <c r="D212" s="59"/>
      <c r="E212" s="59"/>
      <c r="F212" s="59"/>
      <c r="G212" s="59"/>
      <c r="H212" s="59"/>
      <c r="I212" s="59"/>
      <c r="J212" s="59"/>
      <c r="K212" s="59"/>
      <c r="L212" s="60"/>
      <c r="M212" s="60"/>
      <c r="N212" s="60"/>
      <c r="O212" s="61"/>
      <c r="P212" s="61"/>
      <c r="Q212" s="61"/>
      <c r="R212" s="61"/>
      <c r="S212" s="62"/>
      <c r="T212" s="62"/>
      <c r="U212" s="62"/>
      <c r="V212" s="62"/>
      <c r="W212" s="62"/>
      <c r="X212" s="62"/>
      <c r="Y212" s="62"/>
      <c r="Z212" s="62"/>
      <c r="AA212" s="62"/>
      <c r="AB212" s="62"/>
      <c r="AC212" s="62"/>
      <c r="AD212" s="180"/>
      <c r="AF212" s="183"/>
      <c r="AG212" s="183"/>
    </row>
    <row r="213" spans="2:33" s="123" customFormat="1" x14ac:dyDescent="0.25">
      <c r="B213" s="59"/>
      <c r="C213" s="59"/>
      <c r="D213" s="59"/>
      <c r="E213" s="59"/>
      <c r="F213" s="59"/>
      <c r="G213" s="59"/>
      <c r="H213" s="59"/>
      <c r="I213" s="59"/>
      <c r="J213" s="59"/>
      <c r="K213" s="59"/>
      <c r="L213" s="60"/>
      <c r="M213" s="60"/>
      <c r="N213" s="60"/>
      <c r="O213" s="61"/>
      <c r="P213" s="61"/>
      <c r="Q213" s="61"/>
      <c r="R213" s="61"/>
      <c r="S213" s="62"/>
      <c r="T213" s="62"/>
      <c r="U213" s="62"/>
      <c r="V213" s="62"/>
      <c r="W213" s="62"/>
      <c r="X213" s="62"/>
      <c r="Y213" s="62"/>
      <c r="Z213" s="62"/>
      <c r="AA213" s="62"/>
      <c r="AB213" s="62"/>
      <c r="AC213" s="62"/>
      <c r="AD213" s="180"/>
      <c r="AF213" s="183"/>
      <c r="AG213" s="183"/>
    </row>
    <row r="214" spans="2:33" s="123" customFormat="1" x14ac:dyDescent="0.25">
      <c r="B214" s="59"/>
      <c r="C214" s="59"/>
      <c r="D214" s="59"/>
      <c r="E214" s="59"/>
      <c r="F214" s="59"/>
      <c r="G214" s="59"/>
      <c r="H214" s="59"/>
      <c r="I214" s="59"/>
      <c r="J214" s="59"/>
      <c r="K214" s="59"/>
      <c r="L214" s="60"/>
      <c r="M214" s="60"/>
      <c r="N214" s="60"/>
      <c r="O214" s="61"/>
      <c r="P214" s="61"/>
      <c r="Q214" s="61"/>
      <c r="R214" s="61"/>
      <c r="S214" s="62"/>
      <c r="T214" s="62"/>
      <c r="U214" s="62"/>
      <c r="V214" s="62"/>
      <c r="W214" s="62"/>
      <c r="X214" s="62"/>
      <c r="Y214" s="62"/>
      <c r="Z214" s="62"/>
      <c r="AA214" s="62"/>
      <c r="AB214" s="62"/>
      <c r="AC214" s="62"/>
      <c r="AD214" s="180"/>
      <c r="AF214" s="183"/>
      <c r="AG214" s="183"/>
    </row>
    <row r="215" spans="2:33" s="123" customFormat="1" x14ac:dyDescent="0.25">
      <c r="B215" s="59"/>
      <c r="C215" s="59"/>
      <c r="D215" s="59"/>
      <c r="E215" s="59"/>
      <c r="F215" s="59"/>
      <c r="G215" s="59"/>
      <c r="H215" s="59"/>
      <c r="I215" s="59"/>
      <c r="J215" s="59"/>
      <c r="K215" s="59"/>
      <c r="L215" s="60"/>
      <c r="M215" s="60"/>
      <c r="N215" s="60"/>
      <c r="O215" s="61"/>
      <c r="P215" s="61"/>
      <c r="Q215" s="61"/>
      <c r="R215" s="61"/>
      <c r="S215" s="62"/>
      <c r="T215" s="62"/>
      <c r="U215" s="62"/>
      <c r="V215" s="62"/>
      <c r="W215" s="62"/>
      <c r="X215" s="62"/>
      <c r="Y215" s="62"/>
      <c r="Z215" s="62"/>
      <c r="AA215" s="62"/>
      <c r="AB215" s="62"/>
      <c r="AC215" s="62"/>
      <c r="AD215" s="180"/>
      <c r="AF215" s="183"/>
      <c r="AG215" s="183"/>
    </row>
    <row r="216" spans="2:33" s="123" customFormat="1" x14ac:dyDescent="0.25">
      <c r="B216" s="59"/>
      <c r="C216" s="59"/>
      <c r="D216" s="59"/>
      <c r="E216" s="59"/>
      <c r="F216" s="59"/>
      <c r="G216" s="59"/>
      <c r="H216" s="59"/>
      <c r="I216" s="59"/>
      <c r="J216" s="59"/>
      <c r="K216" s="59"/>
      <c r="L216" s="60"/>
      <c r="M216" s="60"/>
      <c r="N216" s="60"/>
      <c r="O216" s="61"/>
      <c r="P216" s="61"/>
      <c r="Q216" s="61"/>
      <c r="R216" s="61"/>
      <c r="S216" s="62"/>
      <c r="T216" s="62"/>
      <c r="U216" s="62"/>
      <c r="V216" s="62"/>
      <c r="W216" s="62"/>
      <c r="X216" s="62"/>
      <c r="Y216" s="62"/>
      <c r="Z216" s="62"/>
      <c r="AA216" s="62"/>
      <c r="AB216" s="62"/>
      <c r="AC216" s="62"/>
      <c r="AD216" s="180"/>
      <c r="AF216" s="183"/>
      <c r="AG216" s="183"/>
    </row>
    <row r="217" spans="2:33" s="123" customFormat="1" x14ac:dyDescent="0.25">
      <c r="B217" s="59"/>
      <c r="C217" s="59"/>
      <c r="D217" s="59"/>
      <c r="E217" s="59"/>
      <c r="F217" s="59"/>
      <c r="G217" s="59"/>
      <c r="H217" s="59"/>
      <c r="I217" s="59"/>
      <c r="J217" s="59"/>
      <c r="K217" s="59"/>
      <c r="L217" s="60"/>
      <c r="M217" s="60"/>
      <c r="N217" s="60"/>
      <c r="O217" s="61"/>
      <c r="P217" s="61"/>
      <c r="Q217" s="61"/>
      <c r="R217" s="61"/>
      <c r="S217" s="62"/>
      <c r="T217" s="62"/>
      <c r="U217" s="62"/>
      <c r="V217" s="62"/>
      <c r="W217" s="62"/>
      <c r="X217" s="62"/>
      <c r="Y217" s="62"/>
      <c r="Z217" s="62"/>
      <c r="AA217" s="62"/>
      <c r="AB217" s="62"/>
      <c r="AC217" s="62"/>
      <c r="AD217" s="180"/>
      <c r="AF217" s="183"/>
      <c r="AG217" s="183"/>
    </row>
    <row r="218" spans="2:33" s="123" customFormat="1" x14ac:dyDescent="0.25">
      <c r="B218" s="59"/>
      <c r="C218" s="59"/>
      <c r="D218" s="59"/>
      <c r="E218" s="59"/>
      <c r="F218" s="59"/>
      <c r="G218" s="59"/>
      <c r="H218" s="59"/>
      <c r="I218" s="59"/>
      <c r="J218" s="59"/>
      <c r="K218" s="59"/>
      <c r="L218" s="60"/>
      <c r="M218" s="60"/>
      <c r="N218" s="60"/>
      <c r="O218" s="61"/>
      <c r="P218" s="61"/>
      <c r="Q218" s="61"/>
      <c r="R218" s="61"/>
      <c r="S218" s="62"/>
      <c r="T218" s="62"/>
      <c r="U218" s="62"/>
      <c r="V218" s="62"/>
      <c r="W218" s="62"/>
      <c r="X218" s="62"/>
      <c r="Y218" s="62"/>
      <c r="Z218" s="62"/>
      <c r="AA218" s="62"/>
      <c r="AB218" s="62"/>
      <c r="AC218" s="62"/>
      <c r="AD218" s="180"/>
      <c r="AF218" s="183"/>
      <c r="AG218" s="183"/>
    </row>
    <row r="219" spans="2:33" s="123" customFormat="1" x14ac:dyDescent="0.25">
      <c r="B219" s="59"/>
      <c r="C219" s="59"/>
      <c r="D219" s="59"/>
      <c r="E219" s="59"/>
      <c r="F219" s="59"/>
      <c r="G219" s="59"/>
      <c r="H219" s="59"/>
      <c r="I219" s="59"/>
      <c r="J219" s="59"/>
      <c r="K219" s="59"/>
      <c r="L219" s="60"/>
      <c r="M219" s="60"/>
      <c r="N219" s="60"/>
      <c r="O219" s="61"/>
      <c r="P219" s="61"/>
      <c r="Q219" s="61"/>
      <c r="R219" s="61"/>
      <c r="S219" s="62"/>
      <c r="T219" s="62"/>
      <c r="U219" s="62"/>
      <c r="V219" s="62"/>
      <c r="W219" s="62"/>
      <c r="X219" s="62"/>
      <c r="Y219" s="62"/>
      <c r="Z219" s="62"/>
      <c r="AA219" s="62"/>
      <c r="AB219" s="62"/>
      <c r="AC219" s="62"/>
      <c r="AD219" s="180"/>
      <c r="AF219" s="183"/>
      <c r="AG219" s="183"/>
    </row>
    <row r="220" spans="2:33" s="123" customFormat="1" x14ac:dyDescent="0.25">
      <c r="B220" s="59"/>
      <c r="C220" s="59"/>
      <c r="D220" s="59"/>
      <c r="E220" s="59"/>
      <c r="F220" s="59"/>
      <c r="G220" s="59"/>
      <c r="H220" s="59"/>
      <c r="I220" s="59"/>
      <c r="J220" s="59"/>
      <c r="K220" s="59"/>
      <c r="L220" s="60"/>
      <c r="M220" s="60"/>
      <c r="N220" s="60"/>
      <c r="O220" s="61"/>
      <c r="P220" s="61"/>
      <c r="Q220" s="61"/>
      <c r="R220" s="61"/>
      <c r="S220" s="62"/>
      <c r="T220" s="62"/>
      <c r="U220" s="62"/>
      <c r="V220" s="62"/>
      <c r="W220" s="62"/>
      <c r="X220" s="62"/>
      <c r="Y220" s="62"/>
      <c r="Z220" s="62"/>
      <c r="AA220" s="62"/>
      <c r="AB220" s="62"/>
      <c r="AC220" s="62"/>
      <c r="AD220" s="180"/>
      <c r="AF220" s="183"/>
      <c r="AG220" s="183"/>
    </row>
    <row r="221" spans="2:33" s="123" customFormat="1" x14ac:dyDescent="0.25">
      <c r="B221" s="59"/>
      <c r="C221" s="59"/>
      <c r="D221" s="59"/>
      <c r="E221" s="59"/>
      <c r="F221" s="59"/>
      <c r="G221" s="59"/>
      <c r="H221" s="59"/>
      <c r="I221" s="59"/>
      <c r="J221" s="59"/>
      <c r="K221" s="59"/>
      <c r="L221" s="60"/>
      <c r="M221" s="60"/>
      <c r="N221" s="60"/>
      <c r="O221" s="61"/>
      <c r="P221" s="61"/>
      <c r="Q221" s="61"/>
      <c r="R221" s="61"/>
      <c r="S221" s="62"/>
      <c r="T221" s="62"/>
      <c r="U221" s="62"/>
      <c r="V221" s="62"/>
      <c r="W221" s="62"/>
      <c r="X221" s="62"/>
      <c r="Y221" s="62"/>
      <c r="Z221" s="62"/>
      <c r="AA221" s="62"/>
      <c r="AB221" s="62"/>
      <c r="AC221" s="62"/>
      <c r="AD221" s="180"/>
      <c r="AF221" s="183"/>
      <c r="AG221" s="183"/>
    </row>
    <row r="222" spans="2:33" s="123" customFormat="1" x14ac:dyDescent="0.25">
      <c r="B222" s="59"/>
      <c r="C222" s="59"/>
      <c r="D222" s="59"/>
      <c r="E222" s="59"/>
      <c r="F222" s="59"/>
      <c r="G222" s="59"/>
      <c r="H222" s="59"/>
      <c r="I222" s="59"/>
      <c r="J222" s="59"/>
      <c r="K222" s="59"/>
      <c r="L222" s="60"/>
      <c r="M222" s="60"/>
      <c r="N222" s="60"/>
      <c r="O222" s="61"/>
      <c r="P222" s="61"/>
      <c r="Q222" s="61"/>
      <c r="R222" s="61"/>
      <c r="S222" s="62"/>
      <c r="T222" s="62"/>
      <c r="U222" s="62"/>
      <c r="V222" s="62"/>
      <c r="W222" s="62"/>
      <c r="X222" s="62"/>
      <c r="Y222" s="62"/>
      <c r="Z222" s="62"/>
      <c r="AA222" s="62"/>
      <c r="AB222" s="62"/>
      <c r="AC222" s="62"/>
      <c r="AD222" s="180"/>
      <c r="AF222" s="183"/>
      <c r="AG222" s="183"/>
    </row>
    <row r="223" spans="2:33" s="123" customFormat="1" x14ac:dyDescent="0.25">
      <c r="B223" s="59"/>
      <c r="C223" s="59"/>
      <c r="D223" s="59"/>
      <c r="E223" s="59"/>
      <c r="F223" s="59"/>
      <c r="G223" s="59"/>
      <c r="H223" s="59"/>
      <c r="I223" s="59"/>
      <c r="J223" s="59"/>
      <c r="K223" s="59"/>
      <c r="L223" s="60"/>
      <c r="M223" s="60"/>
      <c r="N223" s="60"/>
      <c r="O223" s="61"/>
      <c r="P223" s="61"/>
      <c r="Q223" s="61"/>
      <c r="R223" s="61"/>
      <c r="S223" s="62"/>
      <c r="T223" s="62"/>
      <c r="U223" s="62"/>
      <c r="V223" s="62"/>
      <c r="W223" s="62"/>
      <c r="X223" s="62"/>
      <c r="Y223" s="62"/>
      <c r="Z223" s="62"/>
      <c r="AA223" s="62"/>
      <c r="AB223" s="62"/>
      <c r="AC223" s="62"/>
      <c r="AD223" s="180"/>
      <c r="AF223" s="183"/>
      <c r="AG223" s="183"/>
    </row>
    <row r="224" spans="2:33" s="123" customFormat="1" x14ac:dyDescent="0.25">
      <c r="B224" s="59"/>
      <c r="C224" s="59"/>
      <c r="D224" s="59"/>
      <c r="E224" s="59"/>
      <c r="F224" s="59"/>
      <c r="G224" s="59"/>
      <c r="H224" s="59"/>
      <c r="I224" s="59"/>
      <c r="J224" s="59"/>
      <c r="K224" s="59"/>
      <c r="L224" s="60"/>
      <c r="M224" s="60"/>
      <c r="N224" s="60"/>
      <c r="O224" s="61"/>
      <c r="P224" s="61"/>
      <c r="Q224" s="61"/>
      <c r="R224" s="61"/>
      <c r="S224" s="62"/>
      <c r="T224" s="62"/>
      <c r="U224" s="62"/>
      <c r="V224" s="62"/>
      <c r="W224" s="62"/>
      <c r="X224" s="62"/>
      <c r="Y224" s="62"/>
      <c r="Z224" s="62"/>
      <c r="AA224" s="62"/>
      <c r="AB224" s="62"/>
      <c r="AC224" s="62"/>
      <c r="AD224" s="180"/>
      <c r="AF224" s="183"/>
      <c r="AG224" s="183"/>
    </row>
    <row r="225" spans="2:33" s="123" customFormat="1" x14ac:dyDescent="0.25">
      <c r="B225" s="59"/>
      <c r="C225" s="59"/>
      <c r="D225" s="59"/>
      <c r="E225" s="59"/>
      <c r="F225" s="59"/>
      <c r="G225" s="59"/>
      <c r="H225" s="59"/>
      <c r="I225" s="59"/>
      <c r="J225" s="59"/>
      <c r="K225" s="59"/>
      <c r="L225" s="60"/>
      <c r="M225" s="60"/>
      <c r="N225" s="60"/>
      <c r="O225" s="61"/>
      <c r="P225" s="61"/>
      <c r="Q225" s="61"/>
      <c r="R225" s="61"/>
      <c r="S225" s="62"/>
      <c r="T225" s="62"/>
      <c r="U225" s="62"/>
      <c r="V225" s="62"/>
      <c r="W225" s="62"/>
      <c r="X225" s="62"/>
      <c r="Y225" s="62"/>
      <c r="Z225" s="62"/>
      <c r="AA225" s="62"/>
      <c r="AB225" s="62"/>
      <c r="AC225" s="62"/>
      <c r="AD225" s="180"/>
      <c r="AF225" s="183"/>
      <c r="AG225" s="183"/>
    </row>
    <row r="226" spans="2:33" s="123" customFormat="1" x14ac:dyDescent="0.25">
      <c r="B226" s="59"/>
      <c r="C226" s="59"/>
      <c r="D226" s="59"/>
      <c r="E226" s="59"/>
      <c r="F226" s="59"/>
      <c r="G226" s="59"/>
      <c r="H226" s="59"/>
      <c r="I226" s="59"/>
      <c r="J226" s="59"/>
      <c r="K226" s="59"/>
      <c r="L226" s="60"/>
      <c r="M226" s="60"/>
      <c r="N226" s="60"/>
      <c r="O226" s="61"/>
      <c r="P226" s="61"/>
      <c r="Q226" s="61"/>
      <c r="R226" s="61"/>
      <c r="S226" s="62"/>
      <c r="T226" s="62"/>
      <c r="U226" s="62"/>
      <c r="V226" s="62"/>
      <c r="W226" s="62"/>
      <c r="X226" s="62"/>
      <c r="Y226" s="62"/>
      <c r="Z226" s="62"/>
      <c r="AA226" s="62"/>
      <c r="AB226" s="62"/>
      <c r="AC226" s="62"/>
      <c r="AD226" s="180"/>
      <c r="AF226" s="183"/>
      <c r="AG226" s="183"/>
    </row>
    <row r="227" spans="2:33" s="123" customFormat="1" x14ac:dyDescent="0.25">
      <c r="B227" s="59"/>
      <c r="C227" s="59"/>
      <c r="D227" s="59"/>
      <c r="E227" s="59"/>
      <c r="F227" s="59"/>
      <c r="G227" s="59"/>
      <c r="H227" s="59"/>
      <c r="I227" s="59"/>
      <c r="J227" s="59"/>
      <c r="K227" s="59"/>
      <c r="L227" s="60"/>
      <c r="M227" s="60"/>
      <c r="N227" s="60"/>
      <c r="O227" s="61"/>
      <c r="P227" s="61"/>
      <c r="Q227" s="61"/>
      <c r="R227" s="61"/>
      <c r="S227" s="62"/>
      <c r="T227" s="62"/>
      <c r="U227" s="62"/>
      <c r="V227" s="62"/>
      <c r="W227" s="62"/>
      <c r="X227" s="62"/>
      <c r="Y227" s="62"/>
      <c r="Z227" s="62"/>
      <c r="AA227" s="62"/>
      <c r="AB227" s="62"/>
      <c r="AC227" s="62"/>
      <c r="AD227" s="180"/>
      <c r="AF227" s="183"/>
      <c r="AG227" s="183"/>
    </row>
    <row r="228" spans="2:33" s="123" customFormat="1" x14ac:dyDescent="0.25">
      <c r="B228" s="59"/>
      <c r="C228" s="59"/>
      <c r="D228" s="59"/>
      <c r="E228" s="59"/>
      <c r="F228" s="59"/>
      <c r="G228" s="59"/>
      <c r="H228" s="59"/>
      <c r="I228" s="59"/>
      <c r="J228" s="59"/>
      <c r="K228" s="59"/>
      <c r="L228" s="60"/>
      <c r="M228" s="60"/>
      <c r="N228" s="60"/>
      <c r="O228" s="61"/>
      <c r="P228" s="61"/>
      <c r="Q228" s="61"/>
      <c r="R228" s="61"/>
      <c r="S228" s="62"/>
      <c r="T228" s="62"/>
      <c r="U228" s="62"/>
      <c r="V228" s="62"/>
      <c r="W228" s="62"/>
      <c r="X228" s="62"/>
      <c r="Y228" s="62"/>
      <c r="Z228" s="62"/>
      <c r="AA228" s="62"/>
      <c r="AB228" s="62"/>
      <c r="AC228" s="62"/>
      <c r="AD228" s="180"/>
      <c r="AF228" s="183"/>
      <c r="AG228" s="183"/>
    </row>
    <row r="229" spans="2:33" s="123" customFormat="1" x14ac:dyDescent="0.25">
      <c r="B229" s="59"/>
      <c r="C229" s="59"/>
      <c r="D229" s="59"/>
      <c r="E229" s="59"/>
      <c r="F229" s="59"/>
      <c r="G229" s="59"/>
      <c r="H229" s="59"/>
      <c r="I229" s="59"/>
      <c r="J229" s="59"/>
      <c r="K229" s="59"/>
      <c r="L229" s="60"/>
      <c r="M229" s="60"/>
      <c r="N229" s="60"/>
      <c r="O229" s="61"/>
      <c r="P229" s="61"/>
      <c r="Q229" s="61"/>
      <c r="R229" s="61"/>
      <c r="S229" s="62"/>
      <c r="T229" s="62"/>
      <c r="U229" s="62"/>
      <c r="V229" s="62"/>
      <c r="W229" s="62"/>
      <c r="X229" s="62"/>
      <c r="Y229" s="62"/>
      <c r="Z229" s="62"/>
      <c r="AA229" s="62"/>
      <c r="AB229" s="62"/>
      <c r="AC229" s="62"/>
      <c r="AD229" s="180"/>
      <c r="AF229" s="183"/>
      <c r="AG229" s="183"/>
    </row>
    <row r="230" spans="2:33" s="123" customFormat="1" x14ac:dyDescent="0.25">
      <c r="B230" s="59"/>
      <c r="C230" s="59"/>
      <c r="D230" s="59"/>
      <c r="E230" s="59"/>
      <c r="F230" s="59"/>
      <c r="G230" s="59"/>
      <c r="H230" s="59"/>
      <c r="I230" s="59"/>
      <c r="J230" s="59"/>
      <c r="K230" s="59"/>
      <c r="L230" s="60"/>
      <c r="M230" s="60"/>
      <c r="N230" s="60"/>
      <c r="O230" s="61"/>
      <c r="P230" s="61"/>
      <c r="Q230" s="61"/>
      <c r="R230" s="61"/>
      <c r="S230" s="62"/>
      <c r="T230" s="62"/>
      <c r="U230" s="62"/>
      <c r="V230" s="62"/>
      <c r="W230" s="62"/>
      <c r="X230" s="62"/>
      <c r="Y230" s="62"/>
      <c r="Z230" s="62"/>
      <c r="AA230" s="62"/>
      <c r="AB230" s="62"/>
      <c r="AC230" s="62"/>
      <c r="AD230" s="180"/>
      <c r="AF230" s="183"/>
      <c r="AG230" s="183"/>
    </row>
    <row r="231" spans="2:33" s="123" customFormat="1" x14ac:dyDescent="0.25">
      <c r="B231" s="59"/>
      <c r="C231" s="59"/>
      <c r="D231" s="59"/>
      <c r="E231" s="59"/>
      <c r="F231" s="59"/>
      <c r="G231" s="59"/>
      <c r="H231" s="59"/>
      <c r="I231" s="59"/>
      <c r="J231" s="59"/>
      <c r="K231" s="59"/>
      <c r="L231" s="60"/>
      <c r="M231" s="60"/>
      <c r="N231" s="60"/>
      <c r="O231" s="61"/>
      <c r="P231" s="61"/>
      <c r="Q231" s="61"/>
      <c r="R231" s="61"/>
      <c r="S231" s="62"/>
      <c r="T231" s="62"/>
      <c r="U231" s="62"/>
      <c r="V231" s="62"/>
      <c r="W231" s="62"/>
      <c r="X231" s="62"/>
      <c r="Y231" s="62"/>
      <c r="Z231" s="62"/>
      <c r="AA231" s="62"/>
      <c r="AB231" s="62"/>
      <c r="AC231" s="62"/>
      <c r="AD231" s="180"/>
      <c r="AF231" s="183"/>
      <c r="AG231" s="183"/>
    </row>
    <row r="232" spans="2:33" s="123" customFormat="1" x14ac:dyDescent="0.25">
      <c r="B232" s="59"/>
      <c r="C232" s="59"/>
      <c r="D232" s="59"/>
      <c r="E232" s="59"/>
      <c r="F232" s="59"/>
      <c r="G232" s="59"/>
      <c r="H232" s="59"/>
      <c r="I232" s="59"/>
      <c r="J232" s="59"/>
      <c r="K232" s="59"/>
      <c r="L232" s="60"/>
      <c r="M232" s="60"/>
      <c r="N232" s="60"/>
      <c r="O232" s="61"/>
      <c r="P232" s="61"/>
      <c r="Q232" s="61"/>
      <c r="R232" s="61"/>
      <c r="S232" s="62"/>
      <c r="T232" s="62"/>
      <c r="U232" s="62"/>
      <c r="V232" s="62"/>
      <c r="W232" s="62"/>
      <c r="X232" s="62"/>
      <c r="Y232" s="62"/>
      <c r="Z232" s="62"/>
      <c r="AA232" s="62"/>
      <c r="AB232" s="62"/>
      <c r="AC232" s="62"/>
      <c r="AD232" s="180"/>
      <c r="AF232" s="183"/>
      <c r="AG232" s="183"/>
    </row>
    <row r="233" spans="2:33" s="123" customFormat="1" x14ac:dyDescent="0.25">
      <c r="B233" s="59"/>
      <c r="C233" s="59"/>
      <c r="D233" s="59"/>
      <c r="E233" s="59"/>
      <c r="F233" s="59"/>
      <c r="G233" s="59"/>
      <c r="H233" s="59"/>
      <c r="I233" s="59"/>
      <c r="J233" s="59"/>
      <c r="K233" s="59"/>
      <c r="L233" s="60"/>
      <c r="M233" s="60"/>
      <c r="N233" s="60"/>
      <c r="O233" s="61"/>
      <c r="P233" s="61"/>
      <c r="Q233" s="61"/>
      <c r="R233" s="61"/>
      <c r="S233" s="62"/>
      <c r="T233" s="62"/>
      <c r="U233" s="62"/>
      <c r="V233" s="62"/>
      <c r="W233" s="62"/>
      <c r="X233" s="62"/>
      <c r="Y233" s="62"/>
      <c r="Z233" s="62"/>
      <c r="AA233" s="62"/>
      <c r="AB233" s="62"/>
      <c r="AC233" s="62"/>
      <c r="AD233" s="180"/>
      <c r="AF233" s="183"/>
      <c r="AG233" s="183"/>
    </row>
    <row r="234" spans="2:33" s="123" customFormat="1" x14ac:dyDescent="0.25">
      <c r="B234" s="59"/>
      <c r="C234" s="59"/>
      <c r="D234" s="59"/>
      <c r="E234" s="59"/>
      <c r="F234" s="59"/>
      <c r="G234" s="59"/>
      <c r="H234" s="59"/>
      <c r="I234" s="59"/>
      <c r="J234" s="59"/>
      <c r="K234" s="59"/>
      <c r="L234" s="60"/>
      <c r="M234" s="60"/>
      <c r="N234" s="60"/>
      <c r="O234" s="61"/>
      <c r="P234" s="61"/>
      <c r="Q234" s="61"/>
      <c r="R234" s="61"/>
      <c r="S234" s="62"/>
      <c r="T234" s="62"/>
      <c r="U234" s="62"/>
      <c r="V234" s="62"/>
      <c r="W234" s="62"/>
      <c r="X234" s="62"/>
      <c r="Y234" s="62"/>
      <c r="Z234" s="62"/>
      <c r="AA234" s="62"/>
      <c r="AB234" s="62"/>
      <c r="AC234" s="62"/>
      <c r="AD234" s="180"/>
      <c r="AF234" s="183"/>
      <c r="AG234" s="183"/>
    </row>
    <row r="235" spans="2:33" s="123" customFormat="1" x14ac:dyDescent="0.25">
      <c r="B235" s="59"/>
      <c r="C235" s="59"/>
      <c r="D235" s="59"/>
      <c r="E235" s="59"/>
      <c r="F235" s="59"/>
      <c r="G235" s="59"/>
      <c r="H235" s="59"/>
      <c r="I235" s="59"/>
      <c r="J235" s="59"/>
      <c r="K235" s="59"/>
      <c r="L235" s="60"/>
      <c r="M235" s="60"/>
      <c r="N235" s="60"/>
      <c r="O235" s="61"/>
      <c r="P235" s="61"/>
      <c r="Q235" s="61"/>
      <c r="R235" s="61"/>
      <c r="S235" s="62"/>
      <c r="T235" s="62"/>
      <c r="U235" s="62"/>
      <c r="V235" s="62"/>
      <c r="W235" s="62"/>
      <c r="X235" s="62"/>
      <c r="Y235" s="62"/>
      <c r="Z235" s="62"/>
      <c r="AA235" s="62"/>
      <c r="AB235" s="62"/>
      <c r="AC235" s="62"/>
      <c r="AD235" s="180"/>
      <c r="AF235" s="183"/>
      <c r="AG235" s="183"/>
    </row>
    <row r="236" spans="2:33" s="123" customFormat="1" x14ac:dyDescent="0.25">
      <c r="B236" s="59"/>
      <c r="C236" s="59"/>
      <c r="D236" s="59"/>
      <c r="E236" s="59"/>
      <c r="F236" s="59"/>
      <c r="G236" s="59"/>
      <c r="H236" s="59"/>
      <c r="I236" s="59"/>
      <c r="J236" s="59"/>
      <c r="K236" s="59"/>
      <c r="L236" s="60"/>
      <c r="M236" s="60"/>
      <c r="N236" s="60"/>
      <c r="O236" s="61"/>
      <c r="P236" s="61"/>
      <c r="Q236" s="61"/>
      <c r="R236" s="61"/>
      <c r="S236" s="62"/>
      <c r="T236" s="62"/>
      <c r="U236" s="62"/>
      <c r="V236" s="62"/>
      <c r="W236" s="62"/>
      <c r="X236" s="62"/>
      <c r="Y236" s="62"/>
      <c r="Z236" s="62"/>
      <c r="AA236" s="62"/>
      <c r="AB236" s="62"/>
      <c r="AC236" s="62"/>
      <c r="AD236" s="180"/>
      <c r="AF236" s="183"/>
      <c r="AG236" s="183"/>
    </row>
    <row r="237" spans="2:33" s="123" customFormat="1" x14ac:dyDescent="0.25">
      <c r="B237" s="59"/>
      <c r="C237" s="59"/>
      <c r="D237" s="59"/>
      <c r="E237" s="59"/>
      <c r="F237" s="59"/>
      <c r="G237" s="59"/>
      <c r="H237" s="59"/>
      <c r="I237" s="59"/>
      <c r="J237" s="59"/>
      <c r="K237" s="59"/>
      <c r="L237" s="60"/>
      <c r="M237" s="60"/>
      <c r="N237" s="60"/>
      <c r="O237" s="61"/>
      <c r="P237" s="61"/>
      <c r="Q237" s="61"/>
      <c r="R237" s="61"/>
      <c r="S237" s="62"/>
      <c r="T237" s="62"/>
      <c r="U237" s="62"/>
      <c r="V237" s="62"/>
      <c r="W237" s="62"/>
      <c r="X237" s="62"/>
      <c r="Y237" s="62"/>
      <c r="Z237" s="62"/>
      <c r="AA237" s="62"/>
      <c r="AB237" s="62"/>
      <c r="AC237" s="62"/>
      <c r="AD237" s="180"/>
      <c r="AF237" s="183"/>
      <c r="AG237" s="183"/>
    </row>
    <row r="238" spans="2:33" s="123" customFormat="1" x14ac:dyDescent="0.25">
      <c r="B238" s="59"/>
      <c r="C238" s="59"/>
      <c r="D238" s="59"/>
      <c r="E238" s="59"/>
      <c r="F238" s="59"/>
      <c r="G238" s="59"/>
      <c r="H238" s="59"/>
      <c r="I238" s="59"/>
      <c r="J238" s="59"/>
      <c r="K238" s="59"/>
      <c r="L238" s="60"/>
      <c r="M238" s="60"/>
      <c r="N238" s="60"/>
      <c r="O238" s="61"/>
      <c r="P238" s="61"/>
      <c r="Q238" s="61"/>
      <c r="R238" s="61"/>
      <c r="S238" s="62"/>
      <c r="T238" s="62"/>
      <c r="U238" s="62"/>
      <c r="V238" s="62"/>
      <c r="W238" s="62"/>
      <c r="X238" s="62"/>
      <c r="Y238" s="62"/>
      <c r="Z238" s="62"/>
      <c r="AA238" s="62"/>
      <c r="AB238" s="62"/>
      <c r="AC238" s="62"/>
      <c r="AD238" s="180"/>
      <c r="AF238" s="183"/>
      <c r="AG238" s="183"/>
    </row>
    <row r="239" spans="2:33" s="123" customFormat="1" x14ac:dyDescent="0.25">
      <c r="B239" s="59"/>
      <c r="C239" s="59"/>
      <c r="D239" s="59"/>
      <c r="E239" s="59"/>
      <c r="F239" s="59"/>
      <c r="G239" s="59"/>
      <c r="H239" s="59"/>
      <c r="I239" s="59"/>
      <c r="J239" s="59"/>
      <c r="K239" s="59"/>
      <c r="L239" s="60"/>
      <c r="M239" s="60"/>
      <c r="N239" s="60"/>
      <c r="O239" s="61"/>
      <c r="P239" s="61"/>
      <c r="Q239" s="61"/>
      <c r="R239" s="61"/>
      <c r="S239" s="62"/>
      <c r="T239" s="62"/>
      <c r="U239" s="62"/>
      <c r="V239" s="62"/>
      <c r="W239" s="62"/>
      <c r="X239" s="62"/>
      <c r="Y239" s="62"/>
      <c r="Z239" s="62"/>
      <c r="AA239" s="62"/>
      <c r="AB239" s="62"/>
      <c r="AC239" s="62"/>
      <c r="AD239" s="180"/>
      <c r="AF239" s="183"/>
      <c r="AG239" s="183"/>
    </row>
    <row r="240" spans="2:33" s="123" customFormat="1" x14ac:dyDescent="0.25">
      <c r="B240" s="59"/>
      <c r="C240" s="59"/>
      <c r="D240" s="59"/>
      <c r="E240" s="59"/>
      <c r="F240" s="59"/>
      <c r="G240" s="59"/>
      <c r="H240" s="59"/>
      <c r="I240" s="59"/>
      <c r="J240" s="59"/>
      <c r="K240" s="59"/>
      <c r="L240" s="60"/>
      <c r="M240" s="60"/>
      <c r="N240" s="60"/>
      <c r="O240" s="61"/>
      <c r="P240" s="61"/>
      <c r="Q240" s="61"/>
      <c r="R240" s="61"/>
      <c r="S240" s="62"/>
      <c r="T240" s="62"/>
      <c r="U240" s="62"/>
      <c r="V240" s="62"/>
      <c r="W240" s="62"/>
      <c r="X240" s="62"/>
      <c r="Y240" s="62"/>
      <c r="Z240" s="62"/>
      <c r="AA240" s="62"/>
      <c r="AB240" s="62"/>
      <c r="AC240" s="62"/>
      <c r="AD240" s="180"/>
      <c r="AF240" s="183"/>
      <c r="AG240" s="183"/>
    </row>
    <row r="241" spans="2:33" s="123" customFormat="1" x14ac:dyDescent="0.25">
      <c r="B241" s="59"/>
      <c r="C241" s="59"/>
      <c r="D241" s="59"/>
      <c r="E241" s="59"/>
      <c r="F241" s="59"/>
      <c r="G241" s="59"/>
      <c r="H241" s="59"/>
      <c r="I241" s="59"/>
      <c r="J241" s="59"/>
      <c r="K241" s="59"/>
      <c r="L241" s="60"/>
      <c r="M241" s="60"/>
      <c r="N241" s="60"/>
      <c r="O241" s="61"/>
      <c r="P241" s="61"/>
      <c r="Q241" s="61"/>
      <c r="R241" s="61"/>
      <c r="S241" s="62"/>
      <c r="T241" s="62"/>
      <c r="U241" s="62"/>
      <c r="V241" s="62"/>
      <c r="W241" s="62"/>
      <c r="X241" s="62"/>
      <c r="Y241" s="62"/>
      <c r="Z241" s="62"/>
      <c r="AA241" s="62"/>
      <c r="AB241" s="62"/>
      <c r="AC241" s="62"/>
      <c r="AD241" s="180"/>
      <c r="AF241" s="183"/>
      <c r="AG241" s="183"/>
    </row>
    <row r="242" spans="2:33" s="123" customFormat="1" x14ac:dyDescent="0.25">
      <c r="B242" s="59"/>
      <c r="C242" s="59"/>
      <c r="D242" s="59"/>
      <c r="E242" s="59"/>
      <c r="F242" s="59"/>
      <c r="G242" s="59"/>
      <c r="H242" s="59"/>
      <c r="I242" s="59"/>
      <c r="J242" s="59"/>
      <c r="K242" s="59"/>
      <c r="L242" s="60"/>
      <c r="M242" s="60"/>
      <c r="N242" s="60"/>
      <c r="O242" s="61"/>
      <c r="P242" s="61"/>
      <c r="Q242" s="61"/>
      <c r="R242" s="61"/>
      <c r="S242" s="62"/>
      <c r="T242" s="62"/>
      <c r="U242" s="62"/>
      <c r="V242" s="62"/>
      <c r="W242" s="62"/>
      <c r="X242" s="62"/>
      <c r="Y242" s="62"/>
      <c r="Z242" s="62"/>
      <c r="AA242" s="62"/>
      <c r="AB242" s="62"/>
      <c r="AC242" s="62"/>
      <c r="AD242" s="180"/>
      <c r="AF242" s="183"/>
      <c r="AG242" s="183"/>
    </row>
    <row r="243" spans="2:33" s="123" customFormat="1" x14ac:dyDescent="0.25">
      <c r="B243" s="59"/>
      <c r="C243" s="59"/>
      <c r="D243" s="59"/>
      <c r="E243" s="59"/>
      <c r="F243" s="59"/>
      <c r="G243" s="59"/>
      <c r="H243" s="59"/>
      <c r="I243" s="59"/>
      <c r="J243" s="59"/>
      <c r="K243" s="59"/>
      <c r="L243" s="60"/>
      <c r="M243" s="60"/>
      <c r="N243" s="60"/>
      <c r="O243" s="61"/>
      <c r="P243" s="61"/>
      <c r="Q243" s="61"/>
      <c r="R243" s="61"/>
      <c r="S243" s="62"/>
      <c r="T243" s="62"/>
      <c r="U243" s="62"/>
      <c r="V243" s="62"/>
      <c r="W243" s="62"/>
      <c r="X243" s="62"/>
      <c r="Y243" s="62"/>
      <c r="Z243" s="62"/>
      <c r="AA243" s="62"/>
      <c r="AB243" s="62"/>
      <c r="AC243" s="62"/>
      <c r="AD243" s="180"/>
      <c r="AF243" s="183"/>
      <c r="AG243" s="183"/>
    </row>
    <row r="244" spans="2:33" s="123" customFormat="1" x14ac:dyDescent="0.25">
      <c r="B244" s="59"/>
      <c r="C244" s="59"/>
      <c r="D244" s="59"/>
      <c r="E244" s="59"/>
      <c r="F244" s="59"/>
      <c r="G244" s="59"/>
      <c r="H244" s="59"/>
      <c r="I244" s="59"/>
      <c r="J244" s="59"/>
      <c r="K244" s="59"/>
      <c r="L244" s="60"/>
      <c r="M244" s="60"/>
      <c r="N244" s="60"/>
      <c r="O244" s="61"/>
      <c r="P244" s="61"/>
      <c r="Q244" s="61"/>
      <c r="R244" s="61"/>
      <c r="S244" s="62"/>
      <c r="T244" s="62"/>
      <c r="U244" s="62"/>
      <c r="V244" s="62"/>
      <c r="W244" s="62"/>
      <c r="X244" s="62"/>
      <c r="Y244" s="62"/>
      <c r="Z244" s="62"/>
      <c r="AA244" s="62"/>
      <c r="AB244" s="62"/>
      <c r="AC244" s="62"/>
      <c r="AD244" s="180"/>
      <c r="AF244" s="183"/>
      <c r="AG244" s="183"/>
    </row>
    <row r="245" spans="2:33" s="123" customFormat="1" x14ac:dyDescent="0.25">
      <c r="B245" s="59"/>
      <c r="C245" s="59"/>
      <c r="D245" s="59"/>
      <c r="E245" s="59"/>
      <c r="F245" s="59"/>
      <c r="G245" s="59"/>
      <c r="H245" s="59"/>
      <c r="I245" s="59"/>
      <c r="J245" s="59"/>
      <c r="K245" s="59"/>
      <c r="L245" s="60"/>
      <c r="M245" s="60"/>
      <c r="N245" s="60"/>
      <c r="O245" s="61"/>
      <c r="P245" s="61"/>
      <c r="Q245" s="61"/>
      <c r="R245" s="61"/>
      <c r="S245" s="62"/>
      <c r="T245" s="62"/>
      <c r="U245" s="62"/>
      <c r="V245" s="62"/>
      <c r="W245" s="62"/>
      <c r="X245" s="62"/>
      <c r="Y245" s="62"/>
      <c r="Z245" s="62"/>
      <c r="AA245" s="62"/>
      <c r="AB245" s="62"/>
      <c r="AC245" s="62"/>
      <c r="AD245" s="180"/>
      <c r="AF245" s="183"/>
      <c r="AG245" s="183"/>
    </row>
    <row r="246" spans="2:33" s="123" customFormat="1" x14ac:dyDescent="0.25">
      <c r="B246" s="59"/>
      <c r="C246" s="59"/>
      <c r="D246" s="59"/>
      <c r="E246" s="59"/>
      <c r="F246" s="59"/>
      <c r="G246" s="59"/>
      <c r="H246" s="59"/>
      <c r="I246" s="59"/>
      <c r="J246" s="59"/>
      <c r="K246" s="59"/>
      <c r="L246" s="60"/>
      <c r="M246" s="60"/>
      <c r="N246" s="60"/>
      <c r="O246" s="61"/>
      <c r="P246" s="61"/>
      <c r="Q246" s="61"/>
      <c r="R246" s="61"/>
      <c r="S246" s="62"/>
      <c r="T246" s="62"/>
      <c r="U246" s="62"/>
      <c r="V246" s="62"/>
      <c r="W246" s="62"/>
      <c r="X246" s="62"/>
      <c r="Y246" s="62"/>
      <c r="Z246" s="62"/>
      <c r="AA246" s="62"/>
      <c r="AB246" s="62"/>
      <c r="AC246" s="62"/>
      <c r="AD246" s="180"/>
      <c r="AF246" s="183"/>
      <c r="AG246" s="183"/>
    </row>
    <row r="247" spans="2:33" s="123" customFormat="1" x14ac:dyDescent="0.25">
      <c r="B247" s="59"/>
      <c r="C247" s="59"/>
      <c r="D247" s="59"/>
      <c r="E247" s="59"/>
      <c r="F247" s="59"/>
      <c r="G247" s="59"/>
      <c r="H247" s="59"/>
      <c r="I247" s="59"/>
      <c r="J247" s="59"/>
      <c r="K247" s="59"/>
      <c r="L247" s="60"/>
      <c r="M247" s="60"/>
      <c r="N247" s="60"/>
      <c r="O247" s="61"/>
      <c r="P247" s="61"/>
      <c r="Q247" s="61"/>
      <c r="R247" s="61"/>
      <c r="S247" s="62"/>
      <c r="T247" s="62"/>
      <c r="U247" s="62"/>
      <c r="V247" s="62"/>
      <c r="W247" s="62"/>
      <c r="X247" s="62"/>
      <c r="Y247" s="62"/>
      <c r="Z247" s="62"/>
      <c r="AA247" s="62"/>
      <c r="AB247" s="62"/>
      <c r="AC247" s="62"/>
      <c r="AD247" s="180"/>
      <c r="AF247" s="183"/>
      <c r="AG247" s="183"/>
    </row>
    <row r="248" spans="2:33" s="123" customFormat="1" x14ac:dyDescent="0.25">
      <c r="B248" s="59"/>
      <c r="C248" s="59"/>
      <c r="D248" s="59"/>
      <c r="E248" s="59"/>
      <c r="F248" s="59"/>
      <c r="G248" s="59"/>
      <c r="H248" s="59"/>
      <c r="I248" s="59"/>
      <c r="J248" s="59"/>
      <c r="K248" s="59"/>
      <c r="L248" s="60"/>
      <c r="M248" s="60"/>
      <c r="N248" s="60"/>
      <c r="O248" s="61"/>
      <c r="P248" s="61"/>
      <c r="Q248" s="61"/>
      <c r="R248" s="61"/>
      <c r="S248" s="62"/>
      <c r="T248" s="62"/>
      <c r="U248" s="62"/>
      <c r="V248" s="62"/>
      <c r="W248" s="62"/>
      <c r="X248" s="62"/>
      <c r="Y248" s="62"/>
      <c r="Z248" s="62"/>
      <c r="AA248" s="62"/>
      <c r="AB248" s="62"/>
      <c r="AC248" s="62"/>
      <c r="AD248" s="180"/>
      <c r="AF248" s="183"/>
      <c r="AG248" s="183"/>
    </row>
    <row r="249" spans="2:33" s="123" customFormat="1" x14ac:dyDescent="0.25">
      <c r="B249" s="59"/>
      <c r="C249" s="59"/>
      <c r="D249" s="59"/>
      <c r="E249" s="59"/>
      <c r="F249" s="59"/>
      <c r="G249" s="59"/>
      <c r="H249" s="59"/>
      <c r="I249" s="59"/>
      <c r="J249" s="59"/>
      <c r="K249" s="59"/>
      <c r="L249" s="60"/>
      <c r="M249" s="60"/>
      <c r="N249" s="60"/>
      <c r="O249" s="61"/>
      <c r="P249" s="61"/>
      <c r="Q249" s="61"/>
      <c r="R249" s="61"/>
      <c r="S249" s="62"/>
      <c r="T249" s="62"/>
      <c r="U249" s="62"/>
      <c r="V249" s="62"/>
      <c r="W249" s="62"/>
      <c r="X249" s="62"/>
      <c r="Y249" s="62"/>
      <c r="Z249" s="62"/>
      <c r="AA249" s="62"/>
      <c r="AB249" s="62"/>
      <c r="AC249" s="62"/>
      <c r="AD249" s="180"/>
      <c r="AF249" s="183"/>
      <c r="AG249" s="183"/>
    </row>
    <row r="250" spans="2:33" s="123" customFormat="1" x14ac:dyDescent="0.25">
      <c r="B250" s="59"/>
      <c r="C250" s="59"/>
      <c r="D250" s="59"/>
      <c r="E250" s="59"/>
      <c r="F250" s="59"/>
      <c r="G250" s="59"/>
      <c r="H250" s="59"/>
      <c r="I250" s="59"/>
      <c r="J250" s="59"/>
      <c r="K250" s="59"/>
      <c r="L250" s="60"/>
      <c r="M250" s="60"/>
      <c r="N250" s="60"/>
      <c r="O250" s="61"/>
      <c r="P250" s="61"/>
      <c r="Q250" s="61"/>
      <c r="R250" s="61"/>
      <c r="S250" s="62"/>
      <c r="T250" s="62"/>
      <c r="U250" s="62"/>
      <c r="V250" s="62"/>
      <c r="W250" s="62"/>
      <c r="X250" s="62"/>
      <c r="Y250" s="62"/>
      <c r="Z250" s="62"/>
      <c r="AA250" s="62"/>
      <c r="AB250" s="62"/>
      <c r="AC250" s="62"/>
      <c r="AD250" s="180"/>
      <c r="AF250" s="183"/>
      <c r="AG250" s="183"/>
    </row>
    <row r="251" spans="2:33" s="123" customFormat="1" x14ac:dyDescent="0.25">
      <c r="B251" s="59"/>
      <c r="C251" s="59"/>
      <c r="D251" s="59"/>
      <c r="E251" s="59"/>
      <c r="F251" s="59"/>
      <c r="G251" s="59"/>
      <c r="H251" s="59"/>
      <c r="I251" s="59"/>
      <c r="J251" s="59"/>
      <c r="K251" s="59"/>
      <c r="L251" s="60"/>
      <c r="M251" s="60"/>
      <c r="N251" s="60"/>
      <c r="O251" s="61"/>
      <c r="P251" s="61"/>
      <c r="Q251" s="61"/>
      <c r="R251" s="61"/>
      <c r="S251" s="62"/>
      <c r="T251" s="62"/>
      <c r="U251" s="62"/>
      <c r="V251" s="62"/>
      <c r="W251" s="62"/>
      <c r="X251" s="62"/>
      <c r="Y251" s="62"/>
      <c r="Z251" s="62"/>
      <c r="AA251" s="62"/>
      <c r="AB251" s="62"/>
      <c r="AC251" s="62"/>
      <c r="AD251" s="180"/>
      <c r="AF251" s="183"/>
      <c r="AG251" s="183"/>
    </row>
    <row r="252" spans="2:33" s="123" customFormat="1" x14ac:dyDescent="0.25">
      <c r="B252" s="59"/>
      <c r="C252" s="59"/>
      <c r="D252" s="59"/>
      <c r="E252" s="59"/>
      <c r="F252" s="59"/>
      <c r="G252" s="59"/>
      <c r="H252" s="59"/>
      <c r="I252" s="59"/>
      <c r="J252" s="59"/>
      <c r="K252" s="59"/>
      <c r="L252" s="60"/>
      <c r="M252" s="60"/>
      <c r="N252" s="60"/>
      <c r="O252" s="61"/>
      <c r="P252" s="61"/>
      <c r="Q252" s="61"/>
      <c r="R252" s="61"/>
      <c r="S252" s="62"/>
      <c r="T252" s="62"/>
      <c r="U252" s="62"/>
      <c r="V252" s="62"/>
      <c r="W252" s="62"/>
      <c r="X252" s="62"/>
      <c r="Y252" s="62"/>
      <c r="Z252" s="62"/>
      <c r="AA252" s="62"/>
      <c r="AB252" s="62"/>
      <c r="AC252" s="62"/>
      <c r="AD252" s="180"/>
      <c r="AF252" s="183"/>
      <c r="AG252" s="183"/>
    </row>
    <row r="253" spans="2:33" s="123" customFormat="1" x14ac:dyDescent="0.25">
      <c r="B253" s="59"/>
      <c r="C253" s="59"/>
      <c r="D253" s="59"/>
      <c r="E253" s="59"/>
      <c r="F253" s="59"/>
      <c r="G253" s="59"/>
      <c r="H253" s="59"/>
      <c r="I253" s="59"/>
      <c r="J253" s="59"/>
      <c r="K253" s="59"/>
      <c r="L253" s="60"/>
      <c r="M253" s="60"/>
      <c r="N253" s="60"/>
      <c r="O253" s="61"/>
      <c r="P253" s="61"/>
      <c r="Q253" s="61"/>
      <c r="R253" s="61"/>
      <c r="S253" s="62"/>
      <c r="T253" s="62"/>
      <c r="U253" s="62"/>
      <c r="V253" s="62"/>
      <c r="W253" s="62"/>
      <c r="X253" s="62"/>
      <c r="Y253" s="62"/>
      <c r="Z253" s="62"/>
      <c r="AA253" s="62"/>
      <c r="AB253" s="62"/>
      <c r="AC253" s="62"/>
      <c r="AD253" s="180"/>
      <c r="AF253" s="183"/>
      <c r="AG253" s="183"/>
    </row>
    <row r="254" spans="2:33" s="123" customFormat="1" x14ac:dyDescent="0.25">
      <c r="B254" s="59"/>
      <c r="C254" s="59"/>
      <c r="D254" s="59"/>
      <c r="E254" s="59"/>
      <c r="F254" s="59"/>
      <c r="G254" s="59"/>
      <c r="H254" s="59"/>
      <c r="I254" s="59"/>
      <c r="J254" s="59"/>
      <c r="K254" s="59"/>
      <c r="L254" s="60"/>
      <c r="M254" s="60"/>
      <c r="N254" s="60"/>
      <c r="O254" s="61"/>
      <c r="P254" s="61"/>
      <c r="Q254" s="61"/>
      <c r="R254" s="61"/>
      <c r="S254" s="62"/>
      <c r="T254" s="62"/>
      <c r="U254" s="62"/>
      <c r="V254" s="62"/>
      <c r="W254" s="62"/>
      <c r="X254" s="62"/>
      <c r="Y254" s="62"/>
      <c r="Z254" s="62"/>
      <c r="AA254" s="62"/>
      <c r="AB254" s="62"/>
      <c r="AC254" s="62"/>
      <c r="AD254" s="180"/>
      <c r="AF254" s="183"/>
      <c r="AG254" s="183"/>
    </row>
    <row r="255" spans="2:33" s="123" customFormat="1" x14ac:dyDescent="0.25">
      <c r="B255" s="59"/>
      <c r="C255" s="59"/>
      <c r="D255" s="59"/>
      <c r="E255" s="59"/>
      <c r="F255" s="59"/>
      <c r="G255" s="59"/>
      <c r="H255" s="59"/>
      <c r="I255" s="59"/>
      <c r="J255" s="59"/>
      <c r="K255" s="59"/>
      <c r="L255" s="60"/>
      <c r="M255" s="60"/>
      <c r="N255" s="60"/>
      <c r="O255" s="61"/>
      <c r="P255" s="61"/>
      <c r="Q255" s="61"/>
      <c r="R255" s="61"/>
      <c r="S255" s="62"/>
      <c r="T255" s="62"/>
      <c r="U255" s="62"/>
      <c r="V255" s="62"/>
      <c r="W255" s="62"/>
      <c r="X255" s="62"/>
      <c r="Y255" s="62"/>
      <c r="Z255" s="62"/>
      <c r="AA255" s="62"/>
      <c r="AB255" s="62"/>
      <c r="AC255" s="62"/>
      <c r="AD255" s="180"/>
      <c r="AF255" s="183"/>
      <c r="AG255" s="183"/>
    </row>
    <row r="256" spans="2:33" s="123" customFormat="1" x14ac:dyDescent="0.25">
      <c r="B256" s="59"/>
      <c r="C256" s="59"/>
      <c r="D256" s="59"/>
      <c r="E256" s="59"/>
      <c r="F256" s="59"/>
      <c r="G256" s="59"/>
      <c r="H256" s="59"/>
      <c r="I256" s="59"/>
      <c r="J256" s="59"/>
      <c r="K256" s="59"/>
      <c r="L256" s="60"/>
      <c r="M256" s="60"/>
      <c r="N256" s="60"/>
      <c r="O256" s="61"/>
      <c r="P256" s="61"/>
      <c r="Q256" s="61"/>
      <c r="R256" s="61"/>
      <c r="S256" s="62"/>
      <c r="T256" s="62"/>
      <c r="U256" s="62"/>
      <c r="V256" s="62"/>
      <c r="W256" s="62"/>
      <c r="X256" s="62"/>
      <c r="Y256" s="62"/>
      <c r="Z256" s="62"/>
      <c r="AA256" s="62"/>
      <c r="AB256" s="62"/>
      <c r="AC256" s="62"/>
      <c r="AD256" s="180"/>
      <c r="AF256" s="183"/>
      <c r="AG256" s="183"/>
    </row>
    <row r="257" spans="2:33" s="123" customFormat="1" x14ac:dyDescent="0.25">
      <c r="B257" s="59"/>
      <c r="C257" s="59"/>
      <c r="D257" s="59"/>
      <c r="E257" s="59"/>
      <c r="F257" s="59"/>
      <c r="G257" s="59"/>
      <c r="H257" s="59"/>
      <c r="I257" s="59"/>
      <c r="J257" s="59"/>
      <c r="K257" s="59"/>
      <c r="L257" s="60"/>
      <c r="M257" s="60"/>
      <c r="N257" s="60"/>
      <c r="O257" s="61"/>
      <c r="P257" s="61"/>
      <c r="Q257" s="61"/>
      <c r="R257" s="61"/>
      <c r="S257" s="62"/>
      <c r="T257" s="62"/>
      <c r="U257" s="62"/>
      <c r="V257" s="62"/>
      <c r="W257" s="62"/>
      <c r="X257" s="62"/>
      <c r="Y257" s="62"/>
      <c r="Z257" s="62"/>
      <c r="AA257" s="62"/>
      <c r="AB257" s="62"/>
      <c r="AC257" s="62"/>
      <c r="AD257" s="180"/>
      <c r="AF257" s="183"/>
      <c r="AG257" s="183"/>
    </row>
    <row r="258" spans="2:33" s="123" customFormat="1" x14ac:dyDescent="0.25">
      <c r="B258" s="59"/>
      <c r="C258" s="59"/>
      <c r="D258" s="59"/>
      <c r="E258" s="59"/>
      <c r="F258" s="59"/>
      <c r="G258" s="59"/>
      <c r="H258" s="59"/>
      <c r="I258" s="59"/>
      <c r="J258" s="59"/>
      <c r="K258" s="59"/>
      <c r="L258" s="60"/>
      <c r="M258" s="60"/>
      <c r="N258" s="60"/>
      <c r="O258" s="61"/>
      <c r="P258" s="61"/>
      <c r="Q258" s="61"/>
      <c r="R258" s="61"/>
      <c r="S258" s="62"/>
      <c r="T258" s="62"/>
      <c r="U258" s="62"/>
      <c r="V258" s="62"/>
      <c r="W258" s="62"/>
      <c r="X258" s="62"/>
      <c r="Y258" s="62"/>
      <c r="Z258" s="62"/>
      <c r="AA258" s="62"/>
      <c r="AB258" s="62"/>
      <c r="AC258" s="62"/>
      <c r="AD258" s="180"/>
      <c r="AF258" s="183"/>
      <c r="AG258" s="183"/>
    </row>
    <row r="259" spans="2:33" s="123" customFormat="1" x14ac:dyDescent="0.25">
      <c r="B259" s="59"/>
      <c r="C259" s="59"/>
      <c r="D259" s="59"/>
      <c r="E259" s="59"/>
      <c r="F259" s="59"/>
      <c r="G259" s="59"/>
      <c r="H259" s="59"/>
      <c r="I259" s="59"/>
      <c r="J259" s="59"/>
      <c r="K259" s="59"/>
      <c r="L259" s="60"/>
      <c r="M259" s="60"/>
      <c r="N259" s="60"/>
      <c r="O259" s="61"/>
      <c r="P259" s="61"/>
      <c r="Q259" s="61"/>
      <c r="R259" s="61"/>
      <c r="S259" s="62"/>
      <c r="T259" s="62"/>
      <c r="U259" s="62"/>
      <c r="V259" s="62"/>
      <c r="W259" s="62"/>
      <c r="X259" s="62"/>
      <c r="Y259" s="62"/>
      <c r="Z259" s="62"/>
      <c r="AA259" s="62"/>
      <c r="AB259" s="62"/>
      <c r="AC259" s="62"/>
      <c r="AD259" s="180"/>
      <c r="AF259" s="183"/>
      <c r="AG259" s="183"/>
    </row>
    <row r="260" spans="2:33" s="123" customFormat="1" x14ac:dyDescent="0.25">
      <c r="B260" s="59"/>
      <c r="C260" s="59"/>
      <c r="D260" s="59"/>
      <c r="E260" s="59"/>
      <c r="F260" s="59"/>
      <c r="G260" s="59"/>
      <c r="H260" s="59"/>
      <c r="I260" s="59"/>
      <c r="J260" s="59"/>
      <c r="K260" s="59"/>
      <c r="L260" s="60"/>
      <c r="M260" s="60"/>
      <c r="N260" s="60"/>
      <c r="O260" s="61"/>
      <c r="P260" s="61"/>
      <c r="Q260" s="61"/>
      <c r="R260" s="61"/>
      <c r="S260" s="62"/>
      <c r="T260" s="62"/>
      <c r="U260" s="62"/>
      <c r="V260" s="62"/>
      <c r="W260" s="62"/>
      <c r="X260" s="62"/>
      <c r="Y260" s="62"/>
      <c r="Z260" s="62"/>
      <c r="AA260" s="62"/>
      <c r="AB260" s="62"/>
      <c r="AC260" s="62"/>
      <c r="AD260" s="180"/>
      <c r="AF260" s="183"/>
      <c r="AG260" s="183"/>
    </row>
    <row r="261" spans="2:33" s="123" customFormat="1" x14ac:dyDescent="0.25">
      <c r="B261" s="59"/>
      <c r="C261" s="59"/>
      <c r="D261" s="59"/>
      <c r="E261" s="59"/>
      <c r="F261" s="59"/>
      <c r="G261" s="59"/>
      <c r="H261" s="59"/>
      <c r="I261" s="59"/>
      <c r="J261" s="59"/>
      <c r="K261" s="59"/>
      <c r="L261" s="60"/>
      <c r="M261" s="60"/>
      <c r="N261" s="60"/>
      <c r="O261" s="61"/>
      <c r="P261" s="61"/>
      <c r="Q261" s="61"/>
      <c r="R261" s="61"/>
      <c r="S261" s="62"/>
      <c r="T261" s="62"/>
      <c r="U261" s="62"/>
      <c r="V261" s="62"/>
      <c r="W261" s="62"/>
      <c r="X261" s="62"/>
      <c r="Y261" s="62"/>
      <c r="Z261" s="62"/>
      <c r="AA261" s="62"/>
      <c r="AB261" s="62"/>
      <c r="AC261" s="62"/>
      <c r="AD261" s="180"/>
      <c r="AF261" s="183"/>
      <c r="AG261" s="183"/>
    </row>
    <row r="262" spans="2:33" s="123" customFormat="1" x14ac:dyDescent="0.25">
      <c r="B262" s="59"/>
      <c r="C262" s="59"/>
      <c r="D262" s="59"/>
      <c r="E262" s="59"/>
      <c r="F262" s="59"/>
      <c r="G262" s="59"/>
      <c r="H262" s="59"/>
      <c r="I262" s="59"/>
      <c r="J262" s="59"/>
      <c r="K262" s="59"/>
      <c r="L262" s="60"/>
      <c r="M262" s="60"/>
      <c r="N262" s="60"/>
      <c r="O262" s="61"/>
      <c r="P262" s="61"/>
      <c r="Q262" s="61"/>
      <c r="R262" s="61"/>
      <c r="S262" s="62"/>
      <c r="T262" s="62"/>
      <c r="U262" s="62"/>
      <c r="V262" s="62"/>
      <c r="W262" s="62"/>
      <c r="X262" s="62"/>
      <c r="Y262" s="62"/>
      <c r="Z262" s="62"/>
      <c r="AA262" s="62"/>
      <c r="AB262" s="62"/>
      <c r="AC262" s="62"/>
      <c r="AD262" s="180"/>
      <c r="AF262" s="183"/>
      <c r="AG262" s="183"/>
    </row>
    <row r="263" spans="2:33" s="123" customFormat="1" x14ac:dyDescent="0.25">
      <c r="B263" s="59"/>
      <c r="C263" s="59"/>
      <c r="D263" s="59"/>
      <c r="E263" s="59"/>
      <c r="F263" s="59"/>
      <c r="G263" s="59"/>
      <c r="H263" s="59"/>
      <c r="I263" s="59"/>
      <c r="J263" s="59"/>
      <c r="K263" s="59"/>
      <c r="L263" s="60"/>
      <c r="M263" s="60"/>
      <c r="N263" s="60"/>
      <c r="O263" s="61"/>
      <c r="P263" s="61"/>
      <c r="Q263" s="61"/>
      <c r="R263" s="61"/>
      <c r="S263" s="62"/>
      <c r="T263" s="62"/>
      <c r="U263" s="62"/>
      <c r="V263" s="62"/>
      <c r="W263" s="62"/>
      <c r="X263" s="62"/>
      <c r="Y263" s="62"/>
      <c r="Z263" s="62"/>
      <c r="AA263" s="62"/>
      <c r="AB263" s="62"/>
      <c r="AC263" s="62"/>
      <c r="AD263" s="180"/>
      <c r="AF263" s="183"/>
      <c r="AG263" s="183"/>
    </row>
    <row r="264" spans="2:33" s="123" customFormat="1" x14ac:dyDescent="0.25">
      <c r="B264" s="59"/>
      <c r="C264" s="59"/>
      <c r="D264" s="59"/>
      <c r="E264" s="59"/>
      <c r="F264" s="59"/>
      <c r="G264" s="59"/>
      <c r="H264" s="59"/>
      <c r="I264" s="59"/>
      <c r="J264" s="59"/>
      <c r="K264" s="59"/>
      <c r="L264" s="60"/>
      <c r="M264" s="60"/>
      <c r="N264" s="60"/>
      <c r="O264" s="61"/>
      <c r="P264" s="61"/>
      <c r="Q264" s="61"/>
      <c r="R264" s="61"/>
      <c r="S264" s="62"/>
      <c r="T264" s="62"/>
      <c r="U264" s="62"/>
      <c r="V264" s="62"/>
      <c r="W264" s="62"/>
      <c r="X264" s="62"/>
      <c r="Y264" s="62"/>
      <c r="Z264" s="62"/>
      <c r="AA264" s="62"/>
      <c r="AB264" s="62"/>
      <c r="AC264" s="62"/>
      <c r="AD264" s="180"/>
      <c r="AF264" s="183"/>
      <c r="AG264" s="183"/>
    </row>
    <row r="265" spans="2:33" s="123" customFormat="1" x14ac:dyDescent="0.25">
      <c r="B265" s="59"/>
      <c r="C265" s="59"/>
      <c r="D265" s="59"/>
      <c r="E265" s="59"/>
      <c r="F265" s="59"/>
      <c r="G265" s="59"/>
      <c r="H265" s="59"/>
      <c r="I265" s="59"/>
      <c r="J265" s="59"/>
      <c r="K265" s="59"/>
      <c r="L265" s="60"/>
      <c r="M265" s="60"/>
      <c r="N265" s="60"/>
      <c r="O265" s="61"/>
      <c r="P265" s="61"/>
      <c r="Q265" s="61"/>
      <c r="R265" s="61"/>
      <c r="S265" s="62"/>
      <c r="T265" s="62"/>
      <c r="U265" s="62"/>
      <c r="V265" s="62"/>
      <c r="W265" s="62"/>
      <c r="X265" s="62"/>
      <c r="Y265" s="62"/>
      <c r="Z265" s="62"/>
      <c r="AA265" s="62"/>
      <c r="AB265" s="62"/>
      <c r="AC265" s="62"/>
      <c r="AD265" s="180"/>
      <c r="AF265" s="183"/>
      <c r="AG265" s="183"/>
    </row>
    <row r="266" spans="2:33" s="123" customFormat="1" x14ac:dyDescent="0.25">
      <c r="B266" s="59"/>
      <c r="C266" s="59"/>
      <c r="D266" s="59"/>
      <c r="E266" s="59"/>
      <c r="F266" s="59"/>
      <c r="G266" s="59"/>
      <c r="H266" s="59"/>
      <c r="I266" s="59"/>
      <c r="J266" s="59"/>
      <c r="K266" s="59"/>
      <c r="L266" s="60"/>
      <c r="M266" s="60"/>
      <c r="N266" s="60"/>
      <c r="O266" s="61"/>
      <c r="P266" s="61"/>
      <c r="Q266" s="61"/>
      <c r="R266" s="61"/>
      <c r="S266" s="62"/>
      <c r="T266" s="62"/>
      <c r="U266" s="62"/>
      <c r="V266" s="62"/>
      <c r="W266" s="62"/>
      <c r="X266" s="62"/>
      <c r="Y266" s="62"/>
      <c r="Z266" s="62"/>
      <c r="AA266" s="62"/>
      <c r="AB266" s="62"/>
      <c r="AC266" s="62"/>
      <c r="AD266" s="180"/>
      <c r="AF266" s="183"/>
      <c r="AG266" s="183"/>
    </row>
    <row r="267" spans="2:33" s="123" customFormat="1" x14ac:dyDescent="0.25">
      <c r="B267" s="59"/>
      <c r="C267" s="59"/>
      <c r="D267" s="59"/>
      <c r="E267" s="59"/>
      <c r="F267" s="59"/>
      <c r="G267" s="59"/>
      <c r="H267" s="59"/>
      <c r="I267" s="59"/>
      <c r="J267" s="59"/>
      <c r="K267" s="59"/>
      <c r="L267" s="60"/>
      <c r="M267" s="60"/>
      <c r="N267" s="60"/>
      <c r="O267" s="61"/>
      <c r="P267" s="61"/>
      <c r="Q267" s="61"/>
      <c r="R267" s="61"/>
      <c r="S267" s="62"/>
      <c r="T267" s="62"/>
      <c r="U267" s="62"/>
      <c r="V267" s="62"/>
      <c r="W267" s="62"/>
      <c r="X267" s="62"/>
      <c r="Y267" s="62"/>
      <c r="Z267" s="62"/>
      <c r="AA267" s="62"/>
      <c r="AB267" s="62"/>
      <c r="AC267" s="62"/>
      <c r="AD267" s="180"/>
      <c r="AF267" s="183"/>
      <c r="AG267" s="183"/>
    </row>
    <row r="268" spans="2:33" s="123" customFormat="1" x14ac:dyDescent="0.25">
      <c r="B268" s="59"/>
      <c r="C268" s="59"/>
      <c r="D268" s="59"/>
      <c r="E268" s="59"/>
      <c r="F268" s="59"/>
      <c r="G268" s="59"/>
      <c r="H268" s="59"/>
      <c r="I268" s="59"/>
      <c r="J268" s="59"/>
      <c r="K268" s="59"/>
      <c r="L268" s="60"/>
      <c r="M268" s="60"/>
      <c r="N268" s="60"/>
      <c r="O268" s="61"/>
      <c r="P268" s="61"/>
      <c r="Q268" s="61"/>
      <c r="R268" s="61"/>
      <c r="S268" s="62"/>
      <c r="T268" s="62"/>
      <c r="U268" s="62"/>
      <c r="V268" s="62"/>
      <c r="W268" s="62"/>
      <c r="X268" s="62"/>
      <c r="Y268" s="62"/>
      <c r="Z268" s="62"/>
      <c r="AA268" s="62"/>
      <c r="AB268" s="62"/>
      <c r="AC268" s="62"/>
      <c r="AD268" s="180"/>
      <c r="AF268" s="183"/>
      <c r="AG268" s="183"/>
    </row>
    <row r="269" spans="2:33" s="123" customFormat="1" x14ac:dyDescent="0.25">
      <c r="B269" s="59"/>
      <c r="C269" s="59"/>
      <c r="D269" s="59"/>
      <c r="E269" s="59"/>
      <c r="F269" s="59"/>
      <c r="G269" s="59"/>
      <c r="H269" s="59"/>
      <c r="I269" s="59"/>
      <c r="J269" s="59"/>
      <c r="K269" s="59"/>
      <c r="L269" s="60"/>
      <c r="M269" s="60"/>
      <c r="N269" s="60"/>
      <c r="O269" s="61"/>
      <c r="P269" s="61"/>
      <c r="Q269" s="61"/>
      <c r="R269" s="61"/>
      <c r="S269" s="62"/>
      <c r="T269" s="62"/>
      <c r="U269" s="62"/>
      <c r="V269" s="62"/>
      <c r="W269" s="62"/>
      <c r="X269" s="62"/>
      <c r="Y269" s="62"/>
      <c r="Z269" s="62"/>
      <c r="AA269" s="62"/>
      <c r="AB269" s="62"/>
      <c r="AC269" s="62"/>
      <c r="AD269" s="180"/>
      <c r="AF269" s="183"/>
      <c r="AG269" s="183"/>
    </row>
    <row r="270" spans="2:33" s="123" customFormat="1" x14ac:dyDescent="0.25">
      <c r="B270" s="59"/>
      <c r="C270" s="59"/>
      <c r="D270" s="59"/>
      <c r="E270" s="59"/>
      <c r="F270" s="59"/>
      <c r="G270" s="59"/>
      <c r="H270" s="59"/>
      <c r="I270" s="59"/>
      <c r="J270" s="59"/>
      <c r="K270" s="59"/>
      <c r="L270" s="60"/>
      <c r="M270" s="60"/>
      <c r="N270" s="60"/>
      <c r="O270" s="61"/>
      <c r="P270" s="61"/>
      <c r="Q270" s="61"/>
      <c r="R270" s="61"/>
      <c r="S270" s="62"/>
      <c r="T270" s="62"/>
      <c r="U270" s="62"/>
      <c r="V270" s="62"/>
      <c r="W270" s="62"/>
      <c r="X270" s="62"/>
      <c r="Y270" s="62"/>
      <c r="Z270" s="62"/>
      <c r="AA270" s="62"/>
      <c r="AB270" s="62"/>
      <c r="AC270" s="62"/>
      <c r="AD270" s="180"/>
      <c r="AF270" s="183"/>
      <c r="AG270" s="183"/>
    </row>
    <row r="271" spans="2:33" s="123" customFormat="1" x14ac:dyDescent="0.25">
      <c r="B271" s="59"/>
      <c r="C271" s="59"/>
      <c r="D271" s="59"/>
      <c r="E271" s="59"/>
      <c r="F271" s="59"/>
      <c r="G271" s="59"/>
      <c r="H271" s="59"/>
      <c r="I271" s="59"/>
      <c r="J271" s="59"/>
      <c r="K271" s="59"/>
      <c r="L271" s="60"/>
      <c r="M271" s="60"/>
      <c r="N271" s="60"/>
      <c r="O271" s="61"/>
      <c r="P271" s="61"/>
      <c r="Q271" s="61"/>
      <c r="R271" s="61"/>
      <c r="S271" s="62"/>
      <c r="T271" s="62"/>
      <c r="U271" s="62"/>
      <c r="V271" s="62"/>
      <c r="W271" s="62"/>
      <c r="X271" s="62"/>
      <c r="Y271" s="62"/>
      <c r="Z271" s="62"/>
      <c r="AA271" s="62"/>
      <c r="AB271" s="62"/>
      <c r="AC271" s="62"/>
      <c r="AD271" s="180"/>
      <c r="AF271" s="183"/>
      <c r="AG271" s="183"/>
    </row>
    <row r="272" spans="2:33" s="123" customFormat="1" x14ac:dyDescent="0.25">
      <c r="B272" s="59"/>
      <c r="C272" s="59"/>
      <c r="D272" s="59"/>
      <c r="E272" s="59"/>
      <c r="F272" s="59"/>
      <c r="G272" s="59"/>
      <c r="H272" s="59"/>
      <c r="I272" s="59"/>
      <c r="J272" s="59"/>
      <c r="K272" s="59"/>
      <c r="L272" s="60"/>
      <c r="M272" s="60"/>
      <c r="N272" s="60"/>
      <c r="O272" s="61"/>
      <c r="P272" s="61"/>
      <c r="Q272" s="61"/>
      <c r="R272" s="61"/>
      <c r="S272" s="62"/>
      <c r="T272" s="62"/>
      <c r="U272" s="62"/>
      <c r="V272" s="62"/>
      <c r="W272" s="62"/>
      <c r="X272" s="62"/>
      <c r="Y272" s="62"/>
      <c r="Z272" s="62"/>
      <c r="AA272" s="62"/>
      <c r="AB272" s="62"/>
      <c r="AC272" s="62"/>
      <c r="AD272" s="180"/>
      <c r="AF272" s="183"/>
      <c r="AG272" s="183"/>
    </row>
    <row r="273" spans="2:33" s="123" customFormat="1" x14ac:dyDescent="0.25">
      <c r="B273" s="59"/>
      <c r="C273" s="59"/>
      <c r="D273" s="59"/>
      <c r="E273" s="59"/>
      <c r="F273" s="59"/>
      <c r="G273" s="59"/>
      <c r="H273" s="59"/>
      <c r="I273" s="59"/>
      <c r="J273" s="59"/>
      <c r="K273" s="59"/>
      <c r="L273" s="60"/>
      <c r="M273" s="60"/>
      <c r="N273" s="60"/>
      <c r="O273" s="61"/>
      <c r="P273" s="61"/>
      <c r="Q273" s="61"/>
      <c r="R273" s="61"/>
      <c r="S273" s="62"/>
      <c r="T273" s="62"/>
      <c r="U273" s="62"/>
      <c r="V273" s="62"/>
      <c r="W273" s="62"/>
      <c r="X273" s="62"/>
      <c r="Y273" s="62"/>
      <c r="Z273" s="62"/>
      <c r="AA273" s="62"/>
      <c r="AB273" s="62"/>
      <c r="AC273" s="62"/>
      <c r="AD273" s="180"/>
      <c r="AF273" s="183"/>
      <c r="AG273" s="183"/>
    </row>
    <row r="274" spans="2:33" s="123" customFormat="1" x14ac:dyDescent="0.25">
      <c r="B274" s="59"/>
      <c r="C274" s="59"/>
      <c r="D274" s="59"/>
      <c r="E274" s="59"/>
      <c r="F274" s="59"/>
      <c r="G274" s="59"/>
      <c r="H274" s="59"/>
      <c r="I274" s="59"/>
      <c r="J274" s="59"/>
      <c r="K274" s="59"/>
      <c r="L274" s="60"/>
      <c r="M274" s="60"/>
      <c r="N274" s="60"/>
      <c r="O274" s="61"/>
      <c r="P274" s="61"/>
      <c r="Q274" s="61"/>
      <c r="R274" s="61"/>
      <c r="S274" s="62"/>
      <c r="T274" s="62"/>
      <c r="U274" s="62"/>
      <c r="V274" s="62"/>
      <c r="W274" s="62"/>
      <c r="X274" s="62"/>
      <c r="Y274" s="62"/>
      <c r="Z274" s="62"/>
      <c r="AA274" s="62"/>
      <c r="AB274" s="62"/>
      <c r="AC274" s="62"/>
      <c r="AD274" s="180"/>
      <c r="AF274" s="183"/>
      <c r="AG274" s="183"/>
    </row>
    <row r="275" spans="2:33" s="123" customFormat="1" x14ac:dyDescent="0.25">
      <c r="B275" s="59"/>
      <c r="C275" s="59"/>
      <c r="D275" s="59"/>
      <c r="E275" s="59"/>
      <c r="F275" s="59"/>
      <c r="G275" s="59"/>
      <c r="H275" s="59"/>
      <c r="I275" s="59"/>
      <c r="J275" s="59"/>
      <c r="K275" s="59"/>
      <c r="L275" s="60"/>
      <c r="M275" s="60"/>
      <c r="N275" s="60"/>
      <c r="O275" s="61"/>
      <c r="P275" s="61"/>
      <c r="Q275" s="61"/>
      <c r="R275" s="61"/>
      <c r="S275" s="62"/>
      <c r="T275" s="62"/>
      <c r="U275" s="62"/>
      <c r="V275" s="62"/>
      <c r="W275" s="62"/>
      <c r="X275" s="62"/>
      <c r="Y275" s="62"/>
      <c r="Z275" s="62"/>
      <c r="AA275" s="62"/>
      <c r="AB275" s="62"/>
      <c r="AC275" s="62"/>
      <c r="AD275" s="180"/>
      <c r="AF275" s="183"/>
      <c r="AG275" s="183"/>
    </row>
    <row r="276" spans="2:33" s="123" customFormat="1" x14ac:dyDescent="0.25">
      <c r="B276" s="59"/>
      <c r="C276" s="59"/>
      <c r="D276" s="59"/>
      <c r="E276" s="59"/>
      <c r="F276" s="59"/>
      <c r="G276" s="59"/>
      <c r="H276" s="59"/>
      <c r="I276" s="59"/>
      <c r="J276" s="59"/>
      <c r="K276" s="59"/>
      <c r="L276" s="60"/>
      <c r="M276" s="60"/>
      <c r="N276" s="60"/>
      <c r="O276" s="61"/>
      <c r="P276" s="61"/>
      <c r="Q276" s="61"/>
      <c r="R276" s="61"/>
      <c r="S276" s="62"/>
      <c r="T276" s="62"/>
      <c r="U276" s="62"/>
      <c r="V276" s="62"/>
      <c r="W276" s="62"/>
      <c r="X276" s="62"/>
      <c r="Y276" s="62"/>
      <c r="Z276" s="62"/>
      <c r="AA276" s="62"/>
      <c r="AB276" s="62"/>
      <c r="AC276" s="62"/>
      <c r="AD276" s="180"/>
      <c r="AF276" s="183"/>
      <c r="AG276" s="183"/>
    </row>
    <row r="277" spans="2:33" s="123" customFormat="1" x14ac:dyDescent="0.25">
      <c r="B277" s="59"/>
      <c r="C277" s="59"/>
      <c r="D277" s="59"/>
      <c r="E277" s="59"/>
      <c r="F277" s="59"/>
      <c r="G277" s="59"/>
      <c r="H277" s="59"/>
      <c r="I277" s="59"/>
      <c r="J277" s="59"/>
      <c r="K277" s="59"/>
      <c r="L277" s="60"/>
      <c r="M277" s="60"/>
      <c r="N277" s="60"/>
      <c r="O277" s="61"/>
      <c r="P277" s="61"/>
      <c r="Q277" s="61"/>
      <c r="R277" s="61"/>
      <c r="S277" s="62"/>
      <c r="T277" s="62"/>
      <c r="U277" s="62"/>
      <c r="V277" s="62"/>
      <c r="W277" s="62"/>
      <c r="X277" s="62"/>
      <c r="Y277" s="62"/>
      <c r="Z277" s="62"/>
      <c r="AA277" s="62"/>
      <c r="AB277" s="62"/>
      <c r="AC277" s="62"/>
      <c r="AD277" s="180"/>
      <c r="AF277" s="183"/>
      <c r="AG277" s="183"/>
    </row>
    <row r="278" spans="2:33" s="123" customFormat="1" x14ac:dyDescent="0.25">
      <c r="B278" s="59"/>
      <c r="C278" s="59"/>
      <c r="D278" s="59"/>
      <c r="E278" s="59"/>
      <c r="F278" s="59"/>
      <c r="G278" s="59"/>
      <c r="H278" s="59"/>
      <c r="I278" s="59"/>
      <c r="J278" s="59"/>
      <c r="K278" s="59"/>
      <c r="L278" s="60"/>
      <c r="M278" s="60"/>
      <c r="N278" s="60"/>
      <c r="O278" s="61"/>
      <c r="P278" s="61"/>
      <c r="Q278" s="61"/>
      <c r="R278" s="61"/>
      <c r="S278" s="62"/>
      <c r="T278" s="62"/>
      <c r="U278" s="62"/>
      <c r="V278" s="62"/>
      <c r="W278" s="62"/>
      <c r="X278" s="62"/>
      <c r="Y278" s="62"/>
      <c r="Z278" s="62"/>
      <c r="AA278" s="62"/>
      <c r="AB278" s="62"/>
      <c r="AC278" s="62"/>
      <c r="AD278" s="180"/>
      <c r="AF278" s="183"/>
      <c r="AG278" s="183"/>
    </row>
    <row r="279" spans="2:33" s="123" customFormat="1" x14ac:dyDescent="0.25">
      <c r="B279" s="59"/>
      <c r="C279" s="59"/>
      <c r="D279" s="59"/>
      <c r="E279" s="59"/>
      <c r="F279" s="59"/>
      <c r="G279" s="59"/>
      <c r="H279" s="59"/>
      <c r="I279" s="59"/>
      <c r="J279" s="59"/>
      <c r="K279" s="59"/>
      <c r="L279" s="60"/>
      <c r="M279" s="60"/>
      <c r="N279" s="60"/>
      <c r="O279" s="61"/>
      <c r="P279" s="61"/>
      <c r="Q279" s="61"/>
      <c r="R279" s="61"/>
      <c r="S279" s="62"/>
      <c r="T279" s="62"/>
      <c r="U279" s="62"/>
      <c r="V279" s="62"/>
      <c r="W279" s="62"/>
      <c r="X279" s="62"/>
      <c r="Y279" s="62"/>
      <c r="Z279" s="62"/>
      <c r="AA279" s="62"/>
      <c r="AB279" s="62"/>
      <c r="AC279" s="62"/>
      <c r="AD279" s="180"/>
      <c r="AF279" s="183"/>
      <c r="AG279" s="183"/>
    </row>
    <row r="280" spans="2:33" s="123" customFormat="1" x14ac:dyDescent="0.25">
      <c r="B280" s="59"/>
      <c r="C280" s="59"/>
      <c r="D280" s="59"/>
      <c r="E280" s="59"/>
      <c r="F280" s="59"/>
      <c r="G280" s="59"/>
      <c r="H280" s="59"/>
      <c r="I280" s="59"/>
      <c r="J280" s="59"/>
      <c r="K280" s="59"/>
      <c r="L280" s="60"/>
      <c r="M280" s="60"/>
      <c r="N280" s="60"/>
      <c r="O280" s="61"/>
      <c r="P280" s="61"/>
      <c r="Q280" s="61"/>
      <c r="R280" s="61"/>
      <c r="S280" s="62"/>
      <c r="T280" s="62"/>
      <c r="U280" s="62"/>
      <c r="V280" s="62"/>
      <c r="W280" s="62"/>
      <c r="X280" s="62"/>
      <c r="Y280" s="62"/>
      <c r="Z280" s="62"/>
      <c r="AA280" s="62"/>
      <c r="AB280" s="62"/>
      <c r="AC280" s="62"/>
      <c r="AD280" s="180"/>
      <c r="AF280" s="183"/>
      <c r="AG280" s="183"/>
    </row>
    <row r="281" spans="2:33" s="123" customFormat="1" x14ac:dyDescent="0.25">
      <c r="B281" s="59"/>
      <c r="C281" s="59"/>
      <c r="D281" s="59"/>
      <c r="E281" s="59"/>
      <c r="F281" s="59"/>
      <c r="G281" s="59"/>
      <c r="H281" s="59"/>
      <c r="I281" s="59"/>
      <c r="J281" s="59"/>
      <c r="K281" s="59"/>
      <c r="L281" s="60"/>
      <c r="M281" s="60"/>
      <c r="N281" s="60"/>
      <c r="O281" s="61"/>
      <c r="P281" s="61"/>
      <c r="Q281" s="61"/>
      <c r="R281" s="61"/>
      <c r="S281" s="62"/>
      <c r="T281" s="62"/>
      <c r="U281" s="62"/>
      <c r="V281" s="62"/>
      <c r="W281" s="62"/>
      <c r="X281" s="62"/>
      <c r="Y281" s="62"/>
      <c r="Z281" s="62"/>
      <c r="AA281" s="62"/>
      <c r="AB281" s="62"/>
      <c r="AC281" s="62"/>
      <c r="AD281" s="180"/>
      <c r="AF281" s="183"/>
      <c r="AG281" s="183"/>
    </row>
    <row r="282" spans="2:33" s="123" customFormat="1" x14ac:dyDescent="0.25">
      <c r="B282" s="59"/>
      <c r="C282" s="59"/>
      <c r="D282" s="59"/>
      <c r="E282" s="59"/>
      <c r="F282" s="59"/>
      <c r="G282" s="59"/>
      <c r="H282" s="59"/>
      <c r="I282" s="59"/>
      <c r="J282" s="59"/>
      <c r="K282" s="59"/>
      <c r="L282" s="60"/>
      <c r="M282" s="60"/>
      <c r="N282" s="60"/>
      <c r="O282" s="61"/>
      <c r="P282" s="61"/>
      <c r="Q282" s="61"/>
      <c r="R282" s="61"/>
      <c r="S282" s="62"/>
      <c r="T282" s="62"/>
      <c r="U282" s="62"/>
      <c r="V282" s="62"/>
      <c r="W282" s="62"/>
      <c r="X282" s="62"/>
      <c r="Y282" s="62"/>
      <c r="Z282" s="62"/>
      <c r="AA282" s="62"/>
      <c r="AB282" s="62"/>
      <c r="AC282" s="62"/>
      <c r="AD282" s="180"/>
      <c r="AF282" s="183"/>
      <c r="AG282" s="183"/>
    </row>
    <row r="283" spans="2:33" s="123" customFormat="1" x14ac:dyDescent="0.25">
      <c r="B283" s="59"/>
      <c r="C283" s="59"/>
      <c r="D283" s="59"/>
      <c r="E283" s="59"/>
      <c r="F283" s="59"/>
      <c r="G283" s="59"/>
      <c r="H283" s="59"/>
      <c r="I283" s="59"/>
      <c r="J283" s="59"/>
      <c r="K283" s="59"/>
      <c r="L283" s="60"/>
      <c r="M283" s="60"/>
      <c r="N283" s="60"/>
      <c r="O283" s="61"/>
      <c r="P283" s="61"/>
      <c r="Q283" s="61"/>
      <c r="R283" s="61"/>
      <c r="S283" s="62"/>
      <c r="T283" s="62"/>
      <c r="U283" s="62"/>
      <c r="V283" s="62"/>
      <c r="W283" s="62"/>
      <c r="X283" s="62"/>
      <c r="Y283" s="62"/>
      <c r="Z283" s="62"/>
      <c r="AA283" s="62"/>
      <c r="AB283" s="62"/>
      <c r="AC283" s="62"/>
      <c r="AD283" s="180"/>
      <c r="AF283" s="183"/>
      <c r="AG283" s="183"/>
    </row>
    <row r="284" spans="2:33" s="123" customFormat="1" x14ac:dyDescent="0.25">
      <c r="B284" s="59"/>
      <c r="C284" s="59"/>
      <c r="D284" s="59"/>
      <c r="E284" s="59"/>
      <c r="F284" s="59"/>
      <c r="G284" s="59"/>
      <c r="H284" s="59"/>
      <c r="I284" s="59"/>
      <c r="J284" s="59"/>
      <c r="K284" s="59"/>
      <c r="L284" s="60"/>
      <c r="M284" s="60"/>
      <c r="N284" s="60"/>
      <c r="O284" s="61"/>
      <c r="P284" s="61"/>
      <c r="Q284" s="61"/>
      <c r="R284" s="61"/>
      <c r="S284" s="62"/>
      <c r="T284" s="62"/>
      <c r="U284" s="62"/>
      <c r="V284" s="62"/>
      <c r="W284" s="62"/>
      <c r="X284" s="62"/>
      <c r="Y284" s="62"/>
      <c r="Z284" s="62"/>
      <c r="AA284" s="62"/>
      <c r="AB284" s="62"/>
      <c r="AC284" s="62"/>
      <c r="AD284" s="180"/>
      <c r="AF284" s="183"/>
      <c r="AG284" s="183"/>
    </row>
    <row r="285" spans="2:33" s="123" customFormat="1" x14ac:dyDescent="0.25">
      <c r="B285" s="59"/>
      <c r="C285" s="59"/>
      <c r="D285" s="59"/>
      <c r="E285" s="59"/>
      <c r="F285" s="59"/>
      <c r="G285" s="59"/>
      <c r="H285" s="59"/>
      <c r="I285" s="59"/>
      <c r="J285" s="59"/>
      <c r="K285" s="59"/>
      <c r="L285" s="60"/>
      <c r="M285" s="60"/>
      <c r="N285" s="60"/>
      <c r="O285" s="61"/>
      <c r="P285" s="61"/>
      <c r="Q285" s="61"/>
      <c r="R285" s="61"/>
      <c r="S285" s="62"/>
      <c r="T285" s="62"/>
      <c r="U285" s="62"/>
      <c r="V285" s="62"/>
      <c r="W285" s="62"/>
      <c r="X285" s="62"/>
      <c r="Y285" s="62"/>
      <c r="Z285" s="62"/>
      <c r="AA285" s="62"/>
      <c r="AB285" s="62"/>
      <c r="AC285" s="62"/>
      <c r="AD285" s="180"/>
      <c r="AF285" s="183"/>
      <c r="AG285" s="183"/>
    </row>
    <row r="286" spans="2:33" s="123" customFormat="1" x14ac:dyDescent="0.25">
      <c r="B286" s="59"/>
      <c r="C286" s="59"/>
      <c r="D286" s="59"/>
      <c r="E286" s="59"/>
      <c r="F286" s="59"/>
      <c r="G286" s="59"/>
      <c r="H286" s="59"/>
      <c r="I286" s="59"/>
      <c r="J286" s="59"/>
      <c r="K286" s="59"/>
      <c r="L286" s="60"/>
      <c r="M286" s="60"/>
      <c r="N286" s="60"/>
      <c r="O286" s="61"/>
      <c r="P286" s="61"/>
      <c r="Q286" s="61"/>
      <c r="R286" s="61"/>
      <c r="S286" s="62"/>
      <c r="T286" s="62"/>
      <c r="U286" s="62"/>
      <c r="V286" s="62"/>
      <c r="W286" s="62"/>
      <c r="X286" s="62"/>
      <c r="Y286" s="62"/>
      <c r="Z286" s="62"/>
      <c r="AA286" s="62"/>
      <c r="AB286" s="62"/>
      <c r="AC286" s="62"/>
      <c r="AD286" s="180"/>
      <c r="AF286" s="183"/>
      <c r="AG286" s="183"/>
    </row>
    <row r="287" spans="2:33" s="123" customFormat="1" x14ac:dyDescent="0.25">
      <c r="B287" s="59"/>
      <c r="C287" s="59"/>
      <c r="D287" s="59"/>
      <c r="E287" s="59"/>
      <c r="F287" s="59"/>
      <c r="G287" s="59"/>
      <c r="H287" s="59"/>
      <c r="I287" s="59"/>
      <c r="J287" s="59"/>
      <c r="K287" s="59"/>
      <c r="L287" s="60"/>
      <c r="M287" s="60"/>
      <c r="N287" s="60"/>
      <c r="O287" s="61"/>
      <c r="P287" s="61"/>
      <c r="Q287" s="61"/>
      <c r="R287" s="61"/>
      <c r="S287" s="62"/>
      <c r="T287" s="62"/>
      <c r="U287" s="62"/>
      <c r="V287" s="62"/>
      <c r="W287" s="62"/>
      <c r="X287" s="62"/>
      <c r="Y287" s="62"/>
      <c r="Z287" s="62"/>
      <c r="AA287" s="62"/>
      <c r="AB287" s="62"/>
      <c r="AC287" s="62"/>
      <c r="AD287" s="180"/>
      <c r="AF287" s="183"/>
      <c r="AG287" s="183"/>
    </row>
    <row r="288" spans="2:33" s="123" customFormat="1" x14ac:dyDescent="0.25">
      <c r="B288" s="59"/>
      <c r="C288" s="59"/>
      <c r="D288" s="59"/>
      <c r="E288" s="59"/>
      <c r="F288" s="59"/>
      <c r="G288" s="59"/>
      <c r="H288" s="59"/>
      <c r="I288" s="59"/>
      <c r="J288" s="59"/>
      <c r="K288" s="59"/>
      <c r="L288" s="60"/>
      <c r="M288" s="60"/>
      <c r="N288" s="60"/>
      <c r="O288" s="61"/>
      <c r="P288" s="61"/>
      <c r="Q288" s="61"/>
      <c r="R288" s="61"/>
      <c r="S288" s="62"/>
      <c r="T288" s="62"/>
      <c r="U288" s="62"/>
      <c r="V288" s="62"/>
      <c r="W288" s="62"/>
      <c r="X288" s="62"/>
      <c r="Y288" s="62"/>
      <c r="Z288" s="62"/>
      <c r="AA288" s="62"/>
      <c r="AB288" s="62"/>
      <c r="AC288" s="62"/>
      <c r="AD288" s="180"/>
      <c r="AF288" s="183"/>
      <c r="AG288" s="183"/>
    </row>
    <row r="289" spans="2:33" s="123" customFormat="1" x14ac:dyDescent="0.25">
      <c r="B289" s="59"/>
      <c r="C289" s="59"/>
      <c r="D289" s="59"/>
      <c r="E289" s="59"/>
      <c r="F289" s="59"/>
      <c r="G289" s="59"/>
      <c r="H289" s="59"/>
      <c r="I289" s="59"/>
      <c r="J289" s="59"/>
      <c r="K289" s="59"/>
      <c r="L289" s="60"/>
      <c r="M289" s="60"/>
      <c r="N289" s="60"/>
      <c r="O289" s="61"/>
      <c r="P289" s="61"/>
      <c r="Q289" s="61"/>
      <c r="R289" s="61"/>
      <c r="S289" s="62"/>
      <c r="T289" s="62"/>
      <c r="U289" s="62"/>
      <c r="V289" s="62"/>
      <c r="W289" s="62"/>
      <c r="X289" s="62"/>
      <c r="Y289" s="62"/>
      <c r="Z289" s="62"/>
      <c r="AA289" s="62"/>
      <c r="AB289" s="62"/>
      <c r="AC289" s="62"/>
      <c r="AD289" s="180"/>
      <c r="AF289" s="183"/>
      <c r="AG289" s="183"/>
    </row>
    <row r="290" spans="2:33" s="123" customFormat="1" x14ac:dyDescent="0.25">
      <c r="B290" s="59"/>
      <c r="C290" s="59"/>
      <c r="D290" s="59"/>
      <c r="E290" s="59"/>
      <c r="F290" s="59"/>
      <c r="G290" s="59"/>
      <c r="H290" s="59"/>
      <c r="I290" s="59"/>
      <c r="J290" s="59"/>
      <c r="K290" s="59"/>
      <c r="L290" s="60"/>
      <c r="M290" s="60"/>
      <c r="N290" s="60"/>
      <c r="O290" s="61"/>
      <c r="P290" s="61"/>
      <c r="Q290" s="61"/>
      <c r="R290" s="61"/>
      <c r="S290" s="62"/>
      <c r="T290" s="62"/>
      <c r="U290" s="62"/>
      <c r="V290" s="62"/>
      <c r="W290" s="62"/>
      <c r="X290" s="62"/>
      <c r="Y290" s="62"/>
      <c r="Z290" s="62"/>
      <c r="AA290" s="62"/>
      <c r="AB290" s="62"/>
      <c r="AC290" s="62"/>
      <c r="AD290" s="180"/>
      <c r="AF290" s="183"/>
      <c r="AG290" s="183"/>
    </row>
    <row r="291" spans="2:33" s="123" customFormat="1" x14ac:dyDescent="0.25">
      <c r="B291" s="59"/>
      <c r="C291" s="59"/>
      <c r="D291" s="59"/>
      <c r="E291" s="59"/>
      <c r="F291" s="59"/>
      <c r="G291" s="59"/>
      <c r="H291" s="59"/>
      <c r="I291" s="59"/>
      <c r="J291" s="59"/>
      <c r="K291" s="59"/>
      <c r="L291" s="60"/>
      <c r="M291" s="60"/>
      <c r="N291" s="60"/>
      <c r="O291" s="61"/>
      <c r="P291" s="61"/>
      <c r="Q291" s="61"/>
      <c r="R291" s="61"/>
      <c r="S291" s="62"/>
      <c r="T291" s="62"/>
      <c r="U291" s="62"/>
      <c r="V291" s="62"/>
      <c r="W291" s="62"/>
      <c r="X291" s="62"/>
      <c r="Y291" s="62"/>
      <c r="Z291" s="62"/>
      <c r="AA291" s="62"/>
      <c r="AB291" s="62"/>
      <c r="AC291" s="62"/>
      <c r="AD291" s="180"/>
      <c r="AF291" s="183"/>
      <c r="AG291" s="183"/>
    </row>
    <row r="292" spans="2:33" s="123" customFormat="1" x14ac:dyDescent="0.25">
      <c r="B292" s="59"/>
      <c r="C292" s="59"/>
      <c r="D292" s="59"/>
      <c r="E292" s="59"/>
      <c r="F292" s="59"/>
      <c r="G292" s="59"/>
      <c r="H292" s="59"/>
      <c r="I292" s="59"/>
      <c r="J292" s="59"/>
      <c r="K292" s="59"/>
      <c r="L292" s="60"/>
      <c r="M292" s="60"/>
      <c r="N292" s="60"/>
      <c r="O292" s="61"/>
      <c r="P292" s="61"/>
      <c r="Q292" s="61"/>
      <c r="R292" s="61"/>
      <c r="S292" s="62"/>
      <c r="T292" s="62"/>
      <c r="U292" s="62"/>
      <c r="V292" s="62"/>
      <c r="W292" s="62"/>
      <c r="X292" s="62"/>
      <c r="Y292" s="62"/>
      <c r="Z292" s="62"/>
      <c r="AA292" s="62"/>
      <c r="AB292" s="62"/>
      <c r="AC292" s="62"/>
      <c r="AD292" s="180"/>
      <c r="AF292" s="183"/>
      <c r="AG292" s="183"/>
    </row>
    <row r="293" spans="2:33" s="123" customFormat="1" x14ac:dyDescent="0.25">
      <c r="B293" s="59"/>
      <c r="C293" s="59"/>
      <c r="D293" s="59"/>
      <c r="E293" s="59"/>
      <c r="F293" s="59"/>
      <c r="G293" s="59"/>
      <c r="H293" s="59"/>
      <c r="I293" s="59"/>
      <c r="J293" s="59"/>
      <c r="K293" s="59"/>
      <c r="L293" s="60"/>
      <c r="M293" s="60"/>
      <c r="N293" s="60"/>
      <c r="O293" s="61"/>
      <c r="P293" s="61"/>
      <c r="Q293" s="61"/>
      <c r="R293" s="61"/>
      <c r="S293" s="62"/>
      <c r="T293" s="62"/>
      <c r="U293" s="62"/>
      <c r="V293" s="62"/>
      <c r="W293" s="62"/>
      <c r="X293" s="62"/>
      <c r="Y293" s="62"/>
      <c r="Z293" s="62"/>
      <c r="AA293" s="62"/>
      <c r="AB293" s="62"/>
      <c r="AC293" s="62"/>
      <c r="AD293" s="180"/>
      <c r="AF293" s="183"/>
      <c r="AG293" s="183"/>
    </row>
    <row r="294" spans="2:33" s="123" customFormat="1" x14ac:dyDescent="0.25">
      <c r="B294" s="59"/>
      <c r="C294" s="59"/>
      <c r="D294" s="59"/>
      <c r="E294" s="59"/>
      <c r="F294" s="59"/>
      <c r="G294" s="59"/>
      <c r="H294" s="59"/>
      <c r="I294" s="59"/>
      <c r="J294" s="59"/>
      <c r="K294" s="59"/>
      <c r="L294" s="60"/>
      <c r="M294" s="60"/>
      <c r="N294" s="60"/>
      <c r="O294" s="61"/>
      <c r="P294" s="61"/>
      <c r="Q294" s="61"/>
      <c r="R294" s="61"/>
      <c r="S294" s="62"/>
      <c r="T294" s="62"/>
      <c r="U294" s="62"/>
      <c r="V294" s="62"/>
      <c r="W294" s="62"/>
      <c r="X294" s="62"/>
      <c r="Y294" s="62"/>
      <c r="Z294" s="62"/>
      <c r="AA294" s="62"/>
      <c r="AB294" s="62"/>
      <c r="AC294" s="62"/>
      <c r="AD294" s="180"/>
      <c r="AF294" s="183"/>
      <c r="AG294" s="183"/>
    </row>
    <row r="295" spans="2:33" s="123" customFormat="1" x14ac:dyDescent="0.25">
      <c r="B295" s="59"/>
      <c r="C295" s="59"/>
      <c r="D295" s="59"/>
      <c r="E295" s="59"/>
      <c r="F295" s="59"/>
      <c r="G295" s="59"/>
      <c r="H295" s="59"/>
      <c r="I295" s="59"/>
      <c r="J295" s="59"/>
      <c r="K295" s="59"/>
      <c r="L295" s="60"/>
      <c r="M295" s="60"/>
      <c r="N295" s="60"/>
      <c r="O295" s="61"/>
      <c r="P295" s="61"/>
      <c r="Q295" s="61"/>
      <c r="R295" s="61"/>
      <c r="S295" s="62"/>
      <c r="T295" s="62"/>
      <c r="U295" s="62"/>
      <c r="V295" s="62"/>
      <c r="W295" s="62"/>
      <c r="X295" s="62"/>
      <c r="Y295" s="62"/>
      <c r="Z295" s="62"/>
      <c r="AA295" s="62"/>
      <c r="AB295" s="62"/>
      <c r="AC295" s="62"/>
      <c r="AD295" s="180"/>
      <c r="AF295" s="183"/>
      <c r="AG295" s="183"/>
    </row>
    <row r="296" spans="2:33" s="123" customFormat="1" x14ac:dyDescent="0.25">
      <c r="B296" s="59"/>
      <c r="C296" s="59"/>
      <c r="D296" s="59"/>
      <c r="E296" s="59"/>
      <c r="F296" s="59"/>
      <c r="G296" s="59"/>
      <c r="H296" s="59"/>
      <c r="I296" s="59"/>
      <c r="J296" s="59"/>
      <c r="K296" s="59"/>
      <c r="L296" s="60"/>
      <c r="M296" s="60"/>
      <c r="N296" s="60"/>
      <c r="O296" s="61"/>
      <c r="P296" s="61"/>
      <c r="Q296" s="61"/>
      <c r="R296" s="61"/>
      <c r="S296" s="62"/>
      <c r="T296" s="62"/>
      <c r="U296" s="62"/>
      <c r="V296" s="62"/>
      <c r="W296" s="62"/>
      <c r="X296" s="62"/>
      <c r="Y296" s="62"/>
      <c r="Z296" s="62"/>
      <c r="AA296" s="62"/>
      <c r="AB296" s="62"/>
      <c r="AC296" s="62"/>
      <c r="AD296" s="180"/>
      <c r="AF296" s="183"/>
      <c r="AG296" s="183"/>
    </row>
    <row r="297" spans="2:33" s="123" customFormat="1" x14ac:dyDescent="0.25">
      <c r="B297" s="59"/>
      <c r="C297" s="59"/>
      <c r="D297" s="59"/>
      <c r="E297" s="59"/>
      <c r="F297" s="59"/>
      <c r="G297" s="59"/>
      <c r="H297" s="59"/>
      <c r="I297" s="59"/>
      <c r="J297" s="59"/>
      <c r="K297" s="59"/>
      <c r="L297" s="60"/>
      <c r="M297" s="60"/>
      <c r="N297" s="60"/>
      <c r="O297" s="61"/>
      <c r="P297" s="61"/>
      <c r="Q297" s="61"/>
      <c r="R297" s="61"/>
      <c r="S297" s="62"/>
      <c r="T297" s="62"/>
      <c r="U297" s="62"/>
      <c r="V297" s="62"/>
      <c r="W297" s="62"/>
      <c r="X297" s="62"/>
      <c r="Y297" s="62"/>
      <c r="Z297" s="62"/>
      <c r="AA297" s="62"/>
      <c r="AB297" s="62"/>
      <c r="AC297" s="62"/>
      <c r="AD297" s="180"/>
      <c r="AF297" s="183"/>
      <c r="AG297" s="183"/>
    </row>
    <row r="298" spans="2:33" s="123" customFormat="1" x14ac:dyDescent="0.25">
      <c r="B298" s="59"/>
      <c r="C298" s="59"/>
      <c r="D298" s="59"/>
      <c r="E298" s="59"/>
      <c r="F298" s="59"/>
      <c r="G298" s="59"/>
      <c r="H298" s="59"/>
      <c r="I298" s="59"/>
      <c r="J298" s="59"/>
      <c r="K298" s="59"/>
      <c r="L298" s="60"/>
      <c r="M298" s="60"/>
      <c r="N298" s="60"/>
      <c r="O298" s="61"/>
      <c r="P298" s="61"/>
      <c r="Q298" s="61"/>
      <c r="R298" s="61"/>
      <c r="S298" s="62"/>
      <c r="T298" s="62"/>
      <c r="U298" s="62"/>
      <c r="V298" s="62"/>
      <c r="W298" s="62"/>
      <c r="X298" s="62"/>
      <c r="Y298" s="62"/>
      <c r="Z298" s="62"/>
      <c r="AA298" s="62"/>
      <c r="AB298" s="62"/>
      <c r="AC298" s="62"/>
      <c r="AD298" s="180"/>
      <c r="AF298" s="183"/>
      <c r="AG298" s="183"/>
    </row>
    <row r="299" spans="2:33" s="123" customFormat="1" x14ac:dyDescent="0.25">
      <c r="B299" s="59"/>
      <c r="C299" s="59"/>
      <c r="D299" s="59"/>
      <c r="E299" s="59"/>
      <c r="F299" s="59"/>
      <c r="G299" s="59"/>
      <c r="H299" s="59"/>
      <c r="I299" s="59"/>
      <c r="J299" s="59"/>
      <c r="K299" s="59"/>
      <c r="L299" s="60"/>
      <c r="M299" s="60"/>
      <c r="N299" s="60"/>
      <c r="O299" s="61"/>
      <c r="P299" s="61"/>
      <c r="Q299" s="61"/>
      <c r="R299" s="61"/>
      <c r="S299" s="62"/>
      <c r="T299" s="62"/>
      <c r="U299" s="62"/>
      <c r="V299" s="62"/>
      <c r="W299" s="62"/>
      <c r="X299" s="62"/>
      <c r="Y299" s="62"/>
      <c r="Z299" s="62"/>
      <c r="AA299" s="62"/>
      <c r="AB299" s="62"/>
      <c r="AC299" s="62"/>
      <c r="AD299" s="180"/>
      <c r="AF299" s="183"/>
      <c r="AG299" s="183"/>
    </row>
    <row r="300" spans="2:33" s="123" customFormat="1" x14ac:dyDescent="0.25">
      <c r="B300" s="59"/>
      <c r="C300" s="59"/>
      <c r="D300" s="59"/>
      <c r="E300" s="59"/>
      <c r="F300" s="59"/>
      <c r="G300" s="59"/>
      <c r="H300" s="59"/>
      <c r="I300" s="59"/>
      <c r="J300" s="59"/>
      <c r="K300" s="59"/>
      <c r="L300" s="60"/>
      <c r="M300" s="60"/>
      <c r="N300" s="60"/>
      <c r="O300" s="61"/>
      <c r="P300" s="61"/>
      <c r="Q300" s="61"/>
      <c r="R300" s="61"/>
      <c r="S300" s="62"/>
      <c r="T300" s="62"/>
      <c r="U300" s="62"/>
      <c r="V300" s="62"/>
      <c r="W300" s="62"/>
      <c r="X300" s="62"/>
      <c r="Y300" s="62"/>
      <c r="Z300" s="62"/>
      <c r="AA300" s="62"/>
      <c r="AB300" s="62"/>
      <c r="AC300" s="62"/>
      <c r="AD300" s="180"/>
      <c r="AF300" s="183"/>
      <c r="AG300" s="183"/>
    </row>
    <row r="301" spans="2:33" s="123" customFormat="1" x14ac:dyDescent="0.25">
      <c r="B301" s="59"/>
      <c r="C301" s="59"/>
      <c r="D301" s="59"/>
      <c r="E301" s="59"/>
      <c r="F301" s="59"/>
      <c r="G301" s="59"/>
      <c r="H301" s="59"/>
      <c r="I301" s="59"/>
      <c r="J301" s="59"/>
      <c r="K301" s="59"/>
      <c r="L301" s="60"/>
      <c r="M301" s="60"/>
      <c r="N301" s="60"/>
      <c r="O301" s="61"/>
      <c r="P301" s="61"/>
      <c r="Q301" s="61"/>
      <c r="R301" s="61"/>
      <c r="S301" s="62"/>
      <c r="T301" s="62"/>
      <c r="U301" s="62"/>
      <c r="V301" s="62"/>
      <c r="W301" s="62"/>
      <c r="X301" s="62"/>
      <c r="Y301" s="62"/>
      <c r="Z301" s="62"/>
      <c r="AA301" s="62"/>
      <c r="AB301" s="62"/>
      <c r="AC301" s="62"/>
      <c r="AD301" s="180"/>
      <c r="AF301" s="183"/>
      <c r="AG301" s="183"/>
    </row>
    <row r="302" spans="2:33" s="123" customFormat="1" x14ac:dyDescent="0.25">
      <c r="B302" s="59"/>
      <c r="C302" s="59"/>
      <c r="D302" s="59"/>
      <c r="E302" s="59"/>
      <c r="F302" s="59"/>
      <c r="G302" s="59"/>
      <c r="H302" s="59"/>
      <c r="I302" s="59"/>
      <c r="J302" s="59"/>
      <c r="K302" s="59"/>
      <c r="L302" s="60"/>
      <c r="M302" s="60"/>
      <c r="N302" s="60"/>
      <c r="O302" s="61"/>
      <c r="P302" s="61"/>
      <c r="Q302" s="61"/>
      <c r="R302" s="61"/>
      <c r="S302" s="62"/>
      <c r="T302" s="62"/>
      <c r="U302" s="62"/>
      <c r="V302" s="62"/>
      <c r="W302" s="62"/>
      <c r="X302" s="62"/>
      <c r="Y302" s="62"/>
      <c r="Z302" s="62"/>
      <c r="AA302" s="62"/>
      <c r="AB302" s="62"/>
      <c r="AC302" s="62"/>
      <c r="AD302" s="180"/>
      <c r="AF302" s="183"/>
      <c r="AG302" s="183"/>
    </row>
    <row r="303" spans="2:33" s="123" customFormat="1" x14ac:dyDescent="0.25">
      <c r="B303" s="59"/>
      <c r="C303" s="59"/>
      <c r="D303" s="59"/>
      <c r="E303" s="59"/>
      <c r="F303" s="59"/>
      <c r="G303" s="59"/>
      <c r="H303" s="59"/>
      <c r="I303" s="59"/>
      <c r="J303" s="59"/>
      <c r="K303" s="59"/>
      <c r="L303" s="60"/>
      <c r="M303" s="60"/>
      <c r="N303" s="60"/>
      <c r="O303" s="61"/>
      <c r="P303" s="61"/>
      <c r="Q303" s="61"/>
      <c r="R303" s="61"/>
      <c r="S303" s="62"/>
      <c r="T303" s="62"/>
      <c r="U303" s="62"/>
      <c r="V303" s="62"/>
      <c r="W303" s="62"/>
      <c r="X303" s="62"/>
      <c r="Y303" s="62"/>
      <c r="Z303" s="62"/>
      <c r="AA303" s="62"/>
      <c r="AB303" s="62"/>
      <c r="AC303" s="62"/>
      <c r="AD303" s="180"/>
      <c r="AF303" s="183"/>
      <c r="AG303" s="183"/>
    </row>
    <row r="304" spans="2:33" s="123" customFormat="1" x14ac:dyDescent="0.25">
      <c r="B304" s="59"/>
      <c r="C304" s="59"/>
      <c r="D304" s="59"/>
      <c r="E304" s="59"/>
      <c r="F304" s="59"/>
      <c r="G304" s="59"/>
      <c r="H304" s="59"/>
      <c r="I304" s="59"/>
      <c r="J304" s="59"/>
      <c r="K304" s="59"/>
      <c r="L304" s="60"/>
      <c r="M304" s="60"/>
      <c r="N304" s="60"/>
      <c r="O304" s="61"/>
      <c r="P304" s="61"/>
      <c r="Q304" s="61"/>
      <c r="R304" s="61"/>
      <c r="S304" s="62"/>
      <c r="T304" s="62"/>
      <c r="U304" s="62"/>
      <c r="V304" s="62"/>
      <c r="W304" s="62"/>
      <c r="X304" s="62"/>
      <c r="Y304" s="62"/>
      <c r="Z304" s="62"/>
      <c r="AA304" s="62"/>
      <c r="AB304" s="62"/>
      <c r="AC304" s="62"/>
      <c r="AD304" s="180"/>
      <c r="AF304" s="183"/>
      <c r="AG304" s="183"/>
    </row>
    <row r="305" spans="2:33" s="123" customFormat="1" x14ac:dyDescent="0.25">
      <c r="B305" s="59"/>
      <c r="C305" s="59"/>
      <c r="D305" s="59"/>
      <c r="E305" s="59"/>
      <c r="F305" s="59"/>
      <c r="G305" s="59"/>
      <c r="H305" s="59"/>
      <c r="I305" s="59"/>
      <c r="J305" s="59"/>
      <c r="K305" s="59"/>
      <c r="L305" s="60"/>
      <c r="M305" s="60"/>
      <c r="N305" s="60"/>
      <c r="O305" s="61"/>
      <c r="P305" s="61"/>
      <c r="Q305" s="61"/>
      <c r="R305" s="61"/>
      <c r="S305" s="62"/>
      <c r="T305" s="62"/>
      <c r="U305" s="62"/>
      <c r="V305" s="62"/>
      <c r="W305" s="62"/>
      <c r="X305" s="62"/>
      <c r="Y305" s="62"/>
      <c r="Z305" s="62"/>
      <c r="AA305" s="62"/>
      <c r="AB305" s="62"/>
      <c r="AC305" s="62"/>
      <c r="AD305" s="180"/>
      <c r="AF305" s="183"/>
      <c r="AG305" s="183"/>
    </row>
    <row r="306" spans="2:33" s="123" customFormat="1" x14ac:dyDescent="0.25">
      <c r="B306" s="59"/>
      <c r="C306" s="59"/>
      <c r="D306" s="59"/>
      <c r="E306" s="59"/>
      <c r="F306" s="59"/>
      <c r="G306" s="59"/>
      <c r="H306" s="59"/>
      <c r="I306" s="59"/>
      <c r="J306" s="59"/>
      <c r="K306" s="59"/>
      <c r="L306" s="60"/>
      <c r="M306" s="60"/>
      <c r="N306" s="60"/>
      <c r="O306" s="61"/>
      <c r="P306" s="61"/>
      <c r="Q306" s="61"/>
      <c r="R306" s="61"/>
      <c r="S306" s="62"/>
      <c r="T306" s="62"/>
      <c r="U306" s="62"/>
      <c r="V306" s="62"/>
      <c r="W306" s="62"/>
      <c r="X306" s="62"/>
      <c r="Y306" s="62"/>
      <c r="Z306" s="62"/>
      <c r="AA306" s="62"/>
      <c r="AB306" s="62"/>
      <c r="AC306" s="62"/>
      <c r="AD306" s="180"/>
      <c r="AF306" s="183"/>
      <c r="AG306" s="183"/>
    </row>
    <row r="307" spans="2:33" s="123" customFormat="1" x14ac:dyDescent="0.25">
      <c r="B307" s="59"/>
      <c r="C307" s="59"/>
      <c r="D307" s="59"/>
      <c r="E307" s="59"/>
      <c r="F307" s="59"/>
      <c r="G307" s="59"/>
      <c r="H307" s="59"/>
      <c r="I307" s="59"/>
      <c r="J307" s="59"/>
      <c r="K307" s="59"/>
      <c r="L307" s="60"/>
      <c r="M307" s="60"/>
      <c r="N307" s="60"/>
      <c r="O307" s="61"/>
      <c r="P307" s="61"/>
      <c r="Q307" s="61"/>
      <c r="R307" s="61"/>
      <c r="S307" s="62"/>
      <c r="T307" s="62"/>
      <c r="U307" s="62"/>
      <c r="V307" s="62"/>
      <c r="W307" s="62"/>
      <c r="X307" s="62"/>
      <c r="Y307" s="62"/>
      <c r="Z307" s="62"/>
      <c r="AA307" s="62"/>
      <c r="AB307" s="62"/>
      <c r="AC307" s="62"/>
      <c r="AD307" s="180"/>
      <c r="AF307" s="183"/>
      <c r="AG307" s="183"/>
    </row>
    <row r="308" spans="2:33" s="123" customFormat="1" x14ac:dyDescent="0.25">
      <c r="B308" s="59"/>
      <c r="C308" s="59"/>
      <c r="D308" s="59"/>
      <c r="E308" s="59"/>
      <c r="F308" s="59"/>
      <c r="G308" s="59"/>
      <c r="H308" s="59"/>
      <c r="I308" s="59"/>
      <c r="J308" s="59"/>
      <c r="K308" s="59"/>
      <c r="L308" s="60"/>
      <c r="M308" s="60"/>
      <c r="N308" s="60"/>
      <c r="O308" s="61"/>
      <c r="P308" s="61"/>
      <c r="Q308" s="61"/>
      <c r="R308" s="61"/>
      <c r="S308" s="62"/>
      <c r="T308" s="62"/>
      <c r="U308" s="62"/>
      <c r="V308" s="62"/>
      <c r="W308" s="62"/>
      <c r="X308" s="62"/>
      <c r="Y308" s="62"/>
      <c r="Z308" s="62"/>
      <c r="AA308" s="62"/>
      <c r="AB308" s="62"/>
      <c r="AC308" s="62"/>
      <c r="AD308" s="180"/>
      <c r="AF308" s="183"/>
      <c r="AG308" s="183"/>
    </row>
    <row r="309" spans="2:33" s="123" customFormat="1" x14ac:dyDescent="0.25">
      <c r="B309" s="59"/>
      <c r="C309" s="59"/>
      <c r="D309" s="59"/>
      <c r="E309" s="59"/>
      <c r="F309" s="59"/>
      <c r="G309" s="59"/>
      <c r="H309" s="59"/>
      <c r="I309" s="59"/>
      <c r="J309" s="59"/>
      <c r="K309" s="59"/>
      <c r="L309" s="60"/>
      <c r="M309" s="60"/>
      <c r="N309" s="60"/>
      <c r="O309" s="61"/>
      <c r="P309" s="61"/>
      <c r="Q309" s="61"/>
      <c r="R309" s="61"/>
      <c r="S309" s="62"/>
      <c r="T309" s="62"/>
      <c r="U309" s="62"/>
      <c r="V309" s="62"/>
      <c r="W309" s="62"/>
      <c r="X309" s="62"/>
      <c r="Y309" s="62"/>
      <c r="Z309" s="62"/>
      <c r="AA309" s="62"/>
      <c r="AB309" s="62"/>
      <c r="AC309" s="62"/>
      <c r="AD309" s="180"/>
      <c r="AF309" s="183"/>
      <c r="AG309" s="183"/>
    </row>
    <row r="310" spans="2:33" s="123" customFormat="1" x14ac:dyDescent="0.25">
      <c r="B310" s="59"/>
      <c r="C310" s="59"/>
      <c r="D310" s="59"/>
      <c r="E310" s="59"/>
      <c r="F310" s="59"/>
      <c r="G310" s="59"/>
      <c r="H310" s="59"/>
      <c r="I310" s="59"/>
      <c r="J310" s="59"/>
      <c r="K310" s="59"/>
      <c r="L310" s="60"/>
      <c r="M310" s="60"/>
      <c r="N310" s="60"/>
      <c r="O310" s="61"/>
      <c r="P310" s="61"/>
      <c r="Q310" s="61"/>
      <c r="R310" s="61"/>
      <c r="S310" s="62"/>
      <c r="T310" s="62"/>
      <c r="U310" s="62"/>
      <c r="V310" s="62"/>
      <c r="W310" s="62"/>
      <c r="X310" s="62"/>
      <c r="Y310" s="62"/>
      <c r="Z310" s="62"/>
      <c r="AA310" s="62"/>
      <c r="AB310" s="62"/>
      <c r="AC310" s="62"/>
      <c r="AD310" s="180"/>
      <c r="AF310" s="183"/>
      <c r="AG310" s="183"/>
    </row>
    <row r="311" spans="2:33" s="123" customFormat="1" x14ac:dyDescent="0.25">
      <c r="B311" s="59"/>
      <c r="C311" s="59"/>
      <c r="D311" s="59"/>
      <c r="E311" s="59"/>
      <c r="F311" s="59"/>
      <c r="G311" s="59"/>
      <c r="H311" s="59"/>
      <c r="I311" s="59"/>
      <c r="J311" s="59"/>
      <c r="K311" s="59"/>
      <c r="L311" s="60"/>
      <c r="M311" s="60"/>
      <c r="N311" s="60"/>
      <c r="O311" s="61"/>
      <c r="P311" s="61"/>
      <c r="Q311" s="61"/>
      <c r="R311" s="61"/>
      <c r="S311" s="62"/>
      <c r="T311" s="62"/>
      <c r="U311" s="62"/>
      <c r="V311" s="62"/>
      <c r="W311" s="62"/>
      <c r="X311" s="62"/>
      <c r="Y311" s="62"/>
      <c r="Z311" s="62"/>
      <c r="AA311" s="62"/>
      <c r="AB311" s="62"/>
      <c r="AC311" s="62"/>
      <c r="AD311" s="180"/>
      <c r="AF311" s="183"/>
      <c r="AG311" s="183"/>
    </row>
    <row r="312" spans="2:33" s="123" customFormat="1" x14ac:dyDescent="0.25">
      <c r="B312" s="59"/>
      <c r="C312" s="59"/>
      <c r="D312" s="59"/>
      <c r="E312" s="59"/>
      <c r="F312" s="59"/>
      <c r="G312" s="59"/>
      <c r="H312" s="59"/>
      <c r="I312" s="59"/>
      <c r="J312" s="59"/>
      <c r="K312" s="59"/>
      <c r="L312" s="60"/>
      <c r="M312" s="60"/>
      <c r="N312" s="60"/>
      <c r="O312" s="61"/>
      <c r="P312" s="61"/>
      <c r="Q312" s="61"/>
      <c r="R312" s="61"/>
      <c r="S312" s="62"/>
      <c r="T312" s="62"/>
      <c r="U312" s="62"/>
      <c r="V312" s="62"/>
      <c r="W312" s="62"/>
      <c r="X312" s="62"/>
      <c r="Y312" s="62"/>
      <c r="Z312" s="62"/>
      <c r="AA312" s="62"/>
      <c r="AB312" s="62"/>
      <c r="AC312" s="62"/>
      <c r="AD312" s="180"/>
      <c r="AF312" s="183"/>
      <c r="AG312" s="183"/>
    </row>
    <row r="313" spans="2:33" s="123" customFormat="1" x14ac:dyDescent="0.25">
      <c r="B313" s="59"/>
      <c r="C313" s="59"/>
      <c r="D313" s="59"/>
      <c r="E313" s="59"/>
      <c r="F313" s="59"/>
      <c r="G313" s="59"/>
      <c r="H313" s="59"/>
      <c r="I313" s="59"/>
      <c r="J313" s="59"/>
      <c r="K313" s="59"/>
      <c r="L313" s="60"/>
      <c r="M313" s="60"/>
      <c r="N313" s="60"/>
      <c r="O313" s="61"/>
      <c r="P313" s="61"/>
      <c r="Q313" s="61"/>
      <c r="R313" s="61"/>
      <c r="S313" s="62"/>
      <c r="T313" s="62"/>
      <c r="U313" s="62"/>
      <c r="V313" s="62"/>
      <c r="W313" s="62"/>
      <c r="X313" s="62"/>
      <c r="Y313" s="62"/>
      <c r="Z313" s="62"/>
      <c r="AA313" s="62"/>
      <c r="AB313" s="62"/>
      <c r="AC313" s="62"/>
      <c r="AD313" s="180"/>
      <c r="AF313" s="183"/>
      <c r="AG313" s="183"/>
    </row>
    <row r="314" spans="2:33" s="123" customFormat="1" x14ac:dyDescent="0.25">
      <c r="B314" s="59"/>
      <c r="C314" s="59"/>
      <c r="D314" s="59"/>
      <c r="E314" s="59"/>
      <c r="F314" s="59"/>
      <c r="G314" s="59"/>
      <c r="H314" s="59"/>
      <c r="I314" s="59"/>
      <c r="J314" s="59"/>
      <c r="K314" s="59"/>
      <c r="L314" s="60"/>
      <c r="M314" s="60"/>
      <c r="N314" s="60"/>
      <c r="O314" s="61"/>
      <c r="P314" s="61"/>
      <c r="Q314" s="61"/>
      <c r="R314" s="61"/>
      <c r="S314" s="62"/>
      <c r="T314" s="62"/>
      <c r="U314" s="62"/>
      <c r="V314" s="62"/>
      <c r="W314" s="62"/>
      <c r="X314" s="62"/>
      <c r="Y314" s="62"/>
      <c r="Z314" s="62"/>
      <c r="AA314" s="62"/>
      <c r="AB314" s="62"/>
      <c r="AC314" s="62"/>
      <c r="AD314" s="180"/>
      <c r="AF314" s="183"/>
      <c r="AG314" s="183"/>
    </row>
    <row r="315" spans="2:33" s="123" customFormat="1" x14ac:dyDescent="0.25">
      <c r="B315" s="59"/>
      <c r="C315" s="59"/>
      <c r="D315" s="59"/>
      <c r="E315" s="59"/>
      <c r="F315" s="59"/>
      <c r="G315" s="59"/>
      <c r="H315" s="59"/>
      <c r="I315" s="59"/>
      <c r="J315" s="59"/>
      <c r="K315" s="59"/>
      <c r="L315" s="60"/>
      <c r="M315" s="60"/>
      <c r="N315" s="60"/>
      <c r="O315" s="61"/>
      <c r="P315" s="61"/>
      <c r="Q315" s="61"/>
      <c r="R315" s="61"/>
      <c r="S315" s="62"/>
      <c r="T315" s="62"/>
      <c r="U315" s="62"/>
      <c r="V315" s="62"/>
      <c r="W315" s="62"/>
      <c r="X315" s="62"/>
      <c r="Y315" s="62"/>
      <c r="Z315" s="62"/>
      <c r="AA315" s="62"/>
      <c r="AB315" s="62"/>
      <c r="AC315" s="62"/>
      <c r="AD315" s="180"/>
      <c r="AF315" s="183"/>
      <c r="AG315" s="183"/>
    </row>
    <row r="316" spans="2:33" s="123" customFormat="1" x14ac:dyDescent="0.25">
      <c r="B316" s="59"/>
      <c r="C316" s="59"/>
      <c r="D316" s="59"/>
      <c r="E316" s="59"/>
      <c r="F316" s="59"/>
      <c r="G316" s="59"/>
      <c r="H316" s="59"/>
      <c r="I316" s="59"/>
      <c r="J316" s="59"/>
      <c r="K316" s="59"/>
      <c r="L316" s="60"/>
      <c r="M316" s="60"/>
      <c r="N316" s="60"/>
      <c r="O316" s="61"/>
      <c r="P316" s="61"/>
      <c r="Q316" s="61"/>
      <c r="R316" s="61"/>
      <c r="S316" s="62"/>
      <c r="T316" s="62"/>
      <c r="U316" s="62"/>
      <c r="V316" s="62"/>
      <c r="W316" s="62"/>
      <c r="X316" s="62"/>
      <c r="Y316" s="62"/>
      <c r="Z316" s="62"/>
      <c r="AA316" s="62"/>
      <c r="AB316" s="62"/>
      <c r="AC316" s="62"/>
      <c r="AD316" s="180"/>
      <c r="AF316" s="183"/>
      <c r="AG316" s="183"/>
    </row>
    <row r="317" spans="2:33" s="123" customFormat="1" x14ac:dyDescent="0.25">
      <c r="B317" s="59"/>
      <c r="C317" s="59"/>
      <c r="D317" s="59"/>
      <c r="E317" s="59"/>
      <c r="F317" s="59"/>
      <c r="G317" s="59"/>
      <c r="H317" s="59"/>
      <c r="I317" s="59"/>
      <c r="J317" s="59"/>
      <c r="K317" s="59"/>
      <c r="L317" s="60"/>
      <c r="M317" s="60"/>
      <c r="N317" s="60"/>
      <c r="O317" s="61"/>
      <c r="P317" s="61"/>
      <c r="Q317" s="61"/>
      <c r="R317" s="61"/>
      <c r="S317" s="62"/>
      <c r="T317" s="62"/>
      <c r="U317" s="62"/>
      <c r="V317" s="62"/>
      <c r="W317" s="62"/>
      <c r="X317" s="62"/>
      <c r="Y317" s="62"/>
      <c r="Z317" s="62"/>
      <c r="AA317" s="62"/>
      <c r="AB317" s="62"/>
      <c r="AC317" s="62"/>
      <c r="AD317" s="180"/>
      <c r="AF317" s="183"/>
      <c r="AG317" s="183"/>
    </row>
    <row r="318" spans="2:33" s="123" customFormat="1" x14ac:dyDescent="0.25">
      <c r="B318" s="59"/>
      <c r="C318" s="59"/>
      <c r="D318" s="59"/>
      <c r="E318" s="59"/>
      <c r="F318" s="59"/>
      <c r="G318" s="59"/>
      <c r="H318" s="59"/>
      <c r="I318" s="59"/>
      <c r="J318" s="59"/>
      <c r="K318" s="59"/>
      <c r="L318" s="60"/>
      <c r="M318" s="60"/>
      <c r="N318" s="60"/>
      <c r="O318" s="61"/>
      <c r="P318" s="61"/>
      <c r="Q318" s="61"/>
      <c r="R318" s="61"/>
      <c r="S318" s="62"/>
      <c r="T318" s="62"/>
      <c r="U318" s="62"/>
      <c r="V318" s="62"/>
      <c r="W318" s="62"/>
      <c r="X318" s="62"/>
      <c r="Y318" s="62"/>
      <c r="Z318" s="62"/>
      <c r="AA318" s="62"/>
      <c r="AB318" s="62"/>
      <c r="AC318" s="62"/>
      <c r="AD318" s="180"/>
      <c r="AF318" s="183"/>
      <c r="AG318" s="183"/>
    </row>
    <row r="319" spans="2:33" s="123" customFormat="1" x14ac:dyDescent="0.25">
      <c r="B319" s="59"/>
      <c r="C319" s="59"/>
      <c r="D319" s="59"/>
      <c r="E319" s="59"/>
      <c r="F319" s="59"/>
      <c r="G319" s="59"/>
      <c r="H319" s="59"/>
      <c r="I319" s="59"/>
      <c r="J319" s="59"/>
      <c r="K319" s="59"/>
      <c r="L319" s="60"/>
      <c r="M319" s="60"/>
      <c r="N319" s="60"/>
      <c r="O319" s="61"/>
      <c r="P319" s="61"/>
      <c r="Q319" s="61"/>
      <c r="R319" s="61"/>
      <c r="S319" s="62"/>
      <c r="T319" s="62"/>
      <c r="U319" s="62"/>
      <c r="V319" s="62"/>
      <c r="W319" s="62"/>
      <c r="X319" s="62"/>
      <c r="Y319" s="62"/>
      <c r="Z319" s="62"/>
      <c r="AA319" s="62"/>
      <c r="AB319" s="62"/>
      <c r="AC319" s="62"/>
      <c r="AD319" s="180"/>
      <c r="AF319" s="183"/>
      <c r="AG319" s="183"/>
    </row>
    <row r="320" spans="2:33" s="123" customFormat="1" x14ac:dyDescent="0.25">
      <c r="B320" s="59"/>
      <c r="C320" s="59"/>
      <c r="D320" s="59"/>
      <c r="E320" s="59"/>
      <c r="F320" s="59"/>
      <c r="G320" s="59"/>
      <c r="H320" s="59"/>
      <c r="I320" s="59"/>
      <c r="J320" s="59"/>
      <c r="K320" s="59"/>
      <c r="L320" s="60"/>
      <c r="M320" s="60"/>
      <c r="N320" s="60"/>
      <c r="O320" s="61"/>
      <c r="P320" s="61"/>
      <c r="Q320" s="61"/>
      <c r="R320" s="61"/>
      <c r="S320" s="62"/>
      <c r="T320" s="62"/>
      <c r="U320" s="62"/>
      <c r="V320" s="62"/>
      <c r="W320" s="62"/>
      <c r="X320" s="62"/>
      <c r="Y320" s="62"/>
      <c r="Z320" s="62"/>
      <c r="AA320" s="62"/>
      <c r="AB320" s="62"/>
      <c r="AC320" s="62"/>
      <c r="AD320" s="180"/>
      <c r="AF320" s="183"/>
      <c r="AG320" s="183"/>
    </row>
    <row r="321" spans="2:33" s="123" customFormat="1" x14ac:dyDescent="0.25">
      <c r="B321" s="59"/>
      <c r="C321" s="59"/>
      <c r="D321" s="59"/>
      <c r="E321" s="59"/>
      <c r="F321" s="59"/>
      <c r="G321" s="59"/>
      <c r="H321" s="59"/>
      <c r="I321" s="59"/>
      <c r="J321" s="59"/>
      <c r="K321" s="59"/>
      <c r="L321" s="60"/>
      <c r="M321" s="60"/>
      <c r="N321" s="60"/>
      <c r="O321" s="61"/>
      <c r="P321" s="61"/>
      <c r="Q321" s="61"/>
      <c r="R321" s="61"/>
      <c r="S321" s="62"/>
      <c r="T321" s="62"/>
      <c r="U321" s="62"/>
      <c r="V321" s="62"/>
      <c r="W321" s="62"/>
      <c r="X321" s="62"/>
      <c r="Y321" s="62"/>
      <c r="Z321" s="62"/>
      <c r="AA321" s="62"/>
      <c r="AB321" s="62"/>
      <c r="AC321" s="62"/>
      <c r="AD321" s="180"/>
      <c r="AF321" s="183"/>
      <c r="AG321" s="183"/>
    </row>
    <row r="322" spans="2:33" s="123" customFormat="1" x14ac:dyDescent="0.25">
      <c r="B322" s="59"/>
      <c r="C322" s="59"/>
      <c r="D322" s="59"/>
      <c r="E322" s="59"/>
      <c r="F322" s="59"/>
      <c r="G322" s="59"/>
      <c r="H322" s="59"/>
      <c r="I322" s="59"/>
      <c r="J322" s="59"/>
      <c r="K322" s="59"/>
      <c r="L322" s="60"/>
      <c r="M322" s="60"/>
      <c r="N322" s="60"/>
      <c r="O322" s="61"/>
      <c r="P322" s="61"/>
      <c r="Q322" s="61"/>
      <c r="R322" s="61"/>
      <c r="S322" s="62"/>
      <c r="T322" s="62"/>
      <c r="U322" s="62"/>
      <c r="V322" s="62"/>
      <c r="W322" s="62"/>
      <c r="X322" s="62"/>
      <c r="Y322" s="62"/>
      <c r="Z322" s="62"/>
      <c r="AA322" s="62"/>
      <c r="AB322" s="62"/>
      <c r="AC322" s="62"/>
      <c r="AD322" s="180"/>
      <c r="AF322" s="183"/>
      <c r="AG322" s="183"/>
    </row>
    <row r="323" spans="2:33" s="123" customFormat="1" x14ac:dyDescent="0.25">
      <c r="B323" s="59"/>
      <c r="C323" s="59"/>
      <c r="D323" s="59"/>
      <c r="E323" s="59"/>
      <c r="F323" s="59"/>
      <c r="G323" s="59"/>
      <c r="H323" s="59"/>
      <c r="I323" s="59"/>
      <c r="J323" s="59"/>
      <c r="K323" s="59"/>
      <c r="L323" s="60"/>
      <c r="M323" s="60"/>
      <c r="N323" s="60"/>
      <c r="O323" s="61"/>
      <c r="P323" s="61"/>
      <c r="Q323" s="61"/>
      <c r="R323" s="61"/>
      <c r="S323" s="62"/>
      <c r="T323" s="62"/>
      <c r="U323" s="62"/>
      <c r="V323" s="62"/>
      <c r="W323" s="62"/>
      <c r="X323" s="62"/>
      <c r="Y323" s="62"/>
      <c r="Z323" s="62"/>
      <c r="AA323" s="62"/>
      <c r="AB323" s="62"/>
      <c r="AC323" s="62"/>
      <c r="AD323" s="180"/>
      <c r="AF323" s="183"/>
      <c r="AG323" s="183"/>
    </row>
    <row r="324" spans="2:33" s="123" customFormat="1" x14ac:dyDescent="0.25">
      <c r="B324" s="59"/>
      <c r="C324" s="59"/>
      <c r="D324" s="59"/>
      <c r="E324" s="59"/>
      <c r="F324" s="59"/>
      <c r="G324" s="59"/>
      <c r="H324" s="59"/>
      <c r="I324" s="59"/>
      <c r="J324" s="59"/>
      <c r="K324" s="59"/>
      <c r="L324" s="60"/>
      <c r="M324" s="60"/>
      <c r="N324" s="60"/>
      <c r="O324" s="61"/>
      <c r="P324" s="61"/>
      <c r="Q324" s="61"/>
      <c r="R324" s="61"/>
      <c r="S324" s="62"/>
      <c r="T324" s="62"/>
      <c r="U324" s="62"/>
      <c r="V324" s="62"/>
      <c r="W324" s="62"/>
      <c r="X324" s="62"/>
      <c r="Y324" s="62"/>
      <c r="Z324" s="62"/>
      <c r="AA324" s="62"/>
      <c r="AB324" s="62"/>
      <c r="AC324" s="62"/>
      <c r="AD324" s="180"/>
      <c r="AF324" s="183"/>
      <c r="AG324" s="183"/>
    </row>
    <row r="325" spans="2:33" s="123" customFormat="1" x14ac:dyDescent="0.25">
      <c r="B325" s="59"/>
      <c r="C325" s="59"/>
      <c r="D325" s="59"/>
      <c r="E325" s="59"/>
      <c r="F325" s="59"/>
      <c r="G325" s="59"/>
      <c r="H325" s="59"/>
      <c r="I325" s="59"/>
      <c r="J325" s="59"/>
      <c r="K325" s="59"/>
      <c r="L325" s="60"/>
      <c r="M325" s="60"/>
      <c r="N325" s="60"/>
      <c r="O325" s="61"/>
      <c r="P325" s="61"/>
      <c r="Q325" s="61"/>
      <c r="R325" s="61"/>
      <c r="S325" s="62"/>
      <c r="T325" s="62"/>
      <c r="U325" s="62"/>
      <c r="V325" s="62"/>
      <c r="W325" s="62"/>
      <c r="X325" s="62"/>
      <c r="Y325" s="62"/>
      <c r="Z325" s="62"/>
      <c r="AA325" s="62"/>
      <c r="AB325" s="62"/>
      <c r="AC325" s="62"/>
      <c r="AD325" s="180"/>
      <c r="AF325" s="183"/>
      <c r="AG325" s="183"/>
    </row>
    <row r="326" spans="2:33" s="123" customFormat="1" x14ac:dyDescent="0.25">
      <c r="B326" s="59"/>
      <c r="C326" s="59"/>
      <c r="D326" s="59"/>
      <c r="E326" s="59"/>
      <c r="F326" s="59"/>
      <c r="G326" s="59"/>
      <c r="H326" s="59"/>
      <c r="I326" s="59"/>
      <c r="J326" s="59"/>
      <c r="K326" s="59"/>
      <c r="L326" s="60"/>
      <c r="M326" s="60"/>
      <c r="N326" s="60"/>
      <c r="O326" s="61"/>
      <c r="P326" s="61"/>
      <c r="Q326" s="61"/>
      <c r="R326" s="61"/>
      <c r="S326" s="62"/>
      <c r="T326" s="62"/>
      <c r="U326" s="62"/>
      <c r="V326" s="62"/>
      <c r="W326" s="62"/>
      <c r="X326" s="62"/>
      <c r="Y326" s="62"/>
      <c r="Z326" s="62"/>
      <c r="AA326" s="62"/>
      <c r="AB326" s="62"/>
      <c r="AC326" s="62"/>
      <c r="AD326" s="180"/>
      <c r="AF326" s="183"/>
      <c r="AG326" s="183"/>
    </row>
    <row r="327" spans="2:33" s="123" customFormat="1" x14ac:dyDescent="0.25">
      <c r="B327" s="59"/>
      <c r="C327" s="59"/>
      <c r="D327" s="59"/>
      <c r="E327" s="59"/>
      <c r="F327" s="59"/>
      <c r="G327" s="59"/>
      <c r="H327" s="59"/>
      <c r="I327" s="59"/>
      <c r="J327" s="59"/>
      <c r="K327" s="59"/>
      <c r="L327" s="60"/>
      <c r="M327" s="60"/>
      <c r="N327" s="60"/>
      <c r="O327" s="61"/>
      <c r="P327" s="61"/>
      <c r="Q327" s="61"/>
      <c r="R327" s="61"/>
      <c r="S327" s="62"/>
      <c r="T327" s="62"/>
      <c r="U327" s="62"/>
      <c r="V327" s="62"/>
      <c r="W327" s="62"/>
      <c r="X327" s="62"/>
      <c r="Y327" s="62"/>
      <c r="Z327" s="62"/>
      <c r="AA327" s="62"/>
      <c r="AB327" s="62"/>
      <c r="AC327" s="62"/>
      <c r="AD327" s="180"/>
      <c r="AF327" s="183"/>
      <c r="AG327" s="183"/>
    </row>
    <row r="328" spans="2:33" s="123" customFormat="1" x14ac:dyDescent="0.25">
      <c r="B328" s="59"/>
      <c r="C328" s="59"/>
      <c r="D328" s="59"/>
      <c r="E328" s="59"/>
      <c r="F328" s="59"/>
      <c r="G328" s="59"/>
      <c r="H328" s="59"/>
      <c r="I328" s="59"/>
      <c r="J328" s="59"/>
      <c r="K328" s="59"/>
      <c r="L328" s="60"/>
      <c r="M328" s="60"/>
      <c r="N328" s="60"/>
      <c r="O328" s="61"/>
      <c r="P328" s="61"/>
      <c r="Q328" s="61"/>
      <c r="R328" s="61"/>
      <c r="S328" s="62"/>
      <c r="T328" s="62"/>
      <c r="U328" s="62"/>
      <c r="V328" s="62"/>
      <c r="W328" s="62"/>
      <c r="X328" s="62"/>
      <c r="Y328" s="62"/>
      <c r="Z328" s="62"/>
      <c r="AA328" s="62"/>
      <c r="AB328" s="62"/>
      <c r="AC328" s="62"/>
      <c r="AD328" s="180"/>
      <c r="AF328" s="183"/>
      <c r="AG328" s="183"/>
    </row>
    <row r="329" spans="2:33" s="123" customFormat="1" x14ac:dyDescent="0.25">
      <c r="B329" s="59"/>
      <c r="C329" s="59"/>
      <c r="D329" s="59"/>
      <c r="E329" s="59"/>
      <c r="F329" s="59"/>
      <c r="G329" s="59"/>
      <c r="H329" s="59"/>
      <c r="I329" s="59"/>
      <c r="J329" s="59"/>
      <c r="K329" s="59"/>
      <c r="L329" s="60"/>
      <c r="M329" s="60"/>
      <c r="N329" s="60"/>
      <c r="O329" s="61"/>
      <c r="P329" s="61"/>
      <c r="Q329" s="61"/>
      <c r="R329" s="61"/>
      <c r="S329" s="62"/>
      <c r="T329" s="62"/>
      <c r="U329" s="62"/>
      <c r="V329" s="62"/>
      <c r="W329" s="62"/>
      <c r="X329" s="62"/>
      <c r="Y329" s="62"/>
      <c r="Z329" s="62"/>
      <c r="AA329" s="62"/>
      <c r="AB329" s="62"/>
      <c r="AC329" s="62"/>
      <c r="AD329" s="180"/>
      <c r="AF329" s="183"/>
      <c r="AG329" s="183"/>
    </row>
    <row r="330" spans="2:33" s="123" customFormat="1" x14ac:dyDescent="0.25">
      <c r="B330" s="59"/>
      <c r="C330" s="59"/>
      <c r="D330" s="59"/>
      <c r="E330" s="59"/>
      <c r="F330" s="59"/>
      <c r="G330" s="59"/>
      <c r="H330" s="59"/>
      <c r="I330" s="59"/>
      <c r="J330" s="59"/>
      <c r="K330" s="59"/>
      <c r="L330" s="60"/>
      <c r="M330" s="60"/>
      <c r="N330" s="60"/>
      <c r="O330" s="61"/>
      <c r="P330" s="61"/>
      <c r="Q330" s="61"/>
      <c r="R330" s="61"/>
      <c r="S330" s="62"/>
      <c r="T330" s="62"/>
      <c r="U330" s="62"/>
      <c r="V330" s="62"/>
      <c r="W330" s="62"/>
      <c r="X330" s="62"/>
      <c r="Y330" s="62"/>
      <c r="Z330" s="62"/>
      <c r="AA330" s="62"/>
      <c r="AB330" s="62"/>
      <c r="AC330" s="62"/>
      <c r="AD330" s="180"/>
      <c r="AF330" s="183"/>
      <c r="AG330" s="183"/>
    </row>
    <row r="331" spans="2:33" s="123" customFormat="1" x14ac:dyDescent="0.25">
      <c r="B331" s="59"/>
      <c r="C331" s="59"/>
      <c r="D331" s="59"/>
      <c r="E331" s="59"/>
      <c r="F331" s="59"/>
      <c r="G331" s="59"/>
      <c r="H331" s="59"/>
      <c r="I331" s="59"/>
      <c r="J331" s="59"/>
      <c r="K331" s="59"/>
      <c r="L331" s="60"/>
      <c r="M331" s="60"/>
      <c r="N331" s="60"/>
      <c r="O331" s="61"/>
      <c r="P331" s="61"/>
      <c r="Q331" s="61"/>
      <c r="R331" s="61"/>
      <c r="S331" s="62"/>
      <c r="T331" s="62"/>
      <c r="U331" s="62"/>
      <c r="V331" s="62"/>
      <c r="W331" s="62"/>
      <c r="X331" s="62"/>
      <c r="Y331" s="62"/>
      <c r="Z331" s="62"/>
      <c r="AA331" s="62"/>
      <c r="AB331" s="62"/>
      <c r="AC331" s="62"/>
      <c r="AD331" s="180"/>
      <c r="AF331" s="183"/>
      <c r="AG331" s="183"/>
    </row>
    <row r="332" spans="2:33" s="123" customFormat="1" x14ac:dyDescent="0.25">
      <c r="B332" s="59"/>
      <c r="C332" s="59"/>
      <c r="D332" s="59"/>
      <c r="E332" s="59"/>
      <c r="F332" s="59"/>
      <c r="G332" s="59"/>
      <c r="H332" s="59"/>
      <c r="I332" s="59"/>
      <c r="J332" s="59"/>
      <c r="K332" s="59"/>
      <c r="L332" s="60"/>
      <c r="M332" s="60"/>
      <c r="N332" s="60"/>
      <c r="O332" s="61"/>
      <c r="P332" s="61"/>
      <c r="Q332" s="61"/>
      <c r="R332" s="61"/>
      <c r="S332" s="62"/>
      <c r="T332" s="62"/>
      <c r="U332" s="62"/>
      <c r="V332" s="62"/>
      <c r="W332" s="62"/>
      <c r="X332" s="62"/>
      <c r="Y332" s="62"/>
      <c r="Z332" s="62"/>
      <c r="AA332" s="62"/>
      <c r="AB332" s="62"/>
      <c r="AC332" s="62"/>
      <c r="AD332" s="180"/>
      <c r="AF332" s="183"/>
      <c r="AG332" s="183"/>
    </row>
    <row r="333" spans="2:33" s="123" customFormat="1" x14ac:dyDescent="0.25">
      <c r="B333" s="59"/>
      <c r="C333" s="59"/>
      <c r="D333" s="59"/>
      <c r="E333" s="59"/>
      <c r="F333" s="59"/>
      <c r="G333" s="59"/>
      <c r="H333" s="59"/>
      <c r="I333" s="59"/>
      <c r="J333" s="59"/>
      <c r="K333" s="59"/>
      <c r="L333" s="60"/>
      <c r="M333" s="60"/>
      <c r="N333" s="60"/>
      <c r="O333" s="61"/>
      <c r="P333" s="61"/>
      <c r="Q333" s="61"/>
      <c r="R333" s="61"/>
      <c r="S333" s="62"/>
      <c r="T333" s="62"/>
      <c r="U333" s="62"/>
      <c r="V333" s="62"/>
      <c r="W333" s="62"/>
      <c r="X333" s="62"/>
      <c r="Y333" s="62"/>
      <c r="Z333" s="62"/>
      <c r="AA333" s="62"/>
      <c r="AB333" s="62"/>
      <c r="AC333" s="62"/>
      <c r="AD333" s="180"/>
      <c r="AF333" s="183"/>
      <c r="AG333" s="183"/>
    </row>
    <row r="334" spans="2:33" s="123" customFormat="1" x14ac:dyDescent="0.25">
      <c r="B334" s="59"/>
      <c r="C334" s="59"/>
      <c r="D334" s="59"/>
      <c r="E334" s="59"/>
      <c r="F334" s="59"/>
      <c r="G334" s="59"/>
      <c r="H334" s="59"/>
      <c r="I334" s="59"/>
      <c r="J334" s="59"/>
      <c r="K334" s="59"/>
      <c r="L334" s="60"/>
      <c r="M334" s="60"/>
      <c r="N334" s="60"/>
      <c r="O334" s="61"/>
      <c r="P334" s="61"/>
      <c r="Q334" s="61"/>
      <c r="R334" s="61"/>
      <c r="S334" s="62"/>
      <c r="T334" s="62"/>
      <c r="U334" s="62"/>
      <c r="V334" s="62"/>
      <c r="W334" s="62"/>
      <c r="X334" s="62"/>
      <c r="Y334" s="62"/>
      <c r="Z334" s="62"/>
      <c r="AA334" s="62"/>
      <c r="AB334" s="62"/>
      <c r="AC334" s="62"/>
      <c r="AD334" s="180"/>
      <c r="AF334" s="183"/>
      <c r="AG334" s="183"/>
    </row>
    <row r="335" spans="2:33" s="123" customFormat="1" x14ac:dyDescent="0.25">
      <c r="B335" s="59"/>
      <c r="C335" s="59"/>
      <c r="D335" s="59"/>
      <c r="E335" s="59"/>
      <c r="F335" s="59"/>
      <c r="G335" s="59"/>
      <c r="H335" s="59"/>
      <c r="I335" s="59"/>
      <c r="J335" s="59"/>
      <c r="K335" s="59"/>
      <c r="L335" s="60"/>
      <c r="M335" s="60"/>
      <c r="N335" s="60"/>
      <c r="O335" s="61"/>
      <c r="P335" s="61"/>
      <c r="Q335" s="61"/>
      <c r="R335" s="61"/>
      <c r="S335" s="62"/>
      <c r="T335" s="62"/>
      <c r="U335" s="62"/>
      <c r="V335" s="62"/>
      <c r="W335" s="62"/>
      <c r="X335" s="62"/>
      <c r="Y335" s="62"/>
      <c r="Z335" s="62"/>
      <c r="AA335" s="62"/>
      <c r="AB335" s="62"/>
      <c r="AC335" s="62"/>
      <c r="AD335" s="180"/>
      <c r="AF335" s="183"/>
      <c r="AG335" s="183"/>
    </row>
    <row r="336" spans="2:33" s="123" customFormat="1" x14ac:dyDescent="0.25">
      <c r="B336" s="59"/>
      <c r="C336" s="59"/>
      <c r="D336" s="59"/>
      <c r="E336" s="59"/>
      <c r="F336" s="59"/>
      <c r="G336" s="59"/>
      <c r="H336" s="59"/>
      <c r="I336" s="59"/>
      <c r="J336" s="59"/>
      <c r="K336" s="59"/>
      <c r="L336" s="60"/>
      <c r="M336" s="60"/>
      <c r="N336" s="60"/>
      <c r="O336" s="61"/>
      <c r="P336" s="61"/>
      <c r="Q336" s="61"/>
      <c r="R336" s="61"/>
      <c r="S336" s="62"/>
      <c r="T336" s="62"/>
      <c r="U336" s="62"/>
      <c r="V336" s="62"/>
      <c r="W336" s="62"/>
      <c r="X336" s="62"/>
      <c r="Y336" s="62"/>
      <c r="Z336" s="62"/>
      <c r="AA336" s="62"/>
      <c r="AB336" s="62"/>
      <c r="AC336" s="62"/>
      <c r="AD336" s="180"/>
      <c r="AF336" s="183"/>
      <c r="AG336" s="183"/>
    </row>
    <row r="337" spans="2:33" s="123" customFormat="1" x14ac:dyDescent="0.25">
      <c r="B337" s="59"/>
      <c r="C337" s="59"/>
      <c r="D337" s="59"/>
      <c r="E337" s="59"/>
      <c r="F337" s="59"/>
      <c r="G337" s="59"/>
      <c r="H337" s="59"/>
      <c r="I337" s="59"/>
      <c r="J337" s="59"/>
      <c r="K337" s="59"/>
      <c r="L337" s="60"/>
      <c r="M337" s="60"/>
      <c r="N337" s="60"/>
      <c r="O337" s="61"/>
      <c r="P337" s="61"/>
      <c r="Q337" s="61"/>
      <c r="R337" s="61"/>
      <c r="S337" s="62"/>
      <c r="T337" s="62"/>
      <c r="U337" s="62"/>
      <c r="V337" s="62"/>
      <c r="W337" s="62"/>
      <c r="X337" s="62"/>
      <c r="Y337" s="62"/>
      <c r="Z337" s="62"/>
      <c r="AA337" s="62"/>
      <c r="AB337" s="62"/>
      <c r="AC337" s="62"/>
      <c r="AD337" s="180"/>
      <c r="AF337" s="183"/>
      <c r="AG337" s="183"/>
    </row>
    <row r="338" spans="2:33" s="123" customFormat="1" x14ac:dyDescent="0.25">
      <c r="B338" s="59"/>
      <c r="C338" s="59"/>
      <c r="D338" s="59"/>
      <c r="E338" s="59"/>
      <c r="F338" s="59"/>
      <c r="G338" s="59"/>
      <c r="H338" s="59"/>
      <c r="I338" s="59"/>
      <c r="J338" s="59"/>
      <c r="K338" s="59"/>
      <c r="L338" s="60"/>
      <c r="M338" s="60"/>
      <c r="N338" s="60"/>
      <c r="O338" s="61"/>
      <c r="P338" s="61"/>
      <c r="Q338" s="61"/>
      <c r="R338" s="61"/>
      <c r="S338" s="62"/>
      <c r="T338" s="62"/>
      <c r="U338" s="62"/>
      <c r="V338" s="62"/>
      <c r="W338" s="62"/>
      <c r="X338" s="62"/>
      <c r="Y338" s="62"/>
      <c r="Z338" s="62"/>
      <c r="AA338" s="62"/>
      <c r="AB338" s="62"/>
      <c r="AC338" s="62"/>
      <c r="AD338" s="180"/>
      <c r="AF338" s="183"/>
      <c r="AG338" s="183"/>
    </row>
    <row r="339" spans="2:33" s="123" customFormat="1" x14ac:dyDescent="0.25">
      <c r="B339" s="59"/>
      <c r="C339" s="59"/>
      <c r="D339" s="59"/>
      <c r="E339" s="59"/>
      <c r="F339" s="59"/>
      <c r="G339" s="59"/>
      <c r="H339" s="59"/>
      <c r="I339" s="59"/>
      <c r="J339" s="59"/>
      <c r="K339" s="59"/>
      <c r="L339" s="60"/>
      <c r="M339" s="60"/>
      <c r="N339" s="60"/>
      <c r="O339" s="61"/>
      <c r="P339" s="61"/>
      <c r="Q339" s="61"/>
      <c r="R339" s="61"/>
      <c r="S339" s="62"/>
      <c r="T339" s="62"/>
      <c r="U339" s="62"/>
      <c r="V339" s="62"/>
      <c r="W339" s="62"/>
      <c r="X339" s="62"/>
      <c r="Y339" s="62"/>
      <c r="Z339" s="62"/>
      <c r="AA339" s="62"/>
      <c r="AB339" s="62"/>
      <c r="AC339" s="62"/>
      <c r="AD339" s="180"/>
      <c r="AF339" s="183"/>
      <c r="AG339" s="183"/>
    </row>
    <row r="340" spans="2:33" s="123" customFormat="1" x14ac:dyDescent="0.25">
      <c r="B340" s="59"/>
      <c r="C340" s="59"/>
      <c r="D340" s="59"/>
      <c r="E340" s="59"/>
      <c r="F340" s="59"/>
      <c r="G340" s="59"/>
      <c r="H340" s="59"/>
      <c r="I340" s="59"/>
      <c r="J340" s="59"/>
      <c r="K340" s="59"/>
      <c r="L340" s="60"/>
      <c r="M340" s="60"/>
      <c r="N340" s="60"/>
      <c r="O340" s="61"/>
      <c r="P340" s="61"/>
      <c r="Q340" s="61"/>
      <c r="R340" s="61"/>
      <c r="S340" s="62"/>
      <c r="T340" s="62"/>
      <c r="U340" s="62"/>
      <c r="V340" s="62"/>
      <c r="W340" s="62"/>
      <c r="X340" s="62"/>
      <c r="Y340" s="62"/>
      <c r="Z340" s="62"/>
      <c r="AA340" s="62"/>
      <c r="AB340" s="62"/>
      <c r="AC340" s="62"/>
      <c r="AD340" s="180"/>
      <c r="AF340" s="183"/>
      <c r="AG340" s="183"/>
    </row>
    <row r="341" spans="2:33" s="123" customFormat="1" x14ac:dyDescent="0.25">
      <c r="B341" s="59"/>
      <c r="C341" s="59"/>
      <c r="D341" s="59"/>
      <c r="E341" s="59"/>
      <c r="F341" s="59"/>
      <c r="G341" s="59"/>
      <c r="H341" s="59"/>
      <c r="I341" s="59"/>
      <c r="J341" s="59"/>
      <c r="K341" s="59"/>
      <c r="L341" s="60"/>
      <c r="M341" s="60"/>
      <c r="N341" s="60"/>
      <c r="O341" s="61"/>
      <c r="P341" s="61"/>
      <c r="Q341" s="61"/>
      <c r="R341" s="61"/>
      <c r="S341" s="62"/>
      <c r="T341" s="62"/>
      <c r="U341" s="62"/>
      <c r="V341" s="62"/>
      <c r="W341" s="62"/>
      <c r="X341" s="62"/>
      <c r="Y341" s="62"/>
      <c r="Z341" s="62"/>
      <c r="AA341" s="62"/>
      <c r="AB341" s="62"/>
      <c r="AC341" s="62"/>
      <c r="AD341" s="180"/>
      <c r="AF341" s="183"/>
      <c r="AG341" s="183"/>
    </row>
    <row r="342" spans="2:33" s="123" customFormat="1" x14ac:dyDescent="0.25">
      <c r="B342" s="59"/>
      <c r="C342" s="59"/>
      <c r="D342" s="59"/>
      <c r="E342" s="59"/>
      <c r="F342" s="59"/>
      <c r="G342" s="59"/>
      <c r="H342" s="59"/>
      <c r="I342" s="59"/>
      <c r="J342" s="59"/>
      <c r="K342" s="59"/>
      <c r="L342" s="60"/>
      <c r="M342" s="60"/>
      <c r="N342" s="60"/>
      <c r="O342" s="61"/>
      <c r="P342" s="61"/>
      <c r="Q342" s="61"/>
      <c r="R342" s="61"/>
      <c r="S342" s="62"/>
      <c r="T342" s="62"/>
      <c r="U342" s="62"/>
      <c r="V342" s="62"/>
      <c r="W342" s="62"/>
      <c r="X342" s="62"/>
      <c r="Y342" s="62"/>
      <c r="Z342" s="62"/>
      <c r="AA342" s="62"/>
      <c r="AB342" s="62"/>
      <c r="AC342" s="62"/>
      <c r="AD342" s="180"/>
      <c r="AF342" s="183"/>
      <c r="AG342" s="183"/>
    </row>
    <row r="343" spans="2:33" s="123" customFormat="1" x14ac:dyDescent="0.25">
      <c r="B343" s="59"/>
      <c r="C343" s="59"/>
      <c r="D343" s="59"/>
      <c r="E343" s="59"/>
      <c r="F343" s="59"/>
      <c r="G343" s="59"/>
      <c r="H343" s="59"/>
      <c r="I343" s="59"/>
      <c r="J343" s="59"/>
      <c r="K343" s="59"/>
      <c r="L343" s="60"/>
      <c r="M343" s="60"/>
      <c r="N343" s="60"/>
      <c r="O343" s="61"/>
      <c r="P343" s="61"/>
      <c r="Q343" s="61"/>
      <c r="R343" s="61"/>
      <c r="S343" s="62"/>
      <c r="T343" s="62"/>
      <c r="U343" s="62"/>
      <c r="V343" s="62"/>
      <c r="W343" s="62"/>
      <c r="X343" s="62"/>
      <c r="Y343" s="62"/>
      <c r="Z343" s="62"/>
      <c r="AA343" s="62"/>
      <c r="AB343" s="62"/>
      <c r="AC343" s="62"/>
      <c r="AD343" s="180"/>
      <c r="AF343" s="183"/>
      <c r="AG343" s="183"/>
    </row>
    <row r="344" spans="2:33" s="123" customFormat="1" x14ac:dyDescent="0.25">
      <c r="B344" s="59"/>
      <c r="C344" s="59"/>
      <c r="D344" s="59"/>
      <c r="E344" s="59"/>
      <c r="F344" s="59"/>
      <c r="G344" s="59"/>
      <c r="H344" s="59"/>
      <c r="I344" s="59"/>
      <c r="J344" s="59"/>
      <c r="K344" s="59"/>
      <c r="L344" s="60"/>
      <c r="M344" s="60"/>
      <c r="N344" s="60"/>
      <c r="O344" s="61"/>
      <c r="P344" s="61"/>
      <c r="Q344" s="61"/>
      <c r="R344" s="61"/>
      <c r="S344" s="62"/>
      <c r="T344" s="62"/>
      <c r="U344" s="62"/>
      <c r="V344" s="62"/>
      <c r="W344" s="62"/>
      <c r="X344" s="62"/>
      <c r="Y344" s="62"/>
      <c r="Z344" s="62"/>
      <c r="AA344" s="62"/>
      <c r="AB344" s="62"/>
      <c r="AC344" s="62"/>
      <c r="AD344" s="180"/>
      <c r="AF344" s="183"/>
      <c r="AG344" s="183"/>
    </row>
    <row r="345" spans="2:33" s="123" customFormat="1" x14ac:dyDescent="0.25">
      <c r="B345" s="59"/>
      <c r="C345" s="59"/>
      <c r="D345" s="59"/>
      <c r="E345" s="59"/>
      <c r="F345" s="59"/>
      <c r="G345" s="59"/>
      <c r="H345" s="59"/>
      <c r="I345" s="59"/>
      <c r="J345" s="59"/>
      <c r="K345" s="59"/>
      <c r="L345" s="60"/>
      <c r="M345" s="60"/>
      <c r="N345" s="60"/>
      <c r="O345" s="61"/>
      <c r="P345" s="61"/>
      <c r="Q345" s="61"/>
      <c r="R345" s="61"/>
      <c r="S345" s="62"/>
      <c r="T345" s="62"/>
      <c r="U345" s="62"/>
      <c r="V345" s="62"/>
      <c r="W345" s="62"/>
      <c r="X345" s="62"/>
      <c r="Y345" s="62"/>
      <c r="Z345" s="62"/>
      <c r="AA345" s="62"/>
      <c r="AB345" s="62"/>
      <c r="AC345" s="62"/>
      <c r="AD345" s="180"/>
      <c r="AF345" s="183"/>
      <c r="AG345" s="183"/>
    </row>
    <row r="346" spans="2:33" s="123" customFormat="1" x14ac:dyDescent="0.25">
      <c r="B346" s="59"/>
      <c r="C346" s="59"/>
      <c r="D346" s="59"/>
      <c r="E346" s="59"/>
      <c r="F346" s="59"/>
      <c r="G346" s="59"/>
      <c r="H346" s="59"/>
      <c r="I346" s="59"/>
      <c r="J346" s="59"/>
      <c r="K346" s="59"/>
      <c r="L346" s="60"/>
      <c r="M346" s="60"/>
      <c r="N346" s="60"/>
      <c r="O346" s="61"/>
      <c r="P346" s="61"/>
      <c r="Q346" s="61"/>
      <c r="R346" s="61"/>
      <c r="S346" s="62"/>
      <c r="T346" s="62"/>
      <c r="U346" s="62"/>
      <c r="V346" s="62"/>
      <c r="W346" s="62"/>
      <c r="X346" s="62"/>
      <c r="Y346" s="62"/>
      <c r="Z346" s="62"/>
      <c r="AA346" s="62"/>
      <c r="AB346" s="62"/>
      <c r="AC346" s="62"/>
      <c r="AD346" s="180"/>
      <c r="AF346" s="183"/>
      <c r="AG346" s="183"/>
    </row>
    <row r="347" spans="2:33" s="123" customFormat="1" x14ac:dyDescent="0.25">
      <c r="B347" s="59"/>
      <c r="C347" s="59"/>
      <c r="D347" s="59"/>
      <c r="E347" s="59"/>
      <c r="F347" s="59"/>
      <c r="G347" s="59"/>
      <c r="H347" s="59"/>
      <c r="I347" s="59"/>
      <c r="J347" s="59"/>
      <c r="K347" s="59"/>
      <c r="L347" s="60"/>
      <c r="M347" s="60"/>
      <c r="N347" s="60"/>
      <c r="O347" s="61"/>
      <c r="P347" s="61"/>
      <c r="Q347" s="61"/>
      <c r="R347" s="61"/>
      <c r="S347" s="62"/>
      <c r="T347" s="62"/>
      <c r="U347" s="62"/>
      <c r="V347" s="62"/>
      <c r="W347" s="62"/>
      <c r="X347" s="62"/>
      <c r="Y347" s="62"/>
      <c r="Z347" s="62"/>
      <c r="AA347" s="62"/>
      <c r="AB347" s="62"/>
      <c r="AC347" s="62"/>
      <c r="AD347" s="180"/>
      <c r="AF347" s="183"/>
      <c r="AG347" s="183"/>
    </row>
    <row r="348" spans="2:33" s="123" customFormat="1" x14ac:dyDescent="0.25">
      <c r="B348" s="59"/>
      <c r="C348" s="59"/>
      <c r="D348" s="59"/>
      <c r="E348" s="59"/>
      <c r="F348" s="59"/>
      <c r="G348" s="59"/>
      <c r="H348" s="59"/>
      <c r="I348" s="59"/>
      <c r="J348" s="59"/>
      <c r="K348" s="59"/>
      <c r="L348" s="60"/>
      <c r="M348" s="60"/>
      <c r="N348" s="60"/>
      <c r="O348" s="61"/>
      <c r="P348" s="61"/>
      <c r="Q348" s="61"/>
      <c r="R348" s="61"/>
      <c r="S348" s="62"/>
      <c r="T348" s="62"/>
      <c r="U348" s="62"/>
      <c r="V348" s="62"/>
      <c r="W348" s="62"/>
      <c r="X348" s="62"/>
      <c r="Y348" s="62"/>
      <c r="Z348" s="62"/>
      <c r="AA348" s="62"/>
      <c r="AB348" s="62"/>
      <c r="AC348" s="62"/>
      <c r="AD348" s="180"/>
      <c r="AF348" s="183"/>
      <c r="AG348" s="183"/>
    </row>
    <row r="349" spans="2:33" s="123" customFormat="1" x14ac:dyDescent="0.25">
      <c r="B349" s="59"/>
      <c r="C349" s="59"/>
      <c r="D349" s="59"/>
      <c r="E349" s="59"/>
      <c r="F349" s="59"/>
      <c r="G349" s="59"/>
      <c r="H349" s="59"/>
      <c r="I349" s="59"/>
      <c r="J349" s="59"/>
      <c r="K349" s="59"/>
      <c r="L349" s="60"/>
      <c r="M349" s="60"/>
      <c r="N349" s="60"/>
      <c r="O349" s="61"/>
      <c r="P349" s="61"/>
      <c r="Q349" s="61"/>
      <c r="R349" s="61"/>
      <c r="S349" s="62"/>
      <c r="T349" s="62"/>
      <c r="U349" s="62"/>
      <c r="V349" s="62"/>
      <c r="W349" s="62"/>
      <c r="X349" s="62"/>
      <c r="Y349" s="62"/>
      <c r="Z349" s="62"/>
      <c r="AA349" s="62"/>
      <c r="AB349" s="62"/>
      <c r="AC349" s="62"/>
      <c r="AD349" s="180"/>
      <c r="AF349" s="183"/>
      <c r="AG349" s="183"/>
    </row>
    <row r="350" spans="2:33" s="123" customFormat="1" x14ac:dyDescent="0.25">
      <c r="B350" s="59"/>
      <c r="C350" s="59"/>
      <c r="D350" s="59"/>
      <c r="E350" s="59"/>
      <c r="F350" s="59"/>
      <c r="G350" s="59"/>
      <c r="H350" s="59"/>
      <c r="I350" s="59"/>
      <c r="J350" s="59"/>
      <c r="K350" s="59"/>
      <c r="L350" s="60"/>
      <c r="M350" s="60"/>
      <c r="N350" s="60"/>
      <c r="O350" s="61"/>
      <c r="P350" s="61"/>
      <c r="Q350" s="61"/>
      <c r="R350" s="61"/>
      <c r="S350" s="62"/>
      <c r="T350" s="62"/>
      <c r="U350" s="62"/>
      <c r="V350" s="62"/>
      <c r="W350" s="62"/>
      <c r="X350" s="62"/>
      <c r="Y350" s="62"/>
      <c r="Z350" s="62"/>
      <c r="AA350" s="62"/>
      <c r="AB350" s="62"/>
      <c r="AC350" s="62"/>
      <c r="AD350" s="180"/>
      <c r="AF350" s="183"/>
      <c r="AG350" s="183"/>
    </row>
    <row r="351" spans="2:33" s="123" customFormat="1" x14ac:dyDescent="0.25">
      <c r="B351" s="59"/>
      <c r="C351" s="59"/>
      <c r="D351" s="59"/>
      <c r="E351" s="59"/>
      <c r="F351" s="59"/>
      <c r="G351" s="59"/>
      <c r="H351" s="59"/>
      <c r="I351" s="59"/>
      <c r="J351" s="59"/>
      <c r="K351" s="59"/>
      <c r="L351" s="60"/>
      <c r="M351" s="60"/>
      <c r="N351" s="60"/>
      <c r="O351" s="61"/>
      <c r="P351" s="61"/>
      <c r="Q351" s="61"/>
      <c r="R351" s="61"/>
      <c r="S351" s="62"/>
      <c r="T351" s="62"/>
      <c r="U351" s="62"/>
      <c r="V351" s="62"/>
      <c r="W351" s="62"/>
      <c r="X351" s="62"/>
      <c r="Y351" s="62"/>
      <c r="Z351" s="62"/>
      <c r="AA351" s="62"/>
      <c r="AB351" s="62"/>
      <c r="AC351" s="62"/>
      <c r="AD351" s="180"/>
      <c r="AF351" s="183"/>
      <c r="AG351" s="183"/>
    </row>
    <row r="352" spans="2:33" s="123" customFormat="1" x14ac:dyDescent="0.25">
      <c r="B352" s="59"/>
      <c r="C352" s="59"/>
      <c r="D352" s="59"/>
      <c r="E352" s="59"/>
      <c r="F352" s="59"/>
      <c r="G352" s="59"/>
      <c r="H352" s="59"/>
      <c r="I352" s="59"/>
      <c r="J352" s="59"/>
      <c r="K352" s="59"/>
      <c r="L352" s="60"/>
      <c r="M352" s="60"/>
      <c r="N352" s="60"/>
      <c r="O352" s="61"/>
      <c r="P352" s="61"/>
      <c r="Q352" s="61"/>
      <c r="R352" s="61"/>
      <c r="S352" s="62"/>
      <c r="T352" s="62"/>
      <c r="U352" s="62"/>
      <c r="V352" s="62"/>
      <c r="W352" s="62"/>
      <c r="X352" s="62"/>
      <c r="Y352" s="62"/>
      <c r="Z352" s="62"/>
      <c r="AA352" s="62"/>
      <c r="AB352" s="62"/>
      <c r="AC352" s="62"/>
      <c r="AD352" s="180"/>
      <c r="AF352" s="183"/>
      <c r="AG352" s="183"/>
    </row>
    <row r="353" spans="2:33" s="123" customFormat="1" x14ac:dyDescent="0.25">
      <c r="B353" s="59"/>
      <c r="C353" s="59"/>
      <c r="D353" s="59"/>
      <c r="E353" s="59"/>
      <c r="F353" s="59"/>
      <c r="G353" s="59"/>
      <c r="H353" s="59"/>
      <c r="I353" s="59"/>
      <c r="J353" s="59"/>
      <c r="K353" s="59"/>
      <c r="L353" s="60"/>
      <c r="M353" s="60"/>
      <c r="N353" s="60"/>
      <c r="O353" s="61"/>
      <c r="P353" s="61"/>
      <c r="Q353" s="61"/>
      <c r="R353" s="61"/>
      <c r="S353" s="62"/>
      <c r="T353" s="62"/>
      <c r="U353" s="62"/>
      <c r="V353" s="62"/>
      <c r="W353" s="62"/>
      <c r="X353" s="62"/>
      <c r="Y353" s="62"/>
      <c r="Z353" s="62"/>
      <c r="AA353" s="62"/>
      <c r="AB353" s="62"/>
      <c r="AC353" s="62"/>
      <c r="AD353" s="180"/>
      <c r="AF353" s="183"/>
      <c r="AG353" s="183"/>
    </row>
    <row r="354" spans="2:33" s="123" customFormat="1" x14ac:dyDescent="0.25">
      <c r="B354" s="59"/>
      <c r="C354" s="59"/>
      <c r="D354" s="59"/>
      <c r="E354" s="59"/>
      <c r="F354" s="59"/>
      <c r="G354" s="59"/>
      <c r="H354" s="59"/>
      <c r="I354" s="59"/>
      <c r="J354" s="59"/>
      <c r="K354" s="59"/>
      <c r="L354" s="60"/>
      <c r="M354" s="60"/>
      <c r="N354" s="60"/>
      <c r="O354" s="61"/>
      <c r="P354" s="61"/>
      <c r="Q354" s="61"/>
      <c r="R354" s="61"/>
      <c r="S354" s="62"/>
      <c r="T354" s="62"/>
      <c r="U354" s="62"/>
      <c r="V354" s="62"/>
      <c r="W354" s="62"/>
      <c r="X354" s="62"/>
      <c r="Y354" s="62"/>
      <c r="Z354" s="62"/>
      <c r="AA354" s="62"/>
      <c r="AB354" s="62"/>
      <c r="AC354" s="62"/>
      <c r="AD354" s="180"/>
      <c r="AF354" s="183"/>
      <c r="AG354" s="183"/>
    </row>
    <row r="355" spans="2:33" s="123" customFormat="1" x14ac:dyDescent="0.25">
      <c r="B355" s="59"/>
      <c r="C355" s="59"/>
      <c r="D355" s="59"/>
      <c r="E355" s="59"/>
      <c r="F355" s="59"/>
      <c r="G355" s="59"/>
      <c r="H355" s="59"/>
      <c r="I355" s="59"/>
      <c r="J355" s="59"/>
      <c r="K355" s="59"/>
      <c r="L355" s="60"/>
      <c r="M355" s="60"/>
      <c r="N355" s="60"/>
      <c r="O355" s="61"/>
      <c r="P355" s="61"/>
      <c r="Q355" s="61"/>
      <c r="R355" s="61"/>
      <c r="S355" s="62"/>
      <c r="T355" s="62"/>
      <c r="U355" s="62"/>
      <c r="V355" s="62"/>
      <c r="W355" s="62"/>
      <c r="X355" s="62"/>
      <c r="Y355" s="62"/>
      <c r="Z355" s="62"/>
      <c r="AA355" s="62"/>
      <c r="AB355" s="62"/>
      <c r="AC355" s="62"/>
      <c r="AD355" s="180"/>
      <c r="AF355" s="183"/>
      <c r="AG355" s="183"/>
    </row>
    <row r="356" spans="2:33" s="123" customFormat="1" x14ac:dyDescent="0.25">
      <c r="B356" s="59"/>
      <c r="C356" s="59"/>
      <c r="D356" s="59"/>
      <c r="E356" s="59"/>
      <c r="F356" s="59"/>
      <c r="G356" s="59"/>
      <c r="H356" s="59"/>
      <c r="I356" s="59"/>
      <c r="J356" s="59"/>
      <c r="K356" s="59"/>
      <c r="L356" s="60"/>
      <c r="M356" s="60"/>
      <c r="N356" s="60"/>
      <c r="O356" s="61"/>
      <c r="P356" s="61"/>
      <c r="Q356" s="61"/>
      <c r="R356" s="61"/>
      <c r="S356" s="62"/>
      <c r="T356" s="62"/>
      <c r="U356" s="62"/>
      <c r="V356" s="62"/>
      <c r="W356" s="62"/>
      <c r="X356" s="62"/>
      <c r="Y356" s="62"/>
      <c r="Z356" s="62"/>
      <c r="AA356" s="62"/>
      <c r="AB356" s="62"/>
      <c r="AC356" s="62"/>
      <c r="AD356" s="180"/>
      <c r="AF356" s="183"/>
      <c r="AG356" s="183"/>
    </row>
    <row r="357" spans="2:33" s="123" customFormat="1" x14ac:dyDescent="0.25">
      <c r="B357" s="59"/>
      <c r="C357" s="59"/>
      <c r="D357" s="59"/>
      <c r="E357" s="59"/>
      <c r="F357" s="59"/>
      <c r="G357" s="59"/>
      <c r="H357" s="59"/>
      <c r="I357" s="59"/>
      <c r="J357" s="59"/>
      <c r="K357" s="59"/>
      <c r="L357" s="60"/>
      <c r="M357" s="60"/>
      <c r="N357" s="60"/>
      <c r="O357" s="61"/>
      <c r="P357" s="61"/>
      <c r="Q357" s="61"/>
      <c r="R357" s="61"/>
      <c r="S357" s="62"/>
      <c r="T357" s="62"/>
      <c r="U357" s="62"/>
      <c r="V357" s="62"/>
      <c r="W357" s="62"/>
      <c r="X357" s="62"/>
      <c r="Y357" s="62"/>
      <c r="Z357" s="62"/>
      <c r="AA357" s="62"/>
      <c r="AB357" s="62"/>
      <c r="AC357" s="62"/>
      <c r="AD357" s="180"/>
      <c r="AF357" s="183"/>
      <c r="AG357" s="183"/>
    </row>
    <row r="358" spans="2:33" s="123" customFormat="1" x14ac:dyDescent="0.25">
      <c r="B358" s="59"/>
      <c r="C358" s="59"/>
      <c r="D358" s="59"/>
      <c r="E358" s="59"/>
      <c r="F358" s="59"/>
      <c r="G358" s="59"/>
      <c r="H358" s="59"/>
      <c r="I358" s="59"/>
      <c r="J358" s="59"/>
      <c r="K358" s="59"/>
      <c r="L358" s="60"/>
      <c r="M358" s="60"/>
      <c r="N358" s="60"/>
      <c r="O358" s="61"/>
      <c r="P358" s="61"/>
      <c r="Q358" s="61"/>
      <c r="R358" s="61"/>
      <c r="S358" s="62"/>
      <c r="T358" s="62"/>
      <c r="U358" s="62"/>
      <c r="V358" s="62"/>
      <c r="W358" s="62"/>
      <c r="X358" s="62"/>
      <c r="Y358" s="62"/>
      <c r="Z358" s="62"/>
      <c r="AA358" s="62"/>
      <c r="AB358" s="62"/>
      <c r="AC358" s="62"/>
      <c r="AD358" s="180"/>
      <c r="AF358" s="183"/>
      <c r="AG358" s="183"/>
    </row>
    <row r="359" spans="2:33" s="123" customFormat="1" x14ac:dyDescent="0.25">
      <c r="B359" s="59"/>
      <c r="C359" s="59"/>
      <c r="D359" s="59"/>
      <c r="E359" s="59"/>
      <c r="F359" s="59"/>
      <c r="G359" s="59"/>
      <c r="H359" s="59"/>
      <c r="I359" s="59"/>
      <c r="J359" s="59"/>
      <c r="K359" s="59"/>
      <c r="L359" s="60"/>
      <c r="M359" s="60"/>
      <c r="N359" s="60"/>
      <c r="O359" s="61"/>
      <c r="P359" s="61"/>
      <c r="Q359" s="61"/>
      <c r="R359" s="61"/>
      <c r="S359" s="62"/>
      <c r="T359" s="62"/>
      <c r="U359" s="62"/>
      <c r="V359" s="62"/>
      <c r="W359" s="62"/>
      <c r="X359" s="62"/>
      <c r="Y359" s="62"/>
      <c r="Z359" s="62"/>
      <c r="AA359" s="62"/>
      <c r="AB359" s="62"/>
      <c r="AC359" s="62"/>
      <c r="AD359" s="180"/>
      <c r="AF359" s="183"/>
      <c r="AG359" s="183"/>
    </row>
    <row r="360" spans="2:33" s="123" customFormat="1" x14ac:dyDescent="0.25">
      <c r="B360" s="59"/>
      <c r="C360" s="59"/>
      <c r="D360" s="59"/>
      <c r="E360" s="59"/>
      <c r="F360" s="59"/>
      <c r="G360" s="59"/>
      <c r="H360" s="59"/>
      <c r="I360" s="59"/>
      <c r="J360" s="59"/>
      <c r="K360" s="59"/>
      <c r="L360" s="60"/>
      <c r="M360" s="60"/>
      <c r="N360" s="60"/>
      <c r="O360" s="61"/>
      <c r="P360" s="61"/>
      <c r="Q360" s="61"/>
      <c r="R360" s="61"/>
      <c r="S360" s="62"/>
      <c r="T360" s="62"/>
      <c r="U360" s="62"/>
      <c r="V360" s="62"/>
      <c r="W360" s="62"/>
      <c r="X360" s="62"/>
      <c r="Y360" s="62"/>
      <c r="Z360" s="62"/>
      <c r="AA360" s="62"/>
      <c r="AB360" s="62"/>
      <c r="AC360" s="62"/>
      <c r="AD360" s="180"/>
      <c r="AF360" s="183"/>
      <c r="AG360" s="183"/>
    </row>
    <row r="361" spans="2:33" s="123" customFormat="1" x14ac:dyDescent="0.25">
      <c r="B361" s="59"/>
      <c r="C361" s="59"/>
      <c r="D361" s="59"/>
      <c r="E361" s="59"/>
      <c r="F361" s="59"/>
      <c r="G361" s="59"/>
      <c r="H361" s="59"/>
      <c r="I361" s="59"/>
      <c r="J361" s="59"/>
      <c r="K361" s="59"/>
      <c r="L361" s="60"/>
      <c r="M361" s="60"/>
      <c r="N361" s="60"/>
      <c r="O361" s="61"/>
      <c r="P361" s="61"/>
      <c r="Q361" s="61"/>
      <c r="R361" s="61"/>
      <c r="S361" s="62"/>
      <c r="T361" s="62"/>
      <c r="U361" s="62"/>
      <c r="V361" s="62"/>
      <c r="W361" s="62"/>
      <c r="X361" s="62"/>
      <c r="Y361" s="62"/>
      <c r="Z361" s="62"/>
      <c r="AA361" s="62"/>
      <c r="AB361" s="62"/>
      <c r="AC361" s="62"/>
      <c r="AD361" s="180"/>
      <c r="AF361" s="183"/>
      <c r="AG361" s="183"/>
    </row>
    <row r="362" spans="2:33" s="123" customFormat="1" x14ac:dyDescent="0.25">
      <c r="B362" s="59"/>
      <c r="C362" s="59"/>
      <c r="D362" s="59"/>
      <c r="E362" s="59"/>
      <c r="F362" s="59"/>
      <c r="G362" s="59"/>
      <c r="H362" s="59"/>
      <c r="I362" s="59"/>
      <c r="J362" s="59"/>
      <c r="K362" s="59"/>
      <c r="L362" s="60"/>
      <c r="M362" s="60"/>
      <c r="N362" s="60"/>
      <c r="O362" s="61"/>
      <c r="P362" s="61"/>
      <c r="Q362" s="61"/>
      <c r="R362" s="61"/>
      <c r="S362" s="62"/>
      <c r="T362" s="62"/>
      <c r="U362" s="62"/>
      <c r="V362" s="62"/>
      <c r="W362" s="62"/>
      <c r="X362" s="62"/>
      <c r="Y362" s="62"/>
      <c r="Z362" s="62"/>
      <c r="AA362" s="62"/>
      <c r="AB362" s="62"/>
      <c r="AC362" s="62"/>
      <c r="AD362" s="180"/>
      <c r="AF362" s="183"/>
      <c r="AG362" s="183"/>
    </row>
    <row r="363" spans="2:33" s="123" customFormat="1" x14ac:dyDescent="0.25">
      <c r="B363" s="59"/>
      <c r="C363" s="59"/>
      <c r="D363" s="59"/>
      <c r="E363" s="59"/>
      <c r="F363" s="59"/>
      <c r="G363" s="59"/>
      <c r="H363" s="59"/>
      <c r="I363" s="59"/>
      <c r="J363" s="59"/>
      <c r="K363" s="59"/>
      <c r="L363" s="60"/>
      <c r="M363" s="60"/>
      <c r="N363" s="60"/>
      <c r="O363" s="61"/>
      <c r="P363" s="61"/>
      <c r="Q363" s="61"/>
      <c r="R363" s="61"/>
      <c r="S363" s="62"/>
      <c r="T363" s="62"/>
      <c r="U363" s="62"/>
      <c r="V363" s="62"/>
      <c r="W363" s="62"/>
      <c r="X363" s="62"/>
      <c r="Y363" s="62"/>
      <c r="Z363" s="62"/>
      <c r="AA363" s="62"/>
      <c r="AB363" s="62"/>
      <c r="AC363" s="62"/>
      <c r="AD363" s="180"/>
      <c r="AF363" s="183"/>
      <c r="AG363" s="183"/>
    </row>
    <row r="364" spans="2:33" s="123" customFormat="1" x14ac:dyDescent="0.25">
      <c r="B364" s="59"/>
      <c r="C364" s="59"/>
      <c r="D364" s="59"/>
      <c r="E364" s="59"/>
      <c r="F364" s="59"/>
      <c r="G364" s="59"/>
      <c r="H364" s="59"/>
      <c r="I364" s="59"/>
      <c r="J364" s="59"/>
      <c r="K364" s="59"/>
      <c r="L364" s="60"/>
      <c r="M364" s="60"/>
      <c r="N364" s="60"/>
      <c r="O364" s="61"/>
      <c r="P364" s="61"/>
      <c r="Q364" s="61"/>
      <c r="R364" s="61"/>
      <c r="S364" s="62"/>
      <c r="T364" s="62"/>
      <c r="U364" s="62"/>
      <c r="V364" s="62"/>
      <c r="W364" s="62"/>
      <c r="X364" s="62"/>
      <c r="Y364" s="62"/>
      <c r="Z364" s="62"/>
      <c r="AA364" s="62"/>
      <c r="AB364" s="62"/>
      <c r="AC364" s="62"/>
      <c r="AD364" s="180"/>
      <c r="AF364" s="183"/>
      <c r="AG364" s="183"/>
    </row>
    <row r="365" spans="2:33" s="123" customFormat="1" x14ac:dyDescent="0.25">
      <c r="B365" s="59"/>
      <c r="C365" s="59"/>
      <c r="D365" s="59"/>
      <c r="E365" s="59"/>
      <c r="F365" s="59"/>
      <c r="G365" s="59"/>
      <c r="H365" s="59"/>
      <c r="I365" s="59"/>
      <c r="J365" s="59"/>
      <c r="K365" s="59"/>
      <c r="L365" s="60"/>
      <c r="M365" s="60"/>
      <c r="N365" s="60"/>
      <c r="O365" s="61"/>
      <c r="P365" s="61"/>
      <c r="Q365" s="61"/>
      <c r="R365" s="61"/>
      <c r="S365" s="62"/>
      <c r="T365" s="62"/>
      <c r="U365" s="62"/>
      <c r="V365" s="62"/>
      <c r="W365" s="62"/>
      <c r="X365" s="62"/>
      <c r="Y365" s="62"/>
      <c r="Z365" s="62"/>
      <c r="AA365" s="62"/>
      <c r="AB365" s="62"/>
      <c r="AC365" s="62"/>
      <c r="AD365" s="180"/>
      <c r="AF365" s="183"/>
      <c r="AG365" s="183"/>
    </row>
    <row r="366" spans="2:33" s="123" customFormat="1" x14ac:dyDescent="0.25">
      <c r="B366" s="59"/>
      <c r="C366" s="59"/>
      <c r="D366" s="59"/>
      <c r="E366" s="59"/>
      <c r="F366" s="59"/>
      <c r="G366" s="59"/>
      <c r="H366" s="59"/>
      <c r="I366" s="59"/>
      <c r="J366" s="59"/>
      <c r="K366" s="59"/>
      <c r="L366" s="60"/>
      <c r="M366" s="60"/>
      <c r="N366" s="60"/>
      <c r="O366" s="61"/>
      <c r="P366" s="61"/>
      <c r="Q366" s="61"/>
      <c r="R366" s="61"/>
      <c r="S366" s="62"/>
      <c r="T366" s="62"/>
      <c r="U366" s="62"/>
      <c r="V366" s="62"/>
      <c r="W366" s="62"/>
      <c r="X366" s="62"/>
      <c r="Y366" s="62"/>
      <c r="Z366" s="62"/>
      <c r="AA366" s="62"/>
      <c r="AB366" s="62"/>
      <c r="AC366" s="62"/>
      <c r="AD366" s="180"/>
      <c r="AF366" s="183"/>
      <c r="AG366" s="183"/>
    </row>
    <row r="367" spans="2:33" s="123" customFormat="1" x14ac:dyDescent="0.25">
      <c r="B367" s="59"/>
      <c r="C367" s="59"/>
      <c r="D367" s="59"/>
      <c r="E367" s="59"/>
      <c r="F367" s="59"/>
      <c r="G367" s="59"/>
      <c r="H367" s="59"/>
      <c r="I367" s="59"/>
      <c r="J367" s="59"/>
      <c r="K367" s="59"/>
      <c r="L367" s="60"/>
      <c r="M367" s="60"/>
      <c r="N367" s="60"/>
      <c r="O367" s="61"/>
      <c r="P367" s="61"/>
      <c r="Q367" s="61"/>
      <c r="R367" s="61"/>
      <c r="S367" s="62"/>
      <c r="T367" s="62"/>
      <c r="U367" s="62"/>
      <c r="V367" s="62"/>
      <c r="W367" s="62"/>
      <c r="X367" s="62"/>
      <c r="Y367" s="62"/>
      <c r="Z367" s="62"/>
      <c r="AA367" s="62"/>
      <c r="AB367" s="62"/>
      <c r="AC367" s="62"/>
      <c r="AD367" s="180"/>
      <c r="AF367" s="183"/>
      <c r="AG367" s="183"/>
    </row>
    <row r="368" spans="2:33" s="123" customFormat="1" x14ac:dyDescent="0.25">
      <c r="B368" s="59"/>
      <c r="C368" s="59"/>
      <c r="D368" s="59"/>
      <c r="E368" s="59"/>
      <c r="F368" s="59"/>
      <c r="G368" s="59"/>
      <c r="H368" s="59"/>
      <c r="I368" s="59"/>
      <c r="J368" s="59"/>
      <c r="K368" s="59"/>
      <c r="L368" s="60"/>
      <c r="M368" s="60"/>
      <c r="N368" s="60"/>
      <c r="O368" s="61"/>
      <c r="P368" s="61"/>
      <c r="Q368" s="61"/>
      <c r="R368" s="61"/>
      <c r="S368" s="62"/>
      <c r="T368" s="62"/>
      <c r="U368" s="62"/>
      <c r="V368" s="62"/>
      <c r="W368" s="62"/>
      <c r="X368" s="62"/>
      <c r="Y368" s="62"/>
      <c r="Z368" s="62"/>
      <c r="AA368" s="62"/>
      <c r="AB368" s="62"/>
      <c r="AC368" s="62"/>
      <c r="AD368" s="180"/>
      <c r="AF368" s="183"/>
      <c r="AG368" s="183"/>
    </row>
    <row r="369" spans="2:33" s="123" customFormat="1" x14ac:dyDescent="0.25">
      <c r="B369" s="59"/>
      <c r="C369" s="59"/>
      <c r="D369" s="59"/>
      <c r="E369" s="59"/>
      <c r="F369" s="59"/>
      <c r="G369" s="59"/>
      <c r="H369" s="59"/>
      <c r="I369" s="59"/>
      <c r="J369" s="59"/>
      <c r="K369" s="59"/>
      <c r="L369" s="60"/>
      <c r="M369" s="60"/>
      <c r="N369" s="60"/>
      <c r="O369" s="61"/>
      <c r="P369" s="61"/>
      <c r="Q369" s="61"/>
      <c r="R369" s="61"/>
      <c r="S369" s="62"/>
      <c r="T369" s="62"/>
      <c r="U369" s="62"/>
      <c r="V369" s="62"/>
      <c r="W369" s="62"/>
      <c r="X369" s="62"/>
      <c r="Y369" s="62"/>
      <c r="Z369" s="62"/>
      <c r="AA369" s="62"/>
      <c r="AB369" s="62"/>
      <c r="AC369" s="62"/>
      <c r="AD369" s="180"/>
      <c r="AF369" s="183"/>
      <c r="AG369" s="183"/>
    </row>
    <row r="370" spans="2:33" s="123" customFormat="1" x14ac:dyDescent="0.25">
      <c r="B370" s="59"/>
      <c r="C370" s="59"/>
      <c r="D370" s="59"/>
      <c r="E370" s="59"/>
      <c r="F370" s="59"/>
      <c r="G370" s="59"/>
      <c r="H370" s="59"/>
      <c r="I370" s="59"/>
      <c r="J370" s="59"/>
      <c r="K370" s="59"/>
      <c r="L370" s="60"/>
      <c r="M370" s="60"/>
      <c r="N370" s="60"/>
      <c r="O370" s="61"/>
      <c r="P370" s="61"/>
      <c r="Q370" s="61"/>
      <c r="R370" s="61"/>
      <c r="S370" s="62"/>
      <c r="T370" s="62"/>
      <c r="U370" s="62"/>
      <c r="V370" s="62"/>
      <c r="W370" s="62"/>
      <c r="X370" s="62"/>
      <c r="Y370" s="62"/>
      <c r="Z370" s="62"/>
      <c r="AA370" s="62"/>
      <c r="AB370" s="62"/>
      <c r="AC370" s="62"/>
      <c r="AD370" s="180"/>
      <c r="AF370" s="183"/>
      <c r="AG370" s="183"/>
    </row>
    <row r="371" spans="2:33" s="123" customFormat="1" x14ac:dyDescent="0.25">
      <c r="B371" s="59"/>
      <c r="C371" s="59"/>
      <c r="D371" s="59"/>
      <c r="E371" s="59"/>
      <c r="F371" s="59"/>
      <c r="G371" s="59"/>
      <c r="H371" s="59"/>
      <c r="I371" s="59"/>
      <c r="J371" s="59"/>
      <c r="K371" s="59"/>
      <c r="L371" s="60"/>
      <c r="M371" s="60"/>
      <c r="N371" s="60"/>
      <c r="O371" s="61"/>
      <c r="P371" s="61"/>
      <c r="Q371" s="61"/>
      <c r="R371" s="61"/>
      <c r="S371" s="62"/>
      <c r="T371" s="62"/>
      <c r="U371" s="62"/>
      <c r="V371" s="62"/>
      <c r="W371" s="62"/>
      <c r="X371" s="62"/>
      <c r="Y371" s="62"/>
      <c r="Z371" s="62"/>
      <c r="AA371" s="62"/>
      <c r="AB371" s="62"/>
      <c r="AC371" s="62"/>
      <c r="AD371" s="180"/>
      <c r="AF371" s="183"/>
      <c r="AG371" s="183"/>
    </row>
    <row r="372" spans="2:33" s="123" customFormat="1" x14ac:dyDescent="0.25">
      <c r="B372" s="59"/>
      <c r="C372" s="59"/>
      <c r="D372" s="59"/>
      <c r="E372" s="59"/>
      <c r="F372" s="59"/>
      <c r="G372" s="59"/>
      <c r="H372" s="59"/>
      <c r="I372" s="59"/>
      <c r="J372" s="59"/>
      <c r="K372" s="59"/>
      <c r="L372" s="60"/>
      <c r="M372" s="60"/>
      <c r="N372" s="60"/>
      <c r="O372" s="61"/>
      <c r="P372" s="61"/>
      <c r="Q372" s="61"/>
      <c r="R372" s="61"/>
      <c r="S372" s="62"/>
      <c r="T372" s="62"/>
      <c r="U372" s="62"/>
      <c r="V372" s="62"/>
      <c r="W372" s="62"/>
      <c r="X372" s="62"/>
      <c r="Y372" s="62"/>
      <c r="Z372" s="62"/>
      <c r="AA372" s="62"/>
      <c r="AB372" s="62"/>
      <c r="AC372" s="62"/>
      <c r="AD372" s="180"/>
      <c r="AF372" s="183"/>
      <c r="AG372" s="183"/>
    </row>
    <row r="373" spans="2:33" s="123" customFormat="1" x14ac:dyDescent="0.25">
      <c r="B373" s="59"/>
      <c r="C373" s="59"/>
      <c r="D373" s="59"/>
      <c r="E373" s="59"/>
      <c r="F373" s="59"/>
      <c r="G373" s="59"/>
      <c r="H373" s="59"/>
      <c r="I373" s="59"/>
      <c r="J373" s="59"/>
      <c r="K373" s="59"/>
      <c r="L373" s="60"/>
      <c r="M373" s="60"/>
      <c r="N373" s="60"/>
      <c r="O373" s="61"/>
      <c r="P373" s="61"/>
      <c r="Q373" s="61"/>
      <c r="R373" s="61"/>
      <c r="S373" s="62"/>
      <c r="T373" s="62"/>
      <c r="U373" s="62"/>
      <c r="V373" s="62"/>
      <c r="W373" s="62"/>
      <c r="X373" s="62"/>
      <c r="Y373" s="62"/>
      <c r="Z373" s="62"/>
      <c r="AA373" s="62"/>
      <c r="AB373" s="62"/>
      <c r="AC373" s="62"/>
      <c r="AD373" s="180"/>
      <c r="AF373" s="183"/>
      <c r="AG373" s="183"/>
    </row>
    <row r="374" spans="2:33" s="123" customFormat="1" x14ac:dyDescent="0.25">
      <c r="B374" s="59"/>
      <c r="C374" s="59"/>
      <c r="D374" s="59"/>
      <c r="E374" s="59"/>
      <c r="F374" s="59"/>
      <c r="G374" s="59"/>
      <c r="H374" s="59"/>
      <c r="I374" s="59"/>
      <c r="J374" s="59"/>
      <c r="K374" s="59"/>
      <c r="L374" s="60"/>
      <c r="M374" s="60"/>
      <c r="N374" s="60"/>
      <c r="O374" s="61"/>
      <c r="P374" s="61"/>
      <c r="Q374" s="61"/>
      <c r="R374" s="61"/>
      <c r="S374" s="62"/>
      <c r="T374" s="62"/>
      <c r="U374" s="62"/>
      <c r="V374" s="62"/>
      <c r="W374" s="62"/>
      <c r="X374" s="62"/>
      <c r="Y374" s="62"/>
      <c r="Z374" s="62"/>
      <c r="AA374" s="62"/>
      <c r="AB374" s="62"/>
      <c r="AC374" s="62"/>
      <c r="AD374" s="180"/>
      <c r="AF374" s="183"/>
      <c r="AG374" s="183"/>
    </row>
    <row r="375" spans="2:33" s="123" customFormat="1" x14ac:dyDescent="0.25">
      <c r="B375" s="59"/>
      <c r="C375" s="59"/>
      <c r="D375" s="59"/>
      <c r="E375" s="59"/>
      <c r="F375" s="59"/>
      <c r="G375" s="59"/>
      <c r="H375" s="59"/>
      <c r="I375" s="59"/>
      <c r="J375" s="59"/>
      <c r="K375" s="59"/>
      <c r="L375" s="60"/>
      <c r="M375" s="60"/>
      <c r="N375" s="60"/>
      <c r="O375" s="61"/>
      <c r="P375" s="61"/>
      <c r="Q375" s="61"/>
      <c r="R375" s="61"/>
      <c r="S375" s="62"/>
      <c r="T375" s="62"/>
      <c r="U375" s="62"/>
      <c r="V375" s="62"/>
      <c r="W375" s="62"/>
      <c r="X375" s="62"/>
      <c r="Y375" s="62"/>
      <c r="Z375" s="62"/>
      <c r="AA375" s="62"/>
      <c r="AB375" s="62"/>
      <c r="AC375" s="62"/>
      <c r="AD375" s="180"/>
      <c r="AF375" s="183"/>
      <c r="AG375" s="183"/>
    </row>
    <row r="376" spans="2:33" s="123" customFormat="1" x14ac:dyDescent="0.25">
      <c r="B376" s="59"/>
      <c r="C376" s="59"/>
      <c r="D376" s="59"/>
      <c r="E376" s="59"/>
      <c r="F376" s="59"/>
      <c r="G376" s="59"/>
      <c r="H376" s="59"/>
      <c r="I376" s="59"/>
      <c r="J376" s="59"/>
      <c r="K376" s="59"/>
      <c r="L376" s="60"/>
      <c r="M376" s="60"/>
      <c r="N376" s="60"/>
      <c r="O376" s="61"/>
      <c r="P376" s="61"/>
      <c r="Q376" s="61"/>
      <c r="R376" s="61"/>
      <c r="S376" s="62"/>
      <c r="T376" s="62"/>
      <c r="U376" s="62"/>
      <c r="V376" s="62"/>
      <c r="W376" s="62"/>
      <c r="X376" s="62"/>
      <c r="Y376" s="62"/>
      <c r="Z376" s="62"/>
      <c r="AA376" s="62"/>
      <c r="AB376" s="62"/>
      <c r="AC376" s="62"/>
      <c r="AD376" s="180"/>
      <c r="AF376" s="183"/>
      <c r="AG376" s="183"/>
    </row>
    <row r="377" spans="2:33" s="123" customFormat="1" x14ac:dyDescent="0.25">
      <c r="B377" s="59"/>
      <c r="C377" s="59"/>
      <c r="D377" s="59"/>
      <c r="E377" s="59"/>
      <c r="F377" s="59"/>
      <c r="G377" s="59"/>
      <c r="H377" s="59"/>
      <c r="I377" s="59"/>
      <c r="J377" s="59"/>
      <c r="K377" s="59"/>
      <c r="L377" s="60"/>
      <c r="M377" s="60"/>
      <c r="N377" s="60"/>
      <c r="O377" s="61"/>
      <c r="P377" s="61"/>
      <c r="Q377" s="61"/>
      <c r="R377" s="61"/>
      <c r="S377" s="62"/>
      <c r="T377" s="62"/>
      <c r="U377" s="62"/>
      <c r="V377" s="62"/>
      <c r="W377" s="62"/>
      <c r="X377" s="62"/>
      <c r="Y377" s="62"/>
      <c r="Z377" s="62"/>
      <c r="AA377" s="62"/>
      <c r="AB377" s="62"/>
      <c r="AC377" s="62"/>
      <c r="AD377" s="180"/>
      <c r="AF377" s="183"/>
      <c r="AG377" s="183"/>
    </row>
    <row r="378" spans="2:33" s="123" customFormat="1" x14ac:dyDescent="0.25">
      <c r="B378" s="59"/>
      <c r="C378" s="59"/>
      <c r="D378" s="59"/>
      <c r="E378" s="59"/>
      <c r="F378" s="59"/>
      <c r="G378" s="59"/>
      <c r="H378" s="59"/>
      <c r="I378" s="59"/>
      <c r="J378" s="59"/>
      <c r="K378" s="59"/>
      <c r="L378" s="60"/>
      <c r="M378" s="60"/>
      <c r="N378" s="60"/>
      <c r="O378" s="61"/>
      <c r="P378" s="61"/>
      <c r="Q378" s="61"/>
      <c r="R378" s="61"/>
      <c r="S378" s="62"/>
      <c r="T378" s="62"/>
      <c r="U378" s="62"/>
      <c r="V378" s="62"/>
      <c r="W378" s="62"/>
      <c r="X378" s="62"/>
      <c r="Y378" s="62"/>
      <c r="Z378" s="62"/>
      <c r="AA378" s="62"/>
      <c r="AB378" s="62"/>
      <c r="AC378" s="62"/>
      <c r="AD378" s="180"/>
      <c r="AF378" s="183"/>
      <c r="AG378" s="183"/>
    </row>
    <row r="379" spans="2:33" s="123" customFormat="1" x14ac:dyDescent="0.25">
      <c r="B379" s="59"/>
      <c r="C379" s="59"/>
      <c r="D379" s="59"/>
      <c r="E379" s="59"/>
      <c r="F379" s="59"/>
      <c r="G379" s="59"/>
      <c r="H379" s="59"/>
      <c r="I379" s="59"/>
      <c r="J379" s="59"/>
      <c r="K379" s="59"/>
      <c r="L379" s="60"/>
      <c r="M379" s="60"/>
      <c r="N379" s="60"/>
      <c r="O379" s="61"/>
      <c r="P379" s="61"/>
      <c r="Q379" s="61"/>
      <c r="R379" s="61"/>
      <c r="S379" s="62"/>
      <c r="T379" s="62"/>
      <c r="U379" s="62"/>
      <c r="V379" s="62"/>
      <c r="W379" s="62"/>
      <c r="X379" s="62"/>
      <c r="Y379" s="62"/>
      <c r="Z379" s="62"/>
      <c r="AA379" s="62"/>
      <c r="AB379" s="62"/>
      <c r="AC379" s="62"/>
      <c r="AD379" s="180"/>
      <c r="AF379" s="183"/>
      <c r="AG379" s="183"/>
    </row>
    <row r="380" spans="2:33" s="123" customFormat="1" x14ac:dyDescent="0.25">
      <c r="B380" s="59"/>
      <c r="C380" s="59"/>
      <c r="D380" s="59"/>
      <c r="E380" s="59"/>
      <c r="F380" s="59"/>
      <c r="G380" s="59"/>
      <c r="H380" s="59"/>
      <c r="I380" s="59"/>
      <c r="J380" s="59"/>
      <c r="K380" s="59"/>
      <c r="L380" s="60"/>
      <c r="M380" s="60"/>
      <c r="N380" s="60"/>
      <c r="O380" s="61"/>
      <c r="P380" s="61"/>
      <c r="Q380" s="61"/>
      <c r="R380" s="61"/>
      <c r="S380" s="62"/>
      <c r="T380" s="62"/>
      <c r="U380" s="62"/>
      <c r="V380" s="62"/>
      <c r="W380" s="62"/>
      <c r="X380" s="62"/>
      <c r="Y380" s="62"/>
      <c r="Z380" s="62"/>
      <c r="AA380" s="62"/>
      <c r="AB380" s="62"/>
      <c r="AC380" s="62"/>
      <c r="AD380" s="180"/>
      <c r="AF380" s="183"/>
      <c r="AG380" s="183"/>
    </row>
    <row r="381" spans="2:33" s="123" customFormat="1" x14ac:dyDescent="0.25">
      <c r="B381" s="59"/>
      <c r="C381" s="59"/>
      <c r="D381" s="59"/>
      <c r="E381" s="59"/>
      <c r="F381" s="59"/>
      <c r="G381" s="59"/>
      <c r="H381" s="59"/>
      <c r="I381" s="59"/>
      <c r="J381" s="59"/>
      <c r="K381" s="59"/>
      <c r="L381" s="60"/>
      <c r="M381" s="60"/>
      <c r="N381" s="60"/>
      <c r="O381" s="61"/>
      <c r="P381" s="61"/>
      <c r="Q381" s="61"/>
      <c r="R381" s="61"/>
      <c r="S381" s="62"/>
      <c r="T381" s="62"/>
      <c r="U381" s="62"/>
      <c r="V381" s="62"/>
      <c r="W381" s="62"/>
      <c r="X381" s="62"/>
      <c r="Y381" s="62"/>
      <c r="Z381" s="62"/>
      <c r="AA381" s="62"/>
      <c r="AB381" s="62"/>
      <c r="AC381" s="62"/>
      <c r="AD381" s="180"/>
      <c r="AF381" s="183"/>
      <c r="AG381" s="183"/>
    </row>
    <row r="382" spans="2:33" s="123" customFormat="1" x14ac:dyDescent="0.25">
      <c r="B382" s="59"/>
      <c r="C382" s="59"/>
      <c r="D382" s="59"/>
      <c r="E382" s="59"/>
      <c r="F382" s="59"/>
      <c r="G382" s="59"/>
      <c r="H382" s="59"/>
      <c r="I382" s="59"/>
      <c r="J382" s="59"/>
      <c r="K382" s="59"/>
      <c r="L382" s="60"/>
      <c r="M382" s="60"/>
      <c r="N382" s="60"/>
      <c r="O382" s="61"/>
      <c r="P382" s="61"/>
      <c r="Q382" s="61"/>
      <c r="R382" s="61"/>
      <c r="S382" s="62"/>
      <c r="T382" s="62"/>
      <c r="U382" s="62"/>
      <c r="V382" s="62"/>
      <c r="W382" s="62"/>
      <c r="X382" s="62"/>
      <c r="Y382" s="62"/>
      <c r="Z382" s="62"/>
      <c r="AA382" s="62"/>
      <c r="AB382" s="62"/>
      <c r="AC382" s="62"/>
      <c r="AD382" s="180"/>
      <c r="AF382" s="183"/>
      <c r="AG382" s="183"/>
    </row>
    <row r="383" spans="2:33" s="123" customFormat="1" x14ac:dyDescent="0.25">
      <c r="B383" s="59"/>
      <c r="C383" s="59"/>
      <c r="D383" s="59"/>
      <c r="E383" s="59"/>
      <c r="F383" s="59"/>
      <c r="G383" s="59"/>
      <c r="H383" s="59"/>
      <c r="I383" s="59"/>
      <c r="J383" s="59"/>
      <c r="K383" s="59"/>
      <c r="L383" s="60"/>
      <c r="M383" s="60"/>
      <c r="N383" s="60"/>
      <c r="O383" s="61"/>
      <c r="P383" s="61"/>
      <c r="Q383" s="61"/>
      <c r="R383" s="61"/>
      <c r="S383" s="62"/>
      <c r="T383" s="62"/>
      <c r="U383" s="62"/>
      <c r="V383" s="62"/>
      <c r="W383" s="62"/>
      <c r="X383" s="62"/>
      <c r="Y383" s="62"/>
      <c r="Z383" s="62"/>
      <c r="AA383" s="62"/>
      <c r="AB383" s="62"/>
      <c r="AC383" s="62"/>
      <c r="AD383" s="180"/>
      <c r="AF383" s="183"/>
      <c r="AG383" s="183"/>
    </row>
    <row r="384" spans="2:33" s="123" customFormat="1" x14ac:dyDescent="0.25">
      <c r="B384" s="59"/>
      <c r="C384" s="59"/>
      <c r="D384" s="59"/>
      <c r="E384" s="59"/>
      <c r="F384" s="59"/>
      <c r="G384" s="59"/>
      <c r="H384" s="59"/>
      <c r="I384" s="59"/>
      <c r="J384" s="59"/>
      <c r="K384" s="59"/>
      <c r="L384" s="60"/>
      <c r="M384" s="60"/>
      <c r="N384" s="60"/>
      <c r="O384" s="61"/>
      <c r="P384" s="61"/>
      <c r="Q384" s="61"/>
      <c r="R384" s="61"/>
      <c r="S384" s="62"/>
      <c r="T384" s="62"/>
      <c r="U384" s="62"/>
      <c r="V384" s="62"/>
      <c r="W384" s="62"/>
      <c r="X384" s="62"/>
      <c r="Y384" s="62"/>
      <c r="Z384" s="62"/>
      <c r="AA384" s="62"/>
      <c r="AB384" s="62"/>
      <c r="AC384" s="62"/>
      <c r="AD384" s="180"/>
      <c r="AF384" s="183"/>
      <c r="AG384" s="183"/>
    </row>
    <row r="385" spans="2:33" s="123" customFormat="1" x14ac:dyDescent="0.25">
      <c r="B385" s="59"/>
      <c r="C385" s="59"/>
      <c r="D385" s="59"/>
      <c r="E385" s="59"/>
      <c r="F385" s="59"/>
      <c r="G385" s="59"/>
      <c r="H385" s="59"/>
      <c r="I385" s="59"/>
      <c r="J385" s="59"/>
      <c r="K385" s="59"/>
      <c r="L385" s="60"/>
      <c r="M385" s="60"/>
      <c r="N385" s="60"/>
      <c r="O385" s="61"/>
      <c r="P385" s="61"/>
      <c r="Q385" s="61"/>
      <c r="R385" s="61"/>
      <c r="S385" s="62"/>
      <c r="T385" s="62"/>
      <c r="U385" s="62"/>
      <c r="V385" s="62"/>
      <c r="W385" s="62"/>
      <c r="X385" s="62"/>
      <c r="Y385" s="62"/>
      <c r="Z385" s="62"/>
      <c r="AA385" s="62"/>
      <c r="AB385" s="62"/>
      <c r="AC385" s="62"/>
      <c r="AD385" s="180"/>
      <c r="AF385" s="183"/>
      <c r="AG385" s="183"/>
    </row>
    <row r="386" spans="2:33" s="123" customFormat="1" x14ac:dyDescent="0.25">
      <c r="B386" s="59"/>
      <c r="C386" s="59"/>
      <c r="D386" s="59"/>
      <c r="E386" s="59"/>
      <c r="F386" s="59"/>
      <c r="G386" s="59"/>
      <c r="H386" s="59"/>
      <c r="I386" s="59"/>
      <c r="J386" s="59"/>
      <c r="K386" s="59"/>
      <c r="L386" s="60"/>
      <c r="M386" s="60"/>
      <c r="N386" s="60"/>
      <c r="O386" s="61"/>
      <c r="P386" s="61"/>
      <c r="Q386" s="61"/>
      <c r="R386" s="61"/>
      <c r="S386" s="62"/>
      <c r="T386" s="62"/>
      <c r="U386" s="62"/>
      <c r="V386" s="62"/>
      <c r="W386" s="62"/>
      <c r="X386" s="62"/>
      <c r="Y386" s="62"/>
      <c r="Z386" s="62"/>
      <c r="AA386" s="62"/>
      <c r="AB386" s="62"/>
      <c r="AC386" s="62"/>
      <c r="AD386" s="180"/>
      <c r="AF386" s="183"/>
      <c r="AG386" s="183"/>
    </row>
    <row r="387" spans="2:33" s="123" customFormat="1" x14ac:dyDescent="0.25">
      <c r="B387" s="59"/>
      <c r="C387" s="59"/>
      <c r="D387" s="59"/>
      <c r="E387" s="59"/>
      <c r="F387" s="59"/>
      <c r="G387" s="59"/>
      <c r="H387" s="59"/>
      <c r="I387" s="59"/>
      <c r="J387" s="59"/>
      <c r="K387" s="59"/>
      <c r="L387" s="60"/>
      <c r="M387" s="60"/>
      <c r="N387" s="60"/>
      <c r="O387" s="61"/>
      <c r="P387" s="61"/>
      <c r="Q387" s="61"/>
      <c r="R387" s="61"/>
      <c r="S387" s="62"/>
      <c r="T387" s="62"/>
      <c r="U387" s="62"/>
      <c r="V387" s="62"/>
      <c r="W387" s="62"/>
      <c r="X387" s="62"/>
      <c r="Y387" s="62"/>
      <c r="Z387" s="62"/>
      <c r="AA387" s="62"/>
      <c r="AB387" s="62"/>
      <c r="AC387" s="62"/>
      <c r="AD387" s="180"/>
      <c r="AF387" s="183"/>
      <c r="AG387" s="183"/>
    </row>
    <row r="388" spans="2:33" s="123" customFormat="1" x14ac:dyDescent="0.25">
      <c r="B388" s="59"/>
      <c r="C388" s="59"/>
      <c r="D388" s="59"/>
      <c r="E388" s="59"/>
      <c r="F388" s="59"/>
      <c r="G388" s="59"/>
      <c r="H388" s="59"/>
      <c r="I388" s="59"/>
      <c r="J388" s="59"/>
      <c r="K388" s="59"/>
      <c r="L388" s="60"/>
      <c r="M388" s="60"/>
      <c r="N388" s="60"/>
      <c r="O388" s="61"/>
      <c r="P388" s="61"/>
      <c r="Q388" s="61"/>
      <c r="R388" s="61"/>
      <c r="S388" s="62"/>
      <c r="T388" s="62"/>
      <c r="U388" s="62"/>
      <c r="V388" s="62"/>
      <c r="W388" s="62"/>
      <c r="X388" s="62"/>
      <c r="Y388" s="62"/>
      <c r="Z388" s="62"/>
      <c r="AA388" s="62"/>
      <c r="AB388" s="62"/>
      <c r="AC388" s="62"/>
      <c r="AD388" s="180"/>
      <c r="AF388" s="183"/>
      <c r="AG388" s="183"/>
    </row>
    <row r="389" spans="2:33" s="123" customFormat="1" x14ac:dyDescent="0.25">
      <c r="B389" s="59"/>
      <c r="C389" s="59"/>
      <c r="D389" s="59"/>
      <c r="E389" s="59"/>
      <c r="F389" s="59"/>
      <c r="G389" s="59"/>
      <c r="H389" s="59"/>
      <c r="I389" s="59"/>
      <c r="J389" s="59"/>
      <c r="K389" s="59"/>
      <c r="L389" s="60"/>
      <c r="M389" s="60"/>
      <c r="N389" s="60"/>
      <c r="O389" s="61"/>
      <c r="P389" s="61"/>
      <c r="Q389" s="61"/>
      <c r="R389" s="61"/>
      <c r="S389" s="62"/>
      <c r="T389" s="62"/>
      <c r="U389" s="62"/>
      <c r="V389" s="62"/>
      <c r="W389" s="62"/>
      <c r="X389" s="62"/>
      <c r="Y389" s="62"/>
      <c r="Z389" s="62"/>
      <c r="AA389" s="62"/>
      <c r="AB389" s="62"/>
      <c r="AC389" s="62"/>
      <c r="AD389" s="180"/>
      <c r="AF389" s="183"/>
      <c r="AG389" s="183"/>
    </row>
    <row r="390" spans="2:33" s="123" customFormat="1" x14ac:dyDescent="0.25">
      <c r="B390" s="59"/>
      <c r="C390" s="59"/>
      <c r="D390" s="59"/>
      <c r="E390" s="59"/>
      <c r="F390" s="59"/>
      <c r="G390" s="59"/>
      <c r="H390" s="59"/>
      <c r="I390" s="59"/>
      <c r="J390" s="59"/>
      <c r="K390" s="59"/>
      <c r="L390" s="60"/>
      <c r="M390" s="60"/>
      <c r="N390" s="60"/>
      <c r="O390" s="61"/>
      <c r="P390" s="61"/>
      <c r="Q390" s="61"/>
      <c r="R390" s="61"/>
      <c r="S390" s="62"/>
      <c r="T390" s="62"/>
      <c r="U390" s="62"/>
      <c r="V390" s="62"/>
      <c r="W390" s="62"/>
      <c r="X390" s="62"/>
      <c r="Y390" s="62"/>
      <c r="Z390" s="62"/>
      <c r="AA390" s="62"/>
      <c r="AB390" s="62"/>
      <c r="AC390" s="62"/>
      <c r="AD390" s="180"/>
      <c r="AF390" s="183"/>
      <c r="AG390" s="183"/>
    </row>
    <row r="391" spans="2:33" s="123" customFormat="1" x14ac:dyDescent="0.25">
      <c r="B391" s="59"/>
      <c r="C391" s="59"/>
      <c r="D391" s="59"/>
      <c r="E391" s="59"/>
      <c r="F391" s="59"/>
      <c r="G391" s="59"/>
      <c r="H391" s="59"/>
      <c r="I391" s="59"/>
      <c r="J391" s="59"/>
      <c r="K391" s="59"/>
      <c r="L391" s="60"/>
      <c r="M391" s="60"/>
      <c r="N391" s="60"/>
      <c r="O391" s="61"/>
      <c r="P391" s="61"/>
      <c r="Q391" s="61"/>
      <c r="R391" s="61"/>
      <c r="S391" s="62"/>
      <c r="T391" s="62"/>
      <c r="U391" s="62"/>
      <c r="V391" s="62"/>
      <c r="W391" s="62"/>
      <c r="X391" s="62"/>
      <c r="Y391" s="62"/>
      <c r="Z391" s="62"/>
      <c r="AA391" s="62"/>
      <c r="AB391" s="62"/>
      <c r="AC391" s="62"/>
      <c r="AD391" s="180"/>
      <c r="AF391" s="183"/>
      <c r="AG391" s="183"/>
    </row>
    <row r="392" spans="2:33" s="123" customFormat="1" x14ac:dyDescent="0.25">
      <c r="B392" s="59"/>
      <c r="C392" s="59"/>
      <c r="D392" s="59"/>
      <c r="E392" s="59"/>
      <c r="F392" s="59"/>
      <c r="G392" s="59"/>
      <c r="H392" s="59"/>
      <c r="I392" s="59"/>
      <c r="J392" s="59"/>
      <c r="K392" s="59"/>
      <c r="L392" s="60"/>
      <c r="M392" s="60"/>
      <c r="N392" s="60"/>
      <c r="O392" s="61"/>
      <c r="P392" s="61"/>
      <c r="Q392" s="61"/>
      <c r="R392" s="61"/>
      <c r="S392" s="62"/>
      <c r="T392" s="62"/>
      <c r="U392" s="62"/>
      <c r="V392" s="62"/>
      <c r="W392" s="62"/>
      <c r="X392" s="62"/>
      <c r="Y392" s="62"/>
      <c r="Z392" s="62"/>
      <c r="AA392" s="62"/>
      <c r="AB392" s="62"/>
      <c r="AC392" s="62"/>
      <c r="AD392" s="180"/>
      <c r="AF392" s="183"/>
      <c r="AG392" s="183"/>
    </row>
    <row r="393" spans="2:33" s="123" customFormat="1" x14ac:dyDescent="0.25">
      <c r="B393" s="59"/>
      <c r="C393" s="59"/>
      <c r="D393" s="59"/>
      <c r="E393" s="59"/>
      <c r="F393" s="59"/>
      <c r="G393" s="59"/>
      <c r="H393" s="59"/>
      <c r="I393" s="59"/>
      <c r="J393" s="59"/>
      <c r="K393" s="59"/>
      <c r="L393" s="60"/>
      <c r="M393" s="60"/>
      <c r="N393" s="60"/>
      <c r="O393" s="61"/>
      <c r="P393" s="61"/>
      <c r="Q393" s="61"/>
      <c r="R393" s="61"/>
      <c r="S393" s="62"/>
      <c r="T393" s="62"/>
      <c r="U393" s="62"/>
      <c r="V393" s="62"/>
      <c r="W393" s="62"/>
      <c r="X393" s="62"/>
      <c r="Y393" s="62"/>
      <c r="Z393" s="62"/>
      <c r="AA393" s="62"/>
      <c r="AB393" s="62"/>
      <c r="AC393" s="62"/>
      <c r="AD393" s="180"/>
      <c r="AF393" s="183"/>
      <c r="AG393" s="183"/>
    </row>
    <row r="394" spans="2:33" s="123" customFormat="1" x14ac:dyDescent="0.25">
      <c r="B394" s="59"/>
      <c r="C394" s="59"/>
      <c r="D394" s="59"/>
      <c r="E394" s="59"/>
      <c r="F394" s="59"/>
      <c r="G394" s="59"/>
      <c r="H394" s="59"/>
      <c r="I394" s="59"/>
      <c r="J394" s="59"/>
      <c r="K394" s="59"/>
      <c r="L394" s="60"/>
      <c r="M394" s="60"/>
      <c r="N394" s="60"/>
      <c r="O394" s="61"/>
      <c r="P394" s="61"/>
      <c r="Q394" s="61"/>
      <c r="R394" s="61"/>
      <c r="S394" s="62"/>
      <c r="T394" s="62"/>
      <c r="U394" s="62"/>
      <c r="V394" s="62"/>
      <c r="W394" s="62"/>
      <c r="X394" s="62"/>
      <c r="Y394" s="62"/>
      <c r="Z394" s="62"/>
      <c r="AA394" s="62"/>
      <c r="AB394" s="62"/>
      <c r="AC394" s="62"/>
      <c r="AD394" s="180"/>
      <c r="AF394" s="183"/>
      <c r="AG394" s="183"/>
    </row>
    <row r="395" spans="2:33" s="123" customFormat="1" x14ac:dyDescent="0.25">
      <c r="B395" s="59"/>
      <c r="C395" s="59"/>
      <c r="D395" s="59"/>
      <c r="E395" s="59"/>
      <c r="F395" s="59"/>
      <c r="G395" s="59"/>
      <c r="H395" s="59"/>
      <c r="I395" s="59"/>
      <c r="J395" s="59"/>
      <c r="K395" s="59"/>
      <c r="L395" s="60"/>
      <c r="M395" s="60"/>
      <c r="N395" s="60"/>
      <c r="O395" s="61"/>
      <c r="P395" s="61"/>
      <c r="Q395" s="61"/>
      <c r="R395" s="61"/>
      <c r="S395" s="62"/>
      <c r="T395" s="62"/>
      <c r="U395" s="62"/>
      <c r="V395" s="62"/>
      <c r="W395" s="62"/>
      <c r="X395" s="62"/>
      <c r="Y395" s="62"/>
      <c r="Z395" s="62"/>
      <c r="AA395" s="62"/>
      <c r="AB395" s="62"/>
      <c r="AC395" s="62"/>
      <c r="AD395" s="180"/>
      <c r="AF395" s="183"/>
      <c r="AG395" s="183"/>
    </row>
    <row r="396" spans="2:33" s="123" customFormat="1" x14ac:dyDescent="0.25">
      <c r="B396" s="59"/>
      <c r="C396" s="59"/>
      <c r="D396" s="59"/>
      <c r="E396" s="59"/>
      <c r="F396" s="59"/>
      <c r="G396" s="59"/>
      <c r="H396" s="59"/>
      <c r="I396" s="59"/>
      <c r="J396" s="59"/>
      <c r="K396" s="59"/>
      <c r="L396" s="60"/>
      <c r="M396" s="60"/>
      <c r="N396" s="60"/>
      <c r="O396" s="61"/>
      <c r="P396" s="61"/>
      <c r="Q396" s="61"/>
      <c r="R396" s="61"/>
      <c r="S396" s="62"/>
      <c r="T396" s="62"/>
      <c r="U396" s="62"/>
      <c r="V396" s="62"/>
      <c r="W396" s="62"/>
      <c r="X396" s="62"/>
      <c r="Y396" s="62"/>
      <c r="Z396" s="62"/>
      <c r="AA396" s="62"/>
      <c r="AB396" s="62"/>
      <c r="AC396" s="62"/>
      <c r="AD396" s="180"/>
      <c r="AF396" s="183"/>
      <c r="AG396" s="183"/>
    </row>
    <row r="397" spans="2:33" s="123" customFormat="1" x14ac:dyDescent="0.25">
      <c r="B397" s="59"/>
      <c r="C397" s="59"/>
      <c r="D397" s="59"/>
      <c r="E397" s="59"/>
      <c r="F397" s="59"/>
      <c r="G397" s="59"/>
      <c r="H397" s="59"/>
      <c r="I397" s="59"/>
      <c r="J397" s="59"/>
      <c r="K397" s="59"/>
      <c r="L397" s="60"/>
      <c r="M397" s="60"/>
      <c r="N397" s="60"/>
      <c r="O397" s="61"/>
      <c r="P397" s="61"/>
      <c r="Q397" s="61"/>
      <c r="R397" s="61"/>
      <c r="S397" s="62"/>
      <c r="T397" s="62"/>
      <c r="U397" s="62"/>
      <c r="V397" s="62"/>
      <c r="W397" s="62"/>
      <c r="X397" s="62"/>
      <c r="Y397" s="62"/>
      <c r="Z397" s="62"/>
      <c r="AA397" s="62"/>
      <c r="AB397" s="62"/>
      <c r="AC397" s="62"/>
      <c r="AD397" s="180"/>
      <c r="AF397" s="183"/>
      <c r="AG397" s="183"/>
    </row>
    <row r="398" spans="2:33" s="123" customFormat="1" x14ac:dyDescent="0.25">
      <c r="B398" s="59"/>
      <c r="C398" s="59"/>
      <c r="D398" s="59"/>
      <c r="E398" s="59"/>
      <c r="F398" s="59"/>
      <c r="G398" s="59"/>
      <c r="H398" s="59"/>
      <c r="I398" s="59"/>
      <c r="J398" s="59"/>
      <c r="K398" s="59"/>
      <c r="L398" s="60"/>
      <c r="M398" s="60"/>
      <c r="N398" s="60"/>
      <c r="O398" s="61"/>
      <c r="P398" s="61"/>
      <c r="Q398" s="61"/>
      <c r="R398" s="61"/>
      <c r="S398" s="62"/>
      <c r="T398" s="62"/>
      <c r="U398" s="62"/>
      <c r="V398" s="62"/>
      <c r="W398" s="62"/>
      <c r="X398" s="62"/>
      <c r="Y398" s="62"/>
      <c r="Z398" s="62"/>
      <c r="AA398" s="62"/>
      <c r="AB398" s="62"/>
      <c r="AC398" s="62"/>
      <c r="AD398" s="180"/>
      <c r="AF398" s="183"/>
      <c r="AG398" s="183"/>
    </row>
    <row r="399" spans="2:33" s="123" customFormat="1" x14ac:dyDescent="0.25">
      <c r="B399" s="59"/>
      <c r="C399" s="59"/>
      <c r="D399" s="59"/>
      <c r="E399" s="59"/>
      <c r="F399" s="59"/>
      <c r="G399" s="59"/>
      <c r="H399" s="59"/>
      <c r="I399" s="59"/>
      <c r="J399" s="59"/>
      <c r="K399" s="59"/>
      <c r="L399" s="60"/>
      <c r="M399" s="60"/>
      <c r="N399" s="60"/>
      <c r="O399" s="61"/>
      <c r="P399" s="61"/>
      <c r="Q399" s="61"/>
      <c r="R399" s="61"/>
      <c r="S399" s="62"/>
      <c r="T399" s="62"/>
      <c r="U399" s="62"/>
      <c r="V399" s="62"/>
      <c r="W399" s="62"/>
      <c r="X399" s="62"/>
      <c r="Y399" s="62"/>
      <c r="Z399" s="62"/>
      <c r="AA399" s="62"/>
      <c r="AB399" s="62"/>
      <c r="AC399" s="62"/>
      <c r="AD399" s="180"/>
      <c r="AF399" s="183"/>
      <c r="AG399" s="183"/>
    </row>
    <row r="400" spans="2:33" s="123" customFormat="1" x14ac:dyDescent="0.25">
      <c r="B400" s="59"/>
      <c r="C400" s="59"/>
      <c r="D400" s="59"/>
      <c r="E400" s="59"/>
      <c r="F400" s="59"/>
      <c r="G400" s="59"/>
      <c r="H400" s="59"/>
      <c r="I400" s="59"/>
      <c r="J400" s="59"/>
      <c r="K400" s="59"/>
      <c r="L400" s="60"/>
      <c r="M400" s="60"/>
      <c r="N400" s="60"/>
      <c r="O400" s="61"/>
      <c r="P400" s="61"/>
      <c r="Q400" s="61"/>
      <c r="R400" s="61"/>
      <c r="S400" s="62"/>
      <c r="T400" s="62"/>
      <c r="U400" s="62"/>
      <c r="V400" s="62"/>
      <c r="W400" s="62"/>
      <c r="X400" s="62"/>
      <c r="Y400" s="62"/>
      <c r="Z400" s="62"/>
      <c r="AA400" s="62"/>
      <c r="AB400" s="62"/>
      <c r="AC400" s="62"/>
      <c r="AD400" s="180"/>
      <c r="AF400" s="183"/>
      <c r="AG400" s="183"/>
    </row>
    <row r="401" spans="2:33" s="123" customFormat="1" x14ac:dyDescent="0.25">
      <c r="B401" s="59"/>
      <c r="C401" s="59"/>
      <c r="D401" s="59"/>
      <c r="E401" s="59"/>
      <c r="F401" s="59"/>
      <c r="G401" s="59"/>
      <c r="H401" s="59"/>
      <c r="I401" s="59"/>
      <c r="J401" s="59"/>
      <c r="K401" s="59"/>
      <c r="L401" s="60"/>
      <c r="M401" s="60"/>
      <c r="N401" s="60"/>
      <c r="O401" s="61"/>
      <c r="P401" s="61"/>
      <c r="Q401" s="61"/>
      <c r="R401" s="61"/>
      <c r="S401" s="62"/>
      <c r="T401" s="62"/>
      <c r="U401" s="62"/>
      <c r="V401" s="62"/>
      <c r="W401" s="62"/>
      <c r="X401" s="62"/>
      <c r="Y401" s="62"/>
      <c r="Z401" s="62"/>
      <c r="AA401" s="62"/>
      <c r="AB401" s="62"/>
      <c r="AC401" s="62"/>
      <c r="AD401" s="180"/>
      <c r="AF401" s="183"/>
      <c r="AG401" s="183"/>
    </row>
    <row r="402" spans="2:33" s="123" customFormat="1" x14ac:dyDescent="0.25">
      <c r="B402" s="59"/>
      <c r="C402" s="59"/>
      <c r="D402" s="59"/>
      <c r="E402" s="59"/>
      <c r="F402" s="59"/>
      <c r="G402" s="59"/>
      <c r="H402" s="59"/>
      <c r="I402" s="59"/>
      <c r="J402" s="59"/>
      <c r="K402" s="59"/>
      <c r="L402" s="60"/>
      <c r="M402" s="60"/>
      <c r="N402" s="60"/>
      <c r="O402" s="61"/>
      <c r="P402" s="61"/>
      <c r="Q402" s="61"/>
      <c r="R402" s="61"/>
      <c r="S402" s="62"/>
      <c r="T402" s="62"/>
      <c r="U402" s="62"/>
      <c r="V402" s="62"/>
      <c r="W402" s="62"/>
      <c r="X402" s="62"/>
      <c r="Y402" s="62"/>
      <c r="Z402" s="62"/>
      <c r="AA402" s="62"/>
      <c r="AB402" s="62"/>
      <c r="AC402" s="62"/>
      <c r="AD402" s="180"/>
      <c r="AF402" s="183"/>
      <c r="AG402" s="183"/>
    </row>
    <row r="403" spans="2:33" s="123" customFormat="1" x14ac:dyDescent="0.25">
      <c r="B403" s="59"/>
      <c r="C403" s="59"/>
      <c r="D403" s="59"/>
      <c r="E403" s="59"/>
      <c r="F403" s="59"/>
      <c r="G403" s="59"/>
      <c r="H403" s="59"/>
      <c r="I403" s="59"/>
      <c r="J403" s="59"/>
      <c r="K403" s="59"/>
      <c r="L403" s="60"/>
      <c r="M403" s="60"/>
      <c r="N403" s="60"/>
      <c r="O403" s="61"/>
      <c r="P403" s="61"/>
      <c r="Q403" s="61"/>
      <c r="R403" s="61"/>
      <c r="S403" s="62"/>
      <c r="T403" s="62"/>
      <c r="U403" s="62"/>
      <c r="V403" s="62"/>
      <c r="W403" s="62"/>
      <c r="X403" s="62"/>
      <c r="Y403" s="62"/>
      <c r="Z403" s="62"/>
      <c r="AA403" s="62"/>
      <c r="AB403" s="62"/>
      <c r="AC403" s="62"/>
      <c r="AD403" s="180"/>
      <c r="AF403" s="183"/>
      <c r="AG403" s="183"/>
    </row>
    <row r="404" spans="2:33" s="123" customFormat="1" x14ac:dyDescent="0.25">
      <c r="B404" s="59"/>
      <c r="C404" s="59"/>
      <c r="D404" s="59"/>
      <c r="E404" s="59"/>
      <c r="F404" s="59"/>
      <c r="G404" s="59"/>
      <c r="H404" s="59"/>
      <c r="I404" s="59"/>
      <c r="J404" s="59"/>
      <c r="K404" s="59"/>
      <c r="L404" s="60"/>
      <c r="M404" s="60"/>
      <c r="N404" s="60"/>
      <c r="O404" s="61"/>
      <c r="P404" s="61"/>
      <c r="Q404" s="61"/>
      <c r="R404" s="61"/>
      <c r="S404" s="62"/>
      <c r="T404" s="62"/>
      <c r="U404" s="62"/>
      <c r="V404" s="62"/>
      <c r="W404" s="62"/>
      <c r="X404" s="62"/>
      <c r="Y404" s="62"/>
      <c r="Z404" s="62"/>
      <c r="AA404" s="62"/>
      <c r="AB404" s="62"/>
      <c r="AC404" s="62"/>
      <c r="AD404" s="180"/>
      <c r="AF404" s="183"/>
      <c r="AG404" s="183"/>
    </row>
    <row r="405" spans="2:33" s="123" customFormat="1" x14ac:dyDescent="0.25">
      <c r="B405" s="59"/>
      <c r="C405" s="59"/>
      <c r="D405" s="59"/>
      <c r="E405" s="59"/>
      <c r="F405" s="59"/>
      <c r="G405" s="59"/>
      <c r="H405" s="59"/>
      <c r="I405" s="59"/>
      <c r="J405" s="59"/>
      <c r="K405" s="59"/>
      <c r="L405" s="60"/>
      <c r="M405" s="60"/>
      <c r="N405" s="60"/>
      <c r="O405" s="61"/>
      <c r="P405" s="61"/>
      <c r="Q405" s="61"/>
      <c r="R405" s="61"/>
      <c r="S405" s="62"/>
      <c r="T405" s="62"/>
      <c r="U405" s="62"/>
      <c r="V405" s="62"/>
      <c r="W405" s="62"/>
      <c r="X405" s="62"/>
      <c r="Y405" s="62"/>
      <c r="Z405" s="62"/>
      <c r="AA405" s="62"/>
      <c r="AB405" s="62"/>
      <c r="AC405" s="62"/>
      <c r="AD405" s="180"/>
      <c r="AF405" s="183"/>
      <c r="AG405" s="183"/>
    </row>
    <row r="406" spans="2:33" s="123" customFormat="1" x14ac:dyDescent="0.25">
      <c r="B406" s="59"/>
      <c r="C406" s="59"/>
      <c r="D406" s="59"/>
      <c r="E406" s="59"/>
      <c r="F406" s="59"/>
      <c r="G406" s="59"/>
      <c r="H406" s="59"/>
      <c r="I406" s="59"/>
      <c r="J406" s="59"/>
      <c r="K406" s="59"/>
      <c r="L406" s="60"/>
      <c r="M406" s="60"/>
      <c r="N406" s="60"/>
      <c r="O406" s="61"/>
      <c r="P406" s="61"/>
      <c r="Q406" s="61"/>
      <c r="R406" s="61"/>
      <c r="S406" s="62"/>
      <c r="T406" s="62"/>
      <c r="U406" s="62"/>
      <c r="V406" s="62"/>
      <c r="W406" s="62"/>
      <c r="X406" s="62"/>
      <c r="Y406" s="62"/>
      <c r="Z406" s="62"/>
      <c r="AA406" s="62"/>
      <c r="AB406" s="62"/>
      <c r="AC406" s="62"/>
      <c r="AD406" s="180"/>
      <c r="AF406" s="183"/>
      <c r="AG406" s="183"/>
    </row>
    <row r="407" spans="2:33" s="123" customFormat="1" x14ac:dyDescent="0.25">
      <c r="B407" s="59"/>
      <c r="C407" s="59"/>
      <c r="D407" s="59"/>
      <c r="E407" s="59"/>
      <c r="F407" s="59"/>
      <c r="G407" s="59"/>
      <c r="H407" s="59"/>
      <c r="I407" s="59"/>
      <c r="J407" s="59"/>
      <c r="K407" s="59"/>
      <c r="L407" s="60"/>
      <c r="M407" s="60"/>
      <c r="N407" s="60"/>
      <c r="O407" s="61"/>
      <c r="P407" s="61"/>
      <c r="Q407" s="61"/>
      <c r="R407" s="61"/>
      <c r="S407" s="62"/>
      <c r="T407" s="62"/>
      <c r="U407" s="62"/>
      <c r="V407" s="62"/>
      <c r="W407" s="62"/>
      <c r="X407" s="62"/>
      <c r="Y407" s="62"/>
      <c r="Z407" s="62"/>
      <c r="AA407" s="62"/>
      <c r="AB407" s="62"/>
      <c r="AC407" s="62"/>
      <c r="AD407" s="180"/>
      <c r="AF407" s="183"/>
      <c r="AG407" s="183"/>
    </row>
    <row r="408" spans="2:33" s="123" customFormat="1" x14ac:dyDescent="0.25">
      <c r="B408" s="59"/>
      <c r="C408" s="59"/>
      <c r="D408" s="59"/>
      <c r="E408" s="59"/>
      <c r="F408" s="59"/>
      <c r="G408" s="59"/>
      <c r="H408" s="59"/>
      <c r="I408" s="59"/>
      <c r="J408" s="59"/>
      <c r="K408" s="59"/>
      <c r="L408" s="60"/>
      <c r="M408" s="60"/>
      <c r="N408" s="60"/>
      <c r="O408" s="61"/>
      <c r="P408" s="61"/>
      <c r="Q408" s="61"/>
      <c r="R408" s="61"/>
      <c r="S408" s="62"/>
      <c r="T408" s="62"/>
      <c r="U408" s="62"/>
      <c r="V408" s="62"/>
      <c r="W408" s="62"/>
      <c r="X408" s="62"/>
      <c r="Y408" s="62"/>
      <c r="Z408" s="62"/>
      <c r="AA408" s="62"/>
      <c r="AB408" s="62"/>
      <c r="AC408" s="62"/>
      <c r="AD408" s="180"/>
      <c r="AF408" s="183"/>
      <c r="AG408" s="183"/>
    </row>
    <row r="409" spans="2:33" s="123" customFormat="1" x14ac:dyDescent="0.25">
      <c r="B409" s="59"/>
      <c r="C409" s="59"/>
      <c r="D409" s="59"/>
      <c r="E409" s="59"/>
      <c r="F409" s="59"/>
      <c r="G409" s="59"/>
      <c r="H409" s="59"/>
      <c r="I409" s="59"/>
      <c r="J409" s="59"/>
      <c r="K409" s="59"/>
      <c r="L409" s="60"/>
      <c r="M409" s="60"/>
      <c r="N409" s="60"/>
      <c r="O409" s="61"/>
      <c r="P409" s="61"/>
      <c r="Q409" s="61"/>
      <c r="R409" s="61"/>
      <c r="S409" s="62"/>
      <c r="T409" s="62"/>
      <c r="U409" s="62"/>
      <c r="V409" s="62"/>
      <c r="W409" s="62"/>
      <c r="X409" s="62"/>
      <c r="Y409" s="62"/>
      <c r="Z409" s="62"/>
      <c r="AA409" s="62"/>
      <c r="AB409" s="62"/>
      <c r="AC409" s="62"/>
      <c r="AD409" s="180"/>
      <c r="AF409" s="183"/>
      <c r="AG409" s="183"/>
    </row>
    <row r="410" spans="2:33" s="123" customFormat="1" x14ac:dyDescent="0.25">
      <c r="B410" s="59"/>
      <c r="C410" s="59"/>
      <c r="D410" s="59"/>
      <c r="E410" s="59"/>
      <c r="F410" s="59"/>
      <c r="G410" s="59"/>
      <c r="H410" s="59"/>
      <c r="I410" s="59"/>
      <c r="J410" s="59"/>
      <c r="K410" s="59"/>
      <c r="L410" s="60"/>
      <c r="M410" s="60"/>
      <c r="N410" s="60"/>
      <c r="O410" s="61"/>
      <c r="P410" s="61"/>
      <c r="Q410" s="61"/>
      <c r="R410" s="61"/>
      <c r="S410" s="62"/>
      <c r="T410" s="62"/>
      <c r="U410" s="62"/>
      <c r="V410" s="62"/>
      <c r="W410" s="62"/>
      <c r="X410" s="62"/>
      <c r="Y410" s="62"/>
      <c r="Z410" s="62"/>
      <c r="AA410" s="62"/>
      <c r="AB410" s="62"/>
      <c r="AC410" s="62"/>
      <c r="AD410" s="180"/>
      <c r="AF410" s="183"/>
      <c r="AG410" s="183"/>
    </row>
    <row r="411" spans="2:33" s="123" customFormat="1" x14ac:dyDescent="0.25">
      <c r="B411" s="59"/>
      <c r="C411" s="59"/>
      <c r="D411" s="59"/>
      <c r="E411" s="59"/>
      <c r="F411" s="59"/>
      <c r="G411" s="59"/>
      <c r="H411" s="59"/>
      <c r="I411" s="59"/>
      <c r="J411" s="59"/>
      <c r="K411" s="59"/>
      <c r="L411" s="60"/>
      <c r="M411" s="60"/>
      <c r="N411" s="60"/>
      <c r="O411" s="61"/>
      <c r="P411" s="61"/>
      <c r="Q411" s="61"/>
      <c r="R411" s="61"/>
      <c r="S411" s="62"/>
      <c r="T411" s="62"/>
      <c r="U411" s="62"/>
      <c r="V411" s="62"/>
      <c r="W411" s="62"/>
      <c r="X411" s="62"/>
      <c r="Y411" s="62"/>
      <c r="Z411" s="62"/>
      <c r="AA411" s="62"/>
      <c r="AB411" s="62"/>
      <c r="AC411" s="62"/>
      <c r="AD411" s="180"/>
      <c r="AF411" s="183"/>
      <c r="AG411" s="183"/>
    </row>
    <row r="412" spans="2:33" s="123" customFormat="1" x14ac:dyDescent="0.25">
      <c r="B412" s="59"/>
      <c r="C412" s="59"/>
      <c r="D412" s="59"/>
      <c r="E412" s="59"/>
      <c r="F412" s="59"/>
      <c r="G412" s="59"/>
      <c r="H412" s="59"/>
      <c r="I412" s="59"/>
      <c r="J412" s="59"/>
      <c r="K412" s="59"/>
      <c r="L412" s="60"/>
      <c r="M412" s="60"/>
      <c r="N412" s="60"/>
      <c r="O412" s="61"/>
      <c r="P412" s="61"/>
      <c r="Q412" s="61"/>
      <c r="R412" s="61"/>
      <c r="S412" s="62"/>
      <c r="T412" s="62"/>
      <c r="U412" s="62"/>
      <c r="V412" s="62"/>
      <c r="W412" s="62"/>
      <c r="X412" s="62"/>
      <c r="Y412" s="62"/>
      <c r="Z412" s="62"/>
      <c r="AA412" s="62"/>
      <c r="AB412" s="62"/>
      <c r="AC412" s="62"/>
      <c r="AD412" s="180"/>
      <c r="AF412" s="183"/>
      <c r="AG412" s="183"/>
    </row>
    <row r="413" spans="2:33" s="123" customFormat="1" x14ac:dyDescent="0.25">
      <c r="B413" s="59"/>
      <c r="C413" s="59"/>
      <c r="D413" s="59"/>
      <c r="E413" s="59"/>
      <c r="F413" s="59"/>
      <c r="G413" s="59"/>
      <c r="H413" s="59"/>
      <c r="I413" s="59"/>
      <c r="J413" s="59"/>
      <c r="K413" s="59"/>
      <c r="L413" s="60"/>
      <c r="M413" s="60"/>
      <c r="N413" s="60"/>
      <c r="O413" s="61"/>
      <c r="P413" s="61"/>
      <c r="Q413" s="61"/>
      <c r="R413" s="61"/>
      <c r="S413" s="62"/>
      <c r="T413" s="62"/>
      <c r="U413" s="62"/>
      <c r="V413" s="62"/>
      <c r="W413" s="62"/>
      <c r="X413" s="62"/>
      <c r="Y413" s="62"/>
      <c r="Z413" s="62"/>
      <c r="AA413" s="62"/>
      <c r="AB413" s="62"/>
      <c r="AC413" s="62"/>
      <c r="AD413" s="180"/>
      <c r="AF413" s="183"/>
      <c r="AG413" s="183"/>
    </row>
    <row r="414" spans="2:33" s="123" customFormat="1" x14ac:dyDescent="0.25">
      <c r="B414" s="59"/>
      <c r="C414" s="59"/>
      <c r="D414" s="59"/>
      <c r="E414" s="59"/>
      <c r="F414" s="59"/>
      <c r="G414" s="59"/>
      <c r="H414" s="59"/>
      <c r="I414" s="59"/>
      <c r="J414" s="59"/>
      <c r="K414" s="59"/>
      <c r="L414" s="60"/>
      <c r="M414" s="60"/>
      <c r="N414" s="60"/>
      <c r="O414" s="61"/>
      <c r="P414" s="61"/>
      <c r="Q414" s="61"/>
      <c r="R414" s="61"/>
      <c r="S414" s="62"/>
      <c r="T414" s="62"/>
      <c r="U414" s="62"/>
      <c r="V414" s="62"/>
      <c r="W414" s="62"/>
      <c r="X414" s="62"/>
      <c r="Y414" s="62"/>
      <c r="Z414" s="62"/>
      <c r="AA414" s="62"/>
      <c r="AB414" s="62"/>
      <c r="AC414" s="62"/>
      <c r="AD414" s="180"/>
      <c r="AF414" s="183"/>
      <c r="AG414" s="183"/>
    </row>
    <row r="415" spans="2:33" s="123" customFormat="1" x14ac:dyDescent="0.25">
      <c r="B415" s="59"/>
      <c r="C415" s="59"/>
      <c r="D415" s="59"/>
      <c r="E415" s="59"/>
      <c r="F415" s="59"/>
      <c r="G415" s="59"/>
      <c r="H415" s="59"/>
      <c r="I415" s="59"/>
      <c r="J415" s="59"/>
      <c r="K415" s="59"/>
      <c r="L415" s="60"/>
      <c r="M415" s="60"/>
      <c r="N415" s="60"/>
      <c r="O415" s="61"/>
      <c r="P415" s="61"/>
      <c r="Q415" s="61"/>
      <c r="R415" s="61"/>
      <c r="S415" s="62"/>
      <c r="T415" s="62"/>
      <c r="U415" s="62"/>
      <c r="V415" s="62"/>
      <c r="W415" s="62"/>
      <c r="X415" s="62"/>
      <c r="Y415" s="62"/>
      <c r="Z415" s="62"/>
      <c r="AA415" s="62"/>
      <c r="AB415" s="62"/>
      <c r="AC415" s="62"/>
      <c r="AD415" s="180"/>
      <c r="AF415" s="183"/>
      <c r="AG415" s="183"/>
    </row>
    <row r="416" spans="2:33" s="123" customFormat="1" x14ac:dyDescent="0.25">
      <c r="B416" s="59"/>
      <c r="C416" s="59"/>
      <c r="D416" s="59"/>
      <c r="E416" s="59"/>
      <c r="F416" s="59"/>
      <c r="G416" s="59"/>
      <c r="H416" s="59"/>
      <c r="I416" s="59"/>
      <c r="J416" s="59"/>
      <c r="K416" s="59"/>
      <c r="L416" s="60"/>
      <c r="M416" s="60"/>
      <c r="N416" s="60"/>
      <c r="O416" s="61"/>
      <c r="P416" s="61"/>
      <c r="Q416" s="61"/>
      <c r="R416" s="61"/>
      <c r="S416" s="62"/>
      <c r="T416" s="62"/>
      <c r="U416" s="62"/>
      <c r="V416" s="62"/>
      <c r="W416" s="62"/>
      <c r="X416" s="62"/>
      <c r="Y416" s="62"/>
      <c r="Z416" s="62"/>
      <c r="AA416" s="62"/>
      <c r="AB416" s="62"/>
      <c r="AC416" s="62"/>
      <c r="AD416" s="180"/>
      <c r="AF416" s="183"/>
      <c r="AG416" s="183"/>
    </row>
    <row r="417" spans="2:33" s="123" customFormat="1" x14ac:dyDescent="0.25">
      <c r="B417" s="59"/>
      <c r="C417" s="59"/>
      <c r="D417" s="59"/>
      <c r="E417" s="59"/>
      <c r="F417" s="59"/>
      <c r="G417" s="59"/>
      <c r="H417" s="59"/>
      <c r="I417" s="59"/>
      <c r="J417" s="59"/>
      <c r="K417" s="59"/>
      <c r="L417" s="60"/>
      <c r="M417" s="60"/>
      <c r="N417" s="60"/>
      <c r="O417" s="61"/>
      <c r="P417" s="61"/>
      <c r="Q417" s="61"/>
      <c r="R417" s="61"/>
      <c r="S417" s="62"/>
      <c r="T417" s="62"/>
      <c r="U417" s="62"/>
      <c r="V417" s="62"/>
      <c r="W417" s="62"/>
      <c r="X417" s="62"/>
      <c r="Y417" s="62"/>
      <c r="Z417" s="62"/>
      <c r="AA417" s="62"/>
      <c r="AB417" s="62"/>
      <c r="AC417" s="62"/>
      <c r="AD417" s="180"/>
      <c r="AF417" s="183"/>
      <c r="AG417" s="183"/>
    </row>
    <row r="418" spans="2:33" s="123" customFormat="1" x14ac:dyDescent="0.25">
      <c r="B418" s="59"/>
      <c r="C418" s="59"/>
      <c r="D418" s="59"/>
      <c r="E418" s="59"/>
      <c r="F418" s="59"/>
      <c r="G418" s="59"/>
      <c r="H418" s="59"/>
      <c r="I418" s="59"/>
      <c r="J418" s="59"/>
      <c r="K418" s="59"/>
      <c r="L418" s="60"/>
      <c r="M418" s="60"/>
      <c r="N418" s="60"/>
      <c r="O418" s="61"/>
      <c r="P418" s="61"/>
      <c r="Q418" s="61"/>
      <c r="R418" s="61"/>
      <c r="S418" s="62"/>
      <c r="T418" s="62"/>
      <c r="U418" s="62"/>
      <c r="V418" s="62"/>
      <c r="W418" s="62"/>
      <c r="X418" s="62"/>
      <c r="Y418" s="62"/>
      <c r="Z418" s="62"/>
      <c r="AA418" s="62"/>
      <c r="AB418" s="62"/>
      <c r="AC418" s="62"/>
      <c r="AD418" s="180"/>
      <c r="AF418" s="183"/>
      <c r="AG418" s="183"/>
    </row>
    <row r="419" spans="2:33" s="123" customFormat="1" x14ac:dyDescent="0.25">
      <c r="B419" s="59"/>
      <c r="C419" s="59"/>
      <c r="D419" s="59"/>
      <c r="E419" s="59"/>
      <c r="F419" s="59"/>
      <c r="G419" s="59"/>
      <c r="H419" s="59"/>
      <c r="I419" s="59"/>
      <c r="J419" s="59"/>
      <c r="K419" s="59"/>
      <c r="L419" s="60"/>
      <c r="M419" s="60"/>
      <c r="N419" s="60"/>
      <c r="O419" s="61"/>
      <c r="P419" s="61"/>
      <c r="Q419" s="61"/>
      <c r="R419" s="61"/>
      <c r="S419" s="62"/>
      <c r="T419" s="62"/>
      <c r="U419" s="62"/>
      <c r="V419" s="62"/>
      <c r="W419" s="62"/>
      <c r="X419" s="62"/>
      <c r="Y419" s="62"/>
      <c r="Z419" s="62"/>
      <c r="AA419" s="62"/>
      <c r="AB419" s="62"/>
      <c r="AC419" s="62"/>
      <c r="AD419" s="180"/>
      <c r="AF419" s="183"/>
      <c r="AG419" s="183"/>
    </row>
    <row r="420" spans="2:33" s="123" customFormat="1" x14ac:dyDescent="0.25">
      <c r="B420" s="59"/>
      <c r="C420" s="59"/>
      <c r="D420" s="59"/>
      <c r="E420" s="59"/>
      <c r="F420" s="59"/>
      <c r="G420" s="59"/>
      <c r="H420" s="59"/>
      <c r="I420" s="59"/>
      <c r="J420" s="59"/>
      <c r="K420" s="59"/>
      <c r="L420" s="60"/>
      <c r="M420" s="60"/>
      <c r="N420" s="60"/>
      <c r="O420" s="61"/>
      <c r="P420" s="61"/>
      <c r="Q420" s="61"/>
      <c r="R420" s="61"/>
      <c r="S420" s="62"/>
      <c r="T420" s="62"/>
      <c r="U420" s="62"/>
      <c r="V420" s="62"/>
      <c r="W420" s="62"/>
      <c r="X420" s="62"/>
      <c r="Y420" s="62"/>
      <c r="Z420" s="62"/>
      <c r="AA420" s="62"/>
      <c r="AB420" s="62"/>
      <c r="AC420" s="62"/>
      <c r="AD420" s="180"/>
      <c r="AF420" s="183"/>
      <c r="AG420" s="183"/>
    </row>
    <row r="421" spans="2:33" s="123" customFormat="1" x14ac:dyDescent="0.25">
      <c r="B421" s="59"/>
      <c r="C421" s="59"/>
      <c r="D421" s="59"/>
      <c r="E421" s="59"/>
      <c r="F421" s="59"/>
      <c r="G421" s="59"/>
      <c r="H421" s="59"/>
      <c r="I421" s="59"/>
      <c r="J421" s="59"/>
      <c r="K421" s="59"/>
      <c r="L421" s="60"/>
      <c r="M421" s="60"/>
      <c r="N421" s="60"/>
      <c r="O421" s="61"/>
      <c r="P421" s="61"/>
      <c r="Q421" s="61"/>
      <c r="R421" s="61"/>
      <c r="S421" s="62"/>
      <c r="T421" s="62"/>
      <c r="U421" s="62"/>
      <c r="V421" s="62"/>
      <c r="W421" s="62"/>
      <c r="X421" s="62"/>
      <c r="Y421" s="62"/>
      <c r="Z421" s="62"/>
      <c r="AA421" s="62"/>
      <c r="AB421" s="62"/>
      <c r="AC421" s="62"/>
      <c r="AD421" s="180"/>
      <c r="AF421" s="183"/>
      <c r="AG421" s="183"/>
    </row>
    <row r="422" spans="2:33" s="123" customFormat="1" x14ac:dyDescent="0.25">
      <c r="B422" s="59"/>
      <c r="C422" s="59"/>
      <c r="D422" s="59"/>
      <c r="E422" s="59"/>
      <c r="F422" s="59"/>
      <c r="G422" s="59"/>
      <c r="H422" s="59"/>
      <c r="I422" s="59"/>
      <c r="J422" s="59"/>
      <c r="K422" s="59"/>
      <c r="L422" s="60"/>
      <c r="M422" s="60"/>
      <c r="N422" s="60"/>
      <c r="O422" s="61"/>
      <c r="P422" s="61"/>
      <c r="Q422" s="61"/>
      <c r="R422" s="61"/>
      <c r="S422" s="62"/>
      <c r="T422" s="62"/>
      <c r="U422" s="62"/>
      <c r="V422" s="62"/>
      <c r="W422" s="62"/>
      <c r="X422" s="62"/>
      <c r="Y422" s="62"/>
      <c r="Z422" s="62"/>
      <c r="AA422" s="62"/>
      <c r="AB422" s="62"/>
      <c r="AC422" s="62"/>
      <c r="AD422" s="180"/>
      <c r="AF422" s="183"/>
      <c r="AG422" s="183"/>
    </row>
    <row r="423" spans="2:33" s="123" customFormat="1" x14ac:dyDescent="0.25">
      <c r="B423" s="59"/>
      <c r="C423" s="59"/>
      <c r="D423" s="59"/>
      <c r="E423" s="59"/>
      <c r="F423" s="59"/>
      <c r="G423" s="59"/>
      <c r="H423" s="59"/>
      <c r="I423" s="59"/>
      <c r="J423" s="59"/>
      <c r="K423" s="59"/>
      <c r="L423" s="60"/>
      <c r="M423" s="60"/>
      <c r="N423" s="60"/>
      <c r="O423" s="61"/>
      <c r="P423" s="61"/>
      <c r="Q423" s="61"/>
      <c r="R423" s="61"/>
      <c r="S423" s="62"/>
      <c r="T423" s="62"/>
      <c r="U423" s="62"/>
      <c r="V423" s="62"/>
      <c r="W423" s="62"/>
      <c r="X423" s="62"/>
      <c r="Y423" s="62"/>
      <c r="Z423" s="62"/>
      <c r="AA423" s="62"/>
      <c r="AB423" s="62"/>
      <c r="AC423" s="62"/>
      <c r="AD423" s="180"/>
      <c r="AF423" s="183"/>
      <c r="AG423" s="183"/>
    </row>
    <row r="424" spans="2:33" s="123" customFormat="1" x14ac:dyDescent="0.25">
      <c r="B424" s="59"/>
      <c r="C424" s="59"/>
      <c r="D424" s="59"/>
      <c r="E424" s="59"/>
      <c r="F424" s="59"/>
      <c r="G424" s="59"/>
      <c r="H424" s="59"/>
      <c r="I424" s="59"/>
      <c r="J424" s="59"/>
      <c r="K424" s="59"/>
      <c r="L424" s="60"/>
      <c r="M424" s="60"/>
      <c r="N424" s="60"/>
      <c r="O424" s="61"/>
      <c r="P424" s="61"/>
      <c r="Q424" s="61"/>
      <c r="R424" s="61"/>
      <c r="S424" s="62"/>
      <c r="T424" s="62"/>
      <c r="U424" s="62"/>
      <c r="V424" s="62"/>
      <c r="W424" s="62"/>
      <c r="X424" s="62"/>
      <c r="Y424" s="62"/>
      <c r="Z424" s="62"/>
      <c r="AA424" s="62"/>
      <c r="AB424" s="62"/>
      <c r="AC424" s="62"/>
      <c r="AD424" s="180"/>
      <c r="AF424" s="183"/>
      <c r="AG424" s="183"/>
    </row>
    <row r="425" spans="2:33" s="123" customFormat="1" x14ac:dyDescent="0.25">
      <c r="B425" s="59"/>
      <c r="C425" s="59"/>
      <c r="D425" s="59"/>
      <c r="E425" s="59"/>
      <c r="F425" s="59"/>
      <c r="G425" s="59"/>
      <c r="H425" s="59"/>
      <c r="I425" s="59"/>
      <c r="J425" s="59"/>
      <c r="K425" s="59"/>
      <c r="L425" s="60"/>
      <c r="M425" s="60"/>
      <c r="N425" s="60"/>
      <c r="O425" s="61"/>
      <c r="P425" s="61"/>
      <c r="Q425" s="61"/>
      <c r="R425" s="61"/>
      <c r="S425" s="62"/>
      <c r="T425" s="62"/>
      <c r="U425" s="62"/>
      <c r="V425" s="62"/>
      <c r="W425" s="62"/>
      <c r="X425" s="62"/>
      <c r="Y425" s="62"/>
      <c r="Z425" s="62"/>
      <c r="AA425" s="62"/>
      <c r="AB425" s="62"/>
      <c r="AC425" s="62"/>
      <c r="AD425" s="180"/>
      <c r="AF425" s="183"/>
      <c r="AG425" s="183"/>
    </row>
    <row r="426" spans="2:33" s="123" customFormat="1" x14ac:dyDescent="0.25">
      <c r="B426" s="59"/>
      <c r="C426" s="59"/>
      <c r="D426" s="59"/>
      <c r="E426" s="59"/>
      <c r="F426" s="59"/>
      <c r="G426" s="59"/>
      <c r="H426" s="59"/>
      <c r="I426" s="59"/>
      <c r="J426" s="59"/>
      <c r="K426" s="59"/>
      <c r="L426" s="60"/>
      <c r="M426" s="60"/>
      <c r="N426" s="60"/>
      <c r="O426" s="61"/>
      <c r="P426" s="61"/>
      <c r="Q426" s="61"/>
      <c r="R426" s="61"/>
      <c r="S426" s="62"/>
      <c r="T426" s="62"/>
      <c r="U426" s="62"/>
      <c r="V426" s="62"/>
      <c r="W426" s="62"/>
      <c r="X426" s="62"/>
      <c r="Y426" s="62"/>
      <c r="Z426" s="62"/>
      <c r="AA426" s="62"/>
      <c r="AB426" s="62"/>
      <c r="AC426" s="62"/>
      <c r="AD426" s="180"/>
      <c r="AF426" s="183"/>
      <c r="AG426" s="183"/>
    </row>
    <row r="427" spans="2:33" s="123" customFormat="1" x14ac:dyDescent="0.25">
      <c r="B427" s="59"/>
      <c r="C427" s="59"/>
      <c r="D427" s="59"/>
      <c r="E427" s="59"/>
      <c r="F427" s="59"/>
      <c r="G427" s="59"/>
      <c r="H427" s="59"/>
      <c r="I427" s="59"/>
      <c r="J427" s="59"/>
      <c r="K427" s="59"/>
      <c r="L427" s="60"/>
      <c r="M427" s="60"/>
      <c r="N427" s="60"/>
      <c r="O427" s="61"/>
      <c r="P427" s="61"/>
      <c r="Q427" s="61"/>
      <c r="R427" s="61"/>
      <c r="S427" s="62"/>
      <c r="T427" s="62"/>
      <c r="U427" s="62"/>
      <c r="V427" s="62"/>
      <c r="W427" s="62"/>
      <c r="X427" s="62"/>
      <c r="Y427" s="62"/>
      <c r="Z427" s="62"/>
      <c r="AA427" s="62"/>
      <c r="AB427" s="62"/>
      <c r="AC427" s="62"/>
      <c r="AD427" s="180"/>
      <c r="AF427" s="183"/>
      <c r="AG427" s="183"/>
    </row>
    <row r="428" spans="2:33" s="123" customFormat="1" x14ac:dyDescent="0.25">
      <c r="B428" s="59"/>
      <c r="C428" s="59"/>
      <c r="D428" s="59"/>
      <c r="E428" s="59"/>
      <c r="F428" s="59"/>
      <c r="G428" s="59"/>
      <c r="H428" s="59"/>
      <c r="I428" s="59"/>
      <c r="J428" s="59"/>
      <c r="K428" s="59"/>
      <c r="L428" s="60"/>
      <c r="M428" s="60"/>
      <c r="N428" s="60"/>
      <c r="O428" s="61"/>
      <c r="P428" s="61"/>
      <c r="Q428" s="61"/>
      <c r="R428" s="61"/>
      <c r="S428" s="62"/>
      <c r="T428" s="62"/>
      <c r="U428" s="62"/>
      <c r="V428" s="62"/>
      <c r="W428" s="62"/>
      <c r="X428" s="62"/>
      <c r="Y428" s="62"/>
      <c r="Z428" s="62"/>
      <c r="AA428" s="62"/>
      <c r="AB428" s="62"/>
      <c r="AC428" s="62"/>
      <c r="AD428" s="180"/>
      <c r="AF428" s="183"/>
      <c r="AG428" s="183"/>
    </row>
    <row r="429" spans="2:33" s="123" customFormat="1" x14ac:dyDescent="0.25">
      <c r="B429" s="59"/>
      <c r="C429" s="59"/>
      <c r="D429" s="59"/>
      <c r="E429" s="59"/>
      <c r="F429" s="59"/>
      <c r="G429" s="59"/>
      <c r="H429" s="59"/>
      <c r="I429" s="59"/>
      <c r="J429" s="59"/>
      <c r="K429" s="59"/>
      <c r="L429" s="60"/>
      <c r="M429" s="60"/>
      <c r="N429" s="60"/>
      <c r="O429" s="61"/>
      <c r="P429" s="61"/>
      <c r="Q429" s="61"/>
      <c r="R429" s="61"/>
      <c r="S429" s="62"/>
      <c r="T429" s="62"/>
      <c r="U429" s="62"/>
      <c r="V429" s="62"/>
      <c r="W429" s="62"/>
      <c r="X429" s="62"/>
      <c r="Y429" s="62"/>
      <c r="Z429" s="62"/>
      <c r="AA429" s="62"/>
      <c r="AB429" s="62"/>
      <c r="AC429" s="62"/>
      <c r="AD429" s="180"/>
      <c r="AF429" s="183"/>
      <c r="AG429" s="183"/>
    </row>
    <row r="430" spans="2:33" s="123" customFormat="1" x14ac:dyDescent="0.25">
      <c r="B430" s="59"/>
      <c r="C430" s="59"/>
      <c r="D430" s="59"/>
      <c r="E430" s="59"/>
      <c r="F430" s="59"/>
      <c r="G430" s="59"/>
      <c r="H430" s="59"/>
      <c r="I430" s="59"/>
      <c r="J430" s="59"/>
      <c r="K430" s="59"/>
      <c r="L430" s="60"/>
      <c r="M430" s="60"/>
      <c r="N430" s="60"/>
      <c r="O430" s="61"/>
      <c r="P430" s="61"/>
      <c r="Q430" s="61"/>
      <c r="R430" s="61"/>
      <c r="S430" s="62"/>
      <c r="T430" s="62"/>
      <c r="U430" s="62"/>
      <c r="V430" s="62"/>
      <c r="W430" s="62"/>
      <c r="X430" s="62"/>
      <c r="Y430" s="62"/>
      <c r="Z430" s="62"/>
      <c r="AA430" s="62"/>
      <c r="AB430" s="62"/>
      <c r="AC430" s="62"/>
      <c r="AD430" s="180"/>
      <c r="AF430" s="183"/>
      <c r="AG430" s="183"/>
    </row>
    <row r="431" spans="2:33" s="123" customFormat="1" x14ac:dyDescent="0.25">
      <c r="B431" s="59"/>
      <c r="C431" s="59"/>
      <c r="D431" s="59"/>
      <c r="E431" s="59"/>
      <c r="F431" s="59"/>
      <c r="G431" s="59"/>
      <c r="H431" s="59"/>
      <c r="I431" s="59"/>
      <c r="J431" s="59"/>
      <c r="K431" s="59"/>
      <c r="L431" s="60"/>
      <c r="M431" s="60"/>
      <c r="N431" s="60"/>
      <c r="O431" s="61"/>
      <c r="P431" s="61"/>
      <c r="Q431" s="61"/>
      <c r="R431" s="61"/>
      <c r="S431" s="62"/>
      <c r="T431" s="62"/>
      <c r="U431" s="62"/>
      <c r="V431" s="62"/>
      <c r="W431" s="62"/>
      <c r="X431" s="62"/>
      <c r="Y431" s="62"/>
      <c r="Z431" s="62"/>
      <c r="AA431" s="62"/>
      <c r="AB431" s="62"/>
      <c r="AC431" s="62"/>
      <c r="AD431" s="180"/>
      <c r="AF431" s="183"/>
      <c r="AG431" s="183"/>
    </row>
    <row r="432" spans="2:33" s="123" customFormat="1" x14ac:dyDescent="0.25">
      <c r="B432" s="59"/>
      <c r="C432" s="59"/>
      <c r="D432" s="59"/>
      <c r="E432" s="59"/>
      <c r="F432" s="59"/>
      <c r="G432" s="59"/>
      <c r="H432" s="59"/>
      <c r="I432" s="59"/>
      <c r="J432" s="59"/>
      <c r="K432" s="59"/>
      <c r="L432" s="60"/>
      <c r="M432" s="60"/>
      <c r="N432" s="60"/>
      <c r="O432" s="61"/>
      <c r="P432" s="61"/>
      <c r="Q432" s="61"/>
      <c r="R432" s="61"/>
      <c r="S432" s="62"/>
      <c r="T432" s="62"/>
      <c r="U432" s="62"/>
      <c r="V432" s="62"/>
      <c r="W432" s="62"/>
      <c r="X432" s="62"/>
      <c r="Y432" s="62"/>
      <c r="Z432" s="62"/>
      <c r="AA432" s="62"/>
      <c r="AB432" s="62"/>
      <c r="AC432" s="62"/>
      <c r="AD432" s="180"/>
      <c r="AF432" s="183"/>
      <c r="AG432" s="183"/>
    </row>
    <row r="433" spans="2:33" s="123" customFormat="1" x14ac:dyDescent="0.25">
      <c r="B433" s="59"/>
      <c r="C433" s="59"/>
      <c r="D433" s="59"/>
      <c r="E433" s="59"/>
      <c r="F433" s="59"/>
      <c r="G433" s="59"/>
      <c r="H433" s="59"/>
      <c r="I433" s="59"/>
      <c r="J433" s="59"/>
      <c r="K433" s="59"/>
      <c r="L433" s="60"/>
      <c r="M433" s="60"/>
      <c r="N433" s="60"/>
      <c r="O433" s="61"/>
      <c r="P433" s="61"/>
      <c r="Q433" s="61"/>
      <c r="R433" s="61"/>
      <c r="S433" s="62"/>
      <c r="T433" s="62"/>
      <c r="U433" s="62"/>
      <c r="V433" s="62"/>
      <c r="W433" s="62"/>
      <c r="X433" s="62"/>
      <c r="Y433" s="62"/>
      <c r="Z433" s="62"/>
      <c r="AA433" s="62"/>
      <c r="AB433" s="62"/>
      <c r="AC433" s="62"/>
      <c r="AD433" s="180"/>
      <c r="AF433" s="183"/>
      <c r="AG433" s="183"/>
    </row>
    <row r="434" spans="2:33" s="123" customFormat="1" x14ac:dyDescent="0.25">
      <c r="B434" s="59"/>
      <c r="C434" s="59"/>
      <c r="D434" s="59"/>
      <c r="E434" s="59"/>
      <c r="F434" s="59"/>
      <c r="G434" s="59"/>
      <c r="H434" s="59"/>
      <c r="I434" s="59"/>
      <c r="J434" s="59"/>
      <c r="K434" s="59"/>
      <c r="L434" s="60"/>
      <c r="M434" s="60"/>
      <c r="N434" s="60"/>
      <c r="O434" s="61"/>
      <c r="P434" s="61"/>
      <c r="Q434" s="61"/>
      <c r="R434" s="61"/>
      <c r="S434" s="62"/>
      <c r="T434" s="62"/>
      <c r="U434" s="62"/>
      <c r="V434" s="62"/>
      <c r="W434" s="62"/>
      <c r="X434" s="62"/>
      <c r="Y434" s="62"/>
      <c r="Z434" s="62"/>
      <c r="AA434" s="62"/>
      <c r="AB434" s="62"/>
      <c r="AC434" s="62"/>
      <c r="AD434" s="180"/>
      <c r="AF434" s="183"/>
      <c r="AG434" s="183"/>
    </row>
    <row r="435" spans="2:33" s="123" customFormat="1" x14ac:dyDescent="0.25">
      <c r="B435" s="59"/>
      <c r="C435" s="59"/>
      <c r="D435" s="59"/>
      <c r="E435" s="59"/>
      <c r="F435" s="59"/>
      <c r="G435" s="59"/>
      <c r="H435" s="59"/>
      <c r="I435" s="59"/>
      <c r="J435" s="59"/>
      <c r="K435" s="59"/>
      <c r="L435" s="60"/>
      <c r="M435" s="60"/>
      <c r="N435" s="60"/>
      <c r="O435" s="61"/>
      <c r="P435" s="61"/>
      <c r="Q435" s="61"/>
      <c r="R435" s="61"/>
      <c r="S435" s="62"/>
      <c r="T435" s="62"/>
      <c r="U435" s="62"/>
      <c r="V435" s="62"/>
      <c r="W435" s="62"/>
      <c r="X435" s="62"/>
      <c r="Y435" s="62"/>
      <c r="Z435" s="62"/>
      <c r="AA435" s="62"/>
      <c r="AB435" s="62"/>
      <c r="AC435" s="62"/>
      <c r="AD435" s="180"/>
      <c r="AF435" s="183"/>
      <c r="AG435" s="183"/>
    </row>
    <row r="436" spans="2:33" s="123" customFormat="1" x14ac:dyDescent="0.25">
      <c r="B436" s="59"/>
      <c r="C436" s="59"/>
      <c r="D436" s="59"/>
      <c r="E436" s="59"/>
      <c r="F436" s="59"/>
      <c r="G436" s="59"/>
      <c r="H436" s="59"/>
      <c r="I436" s="59"/>
      <c r="J436" s="59"/>
      <c r="K436" s="59"/>
      <c r="L436" s="60"/>
      <c r="M436" s="60"/>
      <c r="N436" s="60"/>
      <c r="O436" s="61"/>
      <c r="P436" s="61"/>
      <c r="Q436" s="61"/>
      <c r="R436" s="61"/>
      <c r="S436" s="62"/>
      <c r="T436" s="62"/>
      <c r="U436" s="62"/>
      <c r="V436" s="62"/>
      <c r="W436" s="62"/>
      <c r="X436" s="62"/>
      <c r="Y436" s="62"/>
      <c r="Z436" s="62"/>
      <c r="AA436" s="62"/>
      <c r="AB436" s="62"/>
      <c r="AC436" s="62"/>
      <c r="AD436" s="180"/>
      <c r="AF436" s="183"/>
      <c r="AG436" s="183"/>
    </row>
    <row r="437" spans="2:33" s="123" customFormat="1" x14ac:dyDescent="0.25">
      <c r="B437" s="59"/>
      <c r="C437" s="59"/>
      <c r="D437" s="59"/>
      <c r="E437" s="59"/>
      <c r="F437" s="59"/>
      <c r="G437" s="59"/>
      <c r="H437" s="59"/>
      <c r="I437" s="59"/>
      <c r="J437" s="59"/>
      <c r="K437" s="59"/>
      <c r="L437" s="60"/>
      <c r="M437" s="60"/>
      <c r="N437" s="60"/>
      <c r="O437" s="61"/>
      <c r="P437" s="61"/>
      <c r="Q437" s="61"/>
      <c r="R437" s="61"/>
      <c r="S437" s="62"/>
      <c r="T437" s="62"/>
      <c r="U437" s="62"/>
      <c r="V437" s="62"/>
      <c r="W437" s="62"/>
      <c r="X437" s="62"/>
      <c r="Y437" s="62"/>
      <c r="Z437" s="62"/>
      <c r="AA437" s="62"/>
      <c r="AB437" s="62"/>
      <c r="AC437" s="62"/>
      <c r="AD437" s="180"/>
      <c r="AF437" s="183"/>
      <c r="AG437" s="183"/>
    </row>
    <row r="438" spans="2:33" s="123" customFormat="1" x14ac:dyDescent="0.25">
      <c r="B438" s="59"/>
      <c r="C438" s="59"/>
      <c r="D438" s="59"/>
      <c r="E438" s="59"/>
      <c r="F438" s="59"/>
      <c r="G438" s="59"/>
      <c r="H438" s="59"/>
      <c r="I438" s="59"/>
      <c r="J438" s="59"/>
      <c r="K438" s="59"/>
      <c r="L438" s="60"/>
      <c r="M438" s="60"/>
      <c r="N438" s="60"/>
      <c r="O438" s="61"/>
      <c r="P438" s="61"/>
      <c r="Q438" s="61"/>
      <c r="R438" s="61"/>
      <c r="S438" s="62"/>
      <c r="T438" s="62"/>
      <c r="U438" s="62"/>
      <c r="V438" s="62"/>
      <c r="W438" s="62"/>
      <c r="X438" s="62"/>
      <c r="Y438" s="62"/>
      <c r="Z438" s="62"/>
      <c r="AA438" s="62"/>
      <c r="AB438" s="62"/>
      <c r="AC438" s="62"/>
      <c r="AD438" s="180"/>
      <c r="AF438" s="183"/>
      <c r="AG438" s="183"/>
    </row>
    <row r="439" spans="2:33" s="123" customFormat="1" x14ac:dyDescent="0.25">
      <c r="B439" s="59"/>
      <c r="C439" s="59"/>
      <c r="D439" s="59"/>
      <c r="E439" s="59"/>
      <c r="F439" s="59"/>
      <c r="G439" s="59"/>
      <c r="H439" s="59"/>
      <c r="I439" s="59"/>
      <c r="J439" s="59"/>
      <c r="K439" s="59"/>
      <c r="L439" s="60"/>
      <c r="M439" s="60"/>
      <c r="N439" s="60"/>
      <c r="O439" s="61"/>
      <c r="P439" s="61"/>
      <c r="Q439" s="61"/>
      <c r="R439" s="61"/>
      <c r="S439" s="62"/>
      <c r="T439" s="62"/>
      <c r="U439" s="62"/>
      <c r="V439" s="62"/>
      <c r="W439" s="62"/>
      <c r="X439" s="62"/>
      <c r="Y439" s="62"/>
      <c r="Z439" s="62"/>
      <c r="AA439" s="62"/>
      <c r="AB439" s="62"/>
      <c r="AC439" s="62"/>
      <c r="AD439" s="180"/>
      <c r="AF439" s="183"/>
      <c r="AG439" s="183"/>
    </row>
    <row r="440" spans="2:33" s="123" customFormat="1" x14ac:dyDescent="0.25">
      <c r="B440" s="59"/>
      <c r="C440" s="59"/>
      <c r="D440" s="59"/>
      <c r="E440" s="59"/>
      <c r="F440" s="59"/>
      <c r="G440" s="59"/>
      <c r="H440" s="59"/>
      <c r="I440" s="59"/>
      <c r="J440" s="59"/>
      <c r="K440" s="59"/>
      <c r="L440" s="60"/>
      <c r="M440" s="60"/>
      <c r="N440" s="60"/>
      <c r="O440" s="61"/>
      <c r="P440" s="61"/>
      <c r="Q440" s="61"/>
      <c r="R440" s="61"/>
      <c r="S440" s="62"/>
      <c r="T440" s="62"/>
      <c r="U440" s="62"/>
      <c r="V440" s="62"/>
      <c r="W440" s="62"/>
      <c r="X440" s="62"/>
      <c r="Y440" s="62"/>
      <c r="Z440" s="62"/>
      <c r="AA440" s="62"/>
      <c r="AB440" s="62"/>
      <c r="AC440" s="62"/>
      <c r="AD440" s="180"/>
      <c r="AF440" s="183"/>
      <c r="AG440" s="183"/>
    </row>
    <row r="441" spans="2:33" s="123" customFormat="1" x14ac:dyDescent="0.25">
      <c r="B441" s="59"/>
      <c r="C441" s="59"/>
      <c r="D441" s="59"/>
      <c r="E441" s="59"/>
      <c r="F441" s="59"/>
      <c r="G441" s="59"/>
      <c r="H441" s="59"/>
      <c r="I441" s="59"/>
      <c r="J441" s="59"/>
      <c r="K441" s="59"/>
      <c r="L441" s="60"/>
      <c r="M441" s="60"/>
      <c r="N441" s="60"/>
      <c r="O441" s="61"/>
      <c r="P441" s="61"/>
      <c r="Q441" s="61"/>
      <c r="R441" s="61"/>
      <c r="S441" s="62"/>
      <c r="T441" s="62"/>
      <c r="U441" s="62"/>
      <c r="V441" s="62"/>
      <c r="W441" s="62"/>
      <c r="X441" s="62"/>
      <c r="Y441" s="62"/>
      <c r="Z441" s="62"/>
      <c r="AA441" s="62"/>
      <c r="AB441" s="62"/>
      <c r="AC441" s="62"/>
      <c r="AD441" s="180"/>
      <c r="AF441" s="183"/>
      <c r="AG441" s="183"/>
    </row>
    <row r="442" spans="2:33" s="123" customFormat="1" x14ac:dyDescent="0.25">
      <c r="B442" s="59"/>
      <c r="C442" s="59"/>
      <c r="D442" s="59"/>
      <c r="E442" s="59"/>
      <c r="F442" s="59"/>
      <c r="G442" s="59"/>
      <c r="H442" s="59"/>
      <c r="I442" s="59"/>
      <c r="J442" s="59"/>
      <c r="K442" s="59"/>
      <c r="L442" s="60"/>
      <c r="M442" s="60"/>
      <c r="N442" s="60"/>
      <c r="O442" s="61"/>
      <c r="P442" s="61"/>
      <c r="Q442" s="61"/>
      <c r="R442" s="61"/>
      <c r="S442" s="62"/>
      <c r="T442" s="62"/>
      <c r="U442" s="62"/>
      <c r="V442" s="62"/>
      <c r="W442" s="62"/>
      <c r="X442" s="62"/>
      <c r="Y442" s="62"/>
      <c r="Z442" s="62"/>
      <c r="AA442" s="62"/>
      <c r="AB442" s="62"/>
      <c r="AC442" s="62"/>
      <c r="AD442" s="180"/>
      <c r="AF442" s="183"/>
      <c r="AG442" s="183"/>
    </row>
    <row r="443" spans="2:33" s="123" customFormat="1" x14ac:dyDescent="0.25">
      <c r="B443" s="59"/>
      <c r="C443" s="59"/>
      <c r="D443" s="59"/>
      <c r="E443" s="59"/>
      <c r="F443" s="59"/>
      <c r="G443" s="59"/>
      <c r="H443" s="59"/>
      <c r="I443" s="59"/>
      <c r="J443" s="59"/>
      <c r="K443" s="59"/>
      <c r="L443" s="60"/>
      <c r="M443" s="60"/>
      <c r="N443" s="60"/>
      <c r="O443" s="61"/>
      <c r="P443" s="61"/>
      <c r="Q443" s="61"/>
      <c r="R443" s="61"/>
      <c r="S443" s="62"/>
      <c r="T443" s="62"/>
      <c r="U443" s="62"/>
      <c r="V443" s="62"/>
      <c r="W443" s="62"/>
      <c r="X443" s="62"/>
      <c r="Y443" s="62"/>
      <c r="Z443" s="62"/>
      <c r="AA443" s="62"/>
      <c r="AB443" s="62"/>
      <c r="AC443" s="62"/>
      <c r="AD443" s="180"/>
      <c r="AF443" s="183"/>
      <c r="AG443" s="183"/>
    </row>
    <row r="444" spans="2:33" s="123" customFormat="1" x14ac:dyDescent="0.25">
      <c r="B444" s="59"/>
      <c r="C444" s="59"/>
      <c r="D444" s="59"/>
      <c r="E444" s="59"/>
      <c r="F444" s="59"/>
      <c r="G444" s="59"/>
      <c r="H444" s="59"/>
      <c r="I444" s="59"/>
      <c r="J444" s="59"/>
      <c r="K444" s="59"/>
      <c r="L444" s="60"/>
      <c r="M444" s="60"/>
      <c r="N444" s="60"/>
      <c r="O444" s="61"/>
      <c r="P444" s="61"/>
      <c r="Q444" s="61"/>
      <c r="R444" s="61"/>
      <c r="S444" s="62"/>
      <c r="T444" s="62"/>
      <c r="U444" s="62"/>
      <c r="V444" s="62"/>
      <c r="W444" s="62"/>
      <c r="X444" s="62"/>
      <c r="Y444" s="62"/>
      <c r="Z444" s="62"/>
      <c r="AA444" s="62"/>
      <c r="AB444" s="62"/>
      <c r="AC444" s="62"/>
      <c r="AD444" s="180"/>
      <c r="AF444" s="183"/>
      <c r="AG444" s="183"/>
    </row>
    <row r="445" spans="2:33" s="123" customFormat="1" x14ac:dyDescent="0.25">
      <c r="B445" s="59"/>
      <c r="C445" s="59"/>
      <c r="D445" s="59"/>
      <c r="E445" s="59"/>
      <c r="F445" s="59"/>
      <c r="G445" s="59"/>
      <c r="H445" s="59"/>
      <c r="I445" s="59"/>
      <c r="J445" s="59"/>
      <c r="K445" s="59"/>
      <c r="L445" s="60"/>
      <c r="M445" s="60"/>
      <c r="N445" s="60"/>
      <c r="O445" s="61"/>
      <c r="P445" s="61"/>
      <c r="Q445" s="61"/>
      <c r="R445" s="61"/>
      <c r="S445" s="62"/>
      <c r="T445" s="62"/>
      <c r="U445" s="62"/>
      <c r="V445" s="62"/>
      <c r="W445" s="62"/>
      <c r="X445" s="62"/>
      <c r="Y445" s="62"/>
      <c r="Z445" s="62"/>
      <c r="AA445" s="62"/>
      <c r="AB445" s="62"/>
      <c r="AC445" s="62"/>
      <c r="AD445" s="180"/>
      <c r="AF445" s="183"/>
      <c r="AG445" s="183"/>
    </row>
    <row r="446" spans="2:33" s="123" customFormat="1" x14ac:dyDescent="0.25">
      <c r="B446" s="59"/>
      <c r="C446" s="59"/>
      <c r="D446" s="59"/>
      <c r="E446" s="59"/>
      <c r="F446" s="59"/>
      <c r="G446" s="59"/>
      <c r="H446" s="59"/>
      <c r="I446" s="59"/>
      <c r="J446" s="59"/>
      <c r="K446" s="59"/>
      <c r="L446" s="60"/>
      <c r="M446" s="60"/>
      <c r="N446" s="60"/>
      <c r="O446" s="61"/>
      <c r="P446" s="61"/>
      <c r="Q446" s="61"/>
      <c r="R446" s="61"/>
      <c r="S446" s="62"/>
      <c r="T446" s="62"/>
      <c r="U446" s="62"/>
      <c r="V446" s="62"/>
      <c r="W446" s="62"/>
      <c r="X446" s="62"/>
      <c r="Y446" s="62"/>
      <c r="Z446" s="62"/>
      <c r="AA446" s="62"/>
      <c r="AB446" s="62"/>
      <c r="AC446" s="62"/>
      <c r="AD446" s="180"/>
      <c r="AF446" s="183"/>
      <c r="AG446" s="183"/>
    </row>
    <row r="447" spans="2:33" s="123" customFormat="1" x14ac:dyDescent="0.25">
      <c r="B447" s="59"/>
      <c r="C447" s="59"/>
      <c r="D447" s="59"/>
      <c r="E447" s="59"/>
      <c r="F447" s="59"/>
      <c r="G447" s="59"/>
      <c r="H447" s="59"/>
      <c r="I447" s="59"/>
      <c r="J447" s="59"/>
      <c r="K447" s="59"/>
      <c r="L447" s="60"/>
      <c r="M447" s="60"/>
      <c r="N447" s="60"/>
      <c r="O447" s="61"/>
      <c r="P447" s="61"/>
      <c r="Q447" s="61"/>
      <c r="R447" s="61"/>
      <c r="S447" s="62"/>
      <c r="T447" s="62"/>
      <c r="U447" s="62"/>
      <c r="V447" s="62"/>
      <c r="W447" s="62"/>
      <c r="X447" s="62"/>
      <c r="Y447" s="62"/>
      <c r="Z447" s="62"/>
      <c r="AA447" s="62"/>
      <c r="AB447" s="62"/>
      <c r="AC447" s="62"/>
      <c r="AD447" s="180"/>
      <c r="AF447" s="183"/>
      <c r="AG447" s="183"/>
    </row>
    <row r="448" spans="2:33" s="123" customFormat="1" x14ac:dyDescent="0.25">
      <c r="B448" s="59"/>
      <c r="C448" s="59"/>
      <c r="D448" s="59"/>
      <c r="E448" s="59"/>
      <c r="F448" s="59"/>
      <c r="G448" s="59"/>
      <c r="H448" s="59"/>
      <c r="I448" s="59"/>
      <c r="J448" s="59"/>
      <c r="K448" s="59"/>
      <c r="L448" s="60"/>
      <c r="M448" s="60"/>
      <c r="N448" s="60"/>
      <c r="O448" s="61"/>
      <c r="P448" s="61"/>
      <c r="Q448" s="61"/>
      <c r="R448" s="61"/>
      <c r="S448" s="62"/>
      <c r="T448" s="62"/>
      <c r="U448" s="62"/>
      <c r="V448" s="62"/>
      <c r="W448" s="62"/>
      <c r="X448" s="62"/>
      <c r="Y448" s="62"/>
      <c r="Z448" s="62"/>
      <c r="AA448" s="62"/>
      <c r="AB448" s="62"/>
      <c r="AC448" s="62"/>
      <c r="AD448" s="180"/>
      <c r="AF448" s="183"/>
      <c r="AG448" s="183"/>
    </row>
    <row r="449" spans="2:33" s="123" customFormat="1" x14ac:dyDescent="0.25">
      <c r="B449" s="59"/>
      <c r="C449" s="59"/>
      <c r="D449" s="59"/>
      <c r="E449" s="59"/>
      <c r="F449" s="59"/>
      <c r="G449" s="59"/>
      <c r="H449" s="59"/>
      <c r="I449" s="59"/>
      <c r="J449" s="59"/>
      <c r="K449" s="59"/>
      <c r="L449" s="60"/>
      <c r="M449" s="60"/>
      <c r="N449" s="60"/>
      <c r="O449" s="61"/>
      <c r="P449" s="61"/>
      <c r="Q449" s="61"/>
      <c r="R449" s="61"/>
      <c r="S449" s="62"/>
      <c r="T449" s="62"/>
      <c r="U449" s="62"/>
      <c r="V449" s="62"/>
      <c r="W449" s="62"/>
      <c r="X449" s="62"/>
      <c r="Y449" s="62"/>
      <c r="Z449" s="62"/>
      <c r="AA449" s="62"/>
      <c r="AB449" s="62"/>
      <c r="AC449" s="62"/>
      <c r="AD449" s="180"/>
      <c r="AF449" s="183"/>
      <c r="AG449" s="183"/>
    </row>
    <row r="450" spans="2:33" s="123" customFormat="1" x14ac:dyDescent="0.25">
      <c r="B450" s="59"/>
      <c r="C450" s="59"/>
      <c r="D450" s="59"/>
      <c r="E450" s="59"/>
      <c r="F450" s="59"/>
      <c r="G450" s="59"/>
      <c r="H450" s="59"/>
      <c r="I450" s="59"/>
      <c r="J450" s="59"/>
      <c r="K450" s="59"/>
      <c r="L450" s="60"/>
      <c r="M450" s="60"/>
      <c r="N450" s="60"/>
      <c r="O450" s="61"/>
      <c r="P450" s="61"/>
      <c r="Q450" s="61"/>
      <c r="R450" s="61"/>
      <c r="S450" s="62"/>
      <c r="T450" s="62"/>
      <c r="U450" s="62"/>
      <c r="V450" s="62"/>
      <c r="W450" s="62"/>
      <c r="X450" s="62"/>
      <c r="Y450" s="62"/>
      <c r="Z450" s="62"/>
      <c r="AA450" s="62"/>
      <c r="AB450" s="62"/>
      <c r="AC450" s="62"/>
      <c r="AD450" s="180"/>
      <c r="AF450" s="183"/>
      <c r="AG450" s="183"/>
    </row>
    <row r="451" spans="2:33" s="123" customFormat="1" x14ac:dyDescent="0.25">
      <c r="B451" s="59"/>
      <c r="C451" s="59"/>
      <c r="D451" s="59"/>
      <c r="E451" s="59"/>
      <c r="F451" s="59"/>
      <c r="G451" s="59"/>
      <c r="H451" s="59"/>
      <c r="I451" s="59"/>
      <c r="J451" s="59"/>
      <c r="K451" s="59"/>
      <c r="L451" s="60"/>
      <c r="M451" s="60"/>
      <c r="N451" s="60"/>
      <c r="O451" s="61"/>
      <c r="P451" s="61"/>
      <c r="Q451" s="61"/>
      <c r="R451" s="61"/>
      <c r="S451" s="62"/>
      <c r="T451" s="62"/>
      <c r="U451" s="62"/>
      <c r="V451" s="62"/>
      <c r="W451" s="62"/>
      <c r="X451" s="62"/>
      <c r="Y451" s="62"/>
      <c r="Z451" s="62"/>
      <c r="AA451" s="62"/>
      <c r="AB451" s="62"/>
      <c r="AC451" s="62"/>
      <c r="AD451" s="180"/>
      <c r="AF451" s="183"/>
      <c r="AG451" s="183"/>
    </row>
    <row r="452" spans="2:33" s="123" customFormat="1" x14ac:dyDescent="0.25">
      <c r="B452" s="59"/>
      <c r="C452" s="59"/>
      <c r="D452" s="59"/>
      <c r="E452" s="59"/>
      <c r="F452" s="59"/>
      <c r="G452" s="59"/>
      <c r="H452" s="59"/>
      <c r="I452" s="59"/>
      <c r="J452" s="59"/>
      <c r="K452" s="59"/>
      <c r="L452" s="60"/>
      <c r="M452" s="60"/>
      <c r="N452" s="60"/>
      <c r="O452" s="61"/>
      <c r="P452" s="61"/>
      <c r="Q452" s="61"/>
      <c r="R452" s="61"/>
      <c r="S452" s="62"/>
      <c r="T452" s="62"/>
      <c r="U452" s="62"/>
      <c r="V452" s="62"/>
      <c r="W452" s="62"/>
      <c r="X452" s="62"/>
      <c r="Y452" s="62"/>
      <c r="Z452" s="62"/>
      <c r="AA452" s="62"/>
      <c r="AB452" s="62"/>
      <c r="AC452" s="62"/>
      <c r="AD452" s="180"/>
      <c r="AF452" s="183"/>
      <c r="AG452" s="183"/>
    </row>
    <row r="453" spans="2:33" s="123" customFormat="1" x14ac:dyDescent="0.25">
      <c r="B453" s="59"/>
      <c r="C453" s="59"/>
      <c r="D453" s="59"/>
      <c r="E453" s="59"/>
      <c r="F453" s="59"/>
      <c r="G453" s="59"/>
      <c r="H453" s="59"/>
      <c r="I453" s="59"/>
      <c r="J453" s="59"/>
      <c r="K453" s="59"/>
      <c r="L453" s="60"/>
      <c r="M453" s="60"/>
      <c r="N453" s="60"/>
      <c r="O453" s="61"/>
      <c r="P453" s="61"/>
      <c r="Q453" s="61"/>
      <c r="R453" s="61"/>
      <c r="S453" s="62"/>
      <c r="T453" s="62"/>
      <c r="U453" s="62"/>
      <c r="V453" s="62"/>
      <c r="W453" s="62"/>
      <c r="X453" s="62"/>
      <c r="Y453" s="62"/>
      <c r="Z453" s="62"/>
      <c r="AA453" s="62"/>
      <c r="AB453" s="62"/>
      <c r="AC453" s="62"/>
      <c r="AD453" s="180"/>
      <c r="AF453" s="183"/>
      <c r="AG453" s="183"/>
    </row>
    <row r="454" spans="2:33" s="123" customFormat="1" x14ac:dyDescent="0.25">
      <c r="B454" s="59"/>
      <c r="C454" s="59"/>
      <c r="D454" s="59"/>
      <c r="E454" s="59"/>
      <c r="F454" s="59"/>
      <c r="G454" s="59"/>
      <c r="H454" s="59"/>
      <c r="I454" s="59"/>
      <c r="J454" s="59"/>
      <c r="K454" s="59"/>
      <c r="L454" s="60"/>
      <c r="M454" s="60"/>
      <c r="N454" s="60"/>
      <c r="O454" s="61"/>
      <c r="P454" s="61"/>
      <c r="Q454" s="61"/>
      <c r="R454" s="61"/>
      <c r="S454" s="62"/>
      <c r="T454" s="62"/>
      <c r="U454" s="62"/>
      <c r="V454" s="62"/>
      <c r="W454" s="62"/>
      <c r="X454" s="62"/>
      <c r="Y454" s="62"/>
      <c r="Z454" s="62"/>
      <c r="AA454" s="62"/>
      <c r="AB454" s="62"/>
      <c r="AC454" s="62"/>
      <c r="AD454" s="180"/>
      <c r="AF454" s="183"/>
      <c r="AG454" s="183"/>
    </row>
    <row r="455" spans="2:33" s="123" customFormat="1" x14ac:dyDescent="0.25">
      <c r="B455" s="59"/>
      <c r="C455" s="59"/>
      <c r="D455" s="59"/>
      <c r="E455" s="59"/>
      <c r="F455" s="59"/>
      <c r="G455" s="59"/>
      <c r="H455" s="59"/>
      <c r="I455" s="59"/>
      <c r="J455" s="59"/>
      <c r="K455" s="59"/>
      <c r="L455" s="60"/>
      <c r="M455" s="60"/>
      <c r="N455" s="60"/>
      <c r="O455" s="61"/>
      <c r="P455" s="61"/>
      <c r="Q455" s="61"/>
      <c r="R455" s="61"/>
      <c r="S455" s="62"/>
      <c r="T455" s="62"/>
      <c r="U455" s="62"/>
      <c r="V455" s="62"/>
      <c r="W455" s="62"/>
      <c r="X455" s="62"/>
      <c r="Y455" s="62"/>
      <c r="Z455" s="62"/>
      <c r="AA455" s="62"/>
      <c r="AB455" s="62"/>
      <c r="AC455" s="62"/>
      <c r="AD455" s="180"/>
      <c r="AF455" s="183"/>
      <c r="AG455" s="183"/>
    </row>
    <row r="456" spans="2:33" s="123" customFormat="1" x14ac:dyDescent="0.25">
      <c r="B456" s="59"/>
      <c r="C456" s="59"/>
      <c r="D456" s="59"/>
      <c r="E456" s="59"/>
      <c r="F456" s="59"/>
      <c r="G456" s="59"/>
      <c r="H456" s="59"/>
      <c r="I456" s="59"/>
      <c r="J456" s="59"/>
      <c r="K456" s="59"/>
      <c r="L456" s="60"/>
      <c r="M456" s="60"/>
      <c r="N456" s="60"/>
      <c r="O456" s="61"/>
      <c r="P456" s="61"/>
      <c r="Q456" s="61"/>
      <c r="R456" s="61"/>
      <c r="S456" s="62"/>
      <c r="T456" s="62"/>
      <c r="U456" s="62"/>
      <c r="V456" s="62"/>
      <c r="W456" s="62"/>
      <c r="X456" s="62"/>
      <c r="Y456" s="62"/>
      <c r="Z456" s="62"/>
      <c r="AA456" s="62"/>
      <c r="AB456" s="62"/>
      <c r="AC456" s="62"/>
      <c r="AD456" s="180"/>
      <c r="AF456" s="183"/>
      <c r="AG456" s="183"/>
    </row>
    <row r="457" spans="2:33" s="123" customFormat="1" x14ac:dyDescent="0.25">
      <c r="B457" s="59"/>
      <c r="C457" s="59"/>
      <c r="D457" s="59"/>
      <c r="E457" s="59"/>
      <c r="F457" s="59"/>
      <c r="G457" s="59"/>
      <c r="H457" s="59"/>
      <c r="I457" s="59"/>
      <c r="J457" s="59"/>
      <c r="K457" s="59"/>
      <c r="L457" s="60"/>
      <c r="M457" s="60"/>
      <c r="N457" s="60"/>
      <c r="O457" s="61"/>
      <c r="P457" s="61"/>
      <c r="Q457" s="61"/>
      <c r="R457" s="61"/>
      <c r="S457" s="62"/>
      <c r="T457" s="62"/>
      <c r="U457" s="62"/>
      <c r="V457" s="62"/>
      <c r="W457" s="62"/>
      <c r="X457" s="62"/>
      <c r="Y457" s="62"/>
      <c r="Z457" s="62"/>
      <c r="AA457" s="62"/>
      <c r="AB457" s="62"/>
      <c r="AC457" s="62"/>
      <c r="AD457" s="180"/>
      <c r="AF457" s="183"/>
      <c r="AG457" s="183"/>
    </row>
    <row r="458" spans="2:33" s="123" customFormat="1" x14ac:dyDescent="0.25">
      <c r="B458" s="59"/>
      <c r="C458" s="59"/>
      <c r="D458" s="59"/>
      <c r="E458" s="59"/>
      <c r="F458" s="59"/>
      <c r="G458" s="59"/>
      <c r="H458" s="59"/>
      <c r="I458" s="59"/>
      <c r="J458" s="59"/>
      <c r="K458" s="59"/>
      <c r="L458" s="60"/>
      <c r="M458" s="60"/>
      <c r="N458" s="60"/>
      <c r="O458" s="61"/>
      <c r="P458" s="61"/>
      <c r="Q458" s="61"/>
      <c r="R458" s="61"/>
      <c r="S458" s="62"/>
      <c r="T458" s="62"/>
      <c r="U458" s="62"/>
      <c r="V458" s="62"/>
      <c r="W458" s="62"/>
      <c r="X458" s="62"/>
      <c r="Y458" s="62"/>
      <c r="Z458" s="62"/>
      <c r="AA458" s="62"/>
      <c r="AB458" s="62"/>
      <c r="AC458" s="62"/>
      <c r="AD458" s="180"/>
      <c r="AF458" s="183"/>
      <c r="AG458" s="183"/>
    </row>
    <row r="459" spans="2:33" s="123" customFormat="1" x14ac:dyDescent="0.25">
      <c r="B459" s="59"/>
      <c r="C459" s="59"/>
      <c r="D459" s="59"/>
      <c r="E459" s="59"/>
      <c r="F459" s="59"/>
      <c r="G459" s="59"/>
      <c r="H459" s="59"/>
      <c r="I459" s="59"/>
      <c r="J459" s="59"/>
      <c r="K459" s="59"/>
      <c r="L459" s="60"/>
      <c r="M459" s="60"/>
      <c r="N459" s="60"/>
      <c r="O459" s="61"/>
      <c r="P459" s="61"/>
      <c r="Q459" s="61"/>
      <c r="R459" s="61"/>
      <c r="S459" s="62"/>
      <c r="T459" s="62"/>
      <c r="U459" s="62"/>
      <c r="V459" s="62"/>
      <c r="W459" s="62"/>
      <c r="X459" s="62"/>
      <c r="Y459" s="62"/>
      <c r="Z459" s="62"/>
      <c r="AA459" s="62"/>
      <c r="AB459" s="62"/>
      <c r="AC459" s="62"/>
      <c r="AD459" s="180"/>
      <c r="AF459" s="183"/>
      <c r="AG459" s="183"/>
    </row>
    <row r="460" spans="2:33" s="123" customFormat="1" x14ac:dyDescent="0.25">
      <c r="B460" s="59"/>
      <c r="C460" s="59"/>
      <c r="D460" s="59"/>
      <c r="E460" s="59"/>
      <c r="F460" s="59"/>
      <c r="G460" s="59"/>
      <c r="H460" s="59"/>
      <c r="I460" s="59"/>
      <c r="J460" s="59"/>
      <c r="K460" s="59"/>
      <c r="L460" s="60"/>
      <c r="M460" s="60"/>
      <c r="N460" s="60"/>
      <c r="O460" s="61"/>
      <c r="P460" s="61"/>
      <c r="Q460" s="61"/>
      <c r="R460" s="61"/>
      <c r="S460" s="62"/>
      <c r="T460" s="62"/>
      <c r="U460" s="62"/>
      <c r="V460" s="62"/>
      <c r="W460" s="62"/>
      <c r="X460" s="62"/>
      <c r="Y460" s="62"/>
      <c r="Z460" s="62"/>
      <c r="AA460" s="62"/>
      <c r="AB460" s="62"/>
      <c r="AC460" s="62"/>
      <c r="AD460" s="180"/>
      <c r="AF460" s="183"/>
      <c r="AG460" s="183"/>
    </row>
    <row r="461" spans="2:33" s="123" customFormat="1" x14ac:dyDescent="0.25">
      <c r="B461" s="59"/>
      <c r="C461" s="59"/>
      <c r="D461" s="59"/>
      <c r="E461" s="59"/>
      <c r="F461" s="59"/>
      <c r="G461" s="59"/>
      <c r="H461" s="59"/>
      <c r="I461" s="59"/>
      <c r="J461" s="59"/>
      <c r="K461" s="59"/>
      <c r="L461" s="60"/>
      <c r="M461" s="60"/>
      <c r="N461" s="60"/>
      <c r="O461" s="61"/>
      <c r="P461" s="61"/>
      <c r="Q461" s="61"/>
      <c r="R461" s="61"/>
      <c r="S461" s="62"/>
      <c r="T461" s="62"/>
      <c r="U461" s="62"/>
      <c r="V461" s="62"/>
      <c r="W461" s="62"/>
      <c r="X461" s="62"/>
      <c r="Y461" s="62"/>
      <c r="Z461" s="62"/>
      <c r="AA461" s="62"/>
      <c r="AB461" s="62"/>
      <c r="AC461" s="62"/>
      <c r="AD461" s="180"/>
      <c r="AF461" s="183"/>
      <c r="AG461" s="183"/>
    </row>
    <row r="462" spans="2:33" s="123" customFormat="1" x14ac:dyDescent="0.25">
      <c r="B462" s="59"/>
      <c r="C462" s="59"/>
      <c r="D462" s="59"/>
      <c r="E462" s="59"/>
      <c r="F462" s="59"/>
      <c r="G462" s="59"/>
      <c r="H462" s="59"/>
      <c r="I462" s="59"/>
      <c r="J462" s="59"/>
      <c r="K462" s="59"/>
      <c r="L462" s="60"/>
      <c r="M462" s="60"/>
      <c r="N462" s="60"/>
      <c r="O462" s="61"/>
      <c r="P462" s="61"/>
      <c r="Q462" s="61"/>
      <c r="R462" s="61"/>
      <c r="S462" s="62"/>
      <c r="T462" s="62"/>
      <c r="U462" s="62"/>
      <c r="V462" s="62"/>
      <c r="W462" s="62"/>
      <c r="X462" s="62"/>
      <c r="Y462" s="62"/>
      <c r="Z462" s="62"/>
      <c r="AA462" s="62"/>
      <c r="AB462" s="62"/>
      <c r="AC462" s="62"/>
      <c r="AD462" s="180"/>
      <c r="AF462" s="183"/>
      <c r="AG462" s="183"/>
    </row>
    <row r="463" spans="2:33" s="123" customFormat="1" x14ac:dyDescent="0.25">
      <c r="B463" s="59"/>
      <c r="C463" s="59"/>
      <c r="D463" s="59"/>
      <c r="E463" s="59"/>
      <c r="F463" s="59"/>
      <c r="G463" s="59"/>
      <c r="H463" s="59"/>
      <c r="I463" s="59"/>
      <c r="J463" s="59"/>
      <c r="K463" s="59"/>
      <c r="L463" s="60"/>
      <c r="M463" s="60"/>
      <c r="N463" s="60"/>
      <c r="O463" s="61"/>
      <c r="P463" s="61"/>
      <c r="Q463" s="61"/>
      <c r="R463" s="61"/>
      <c r="S463" s="62"/>
      <c r="T463" s="62"/>
      <c r="U463" s="62"/>
      <c r="V463" s="62"/>
      <c r="W463" s="62"/>
      <c r="X463" s="62"/>
      <c r="Y463" s="62"/>
      <c r="Z463" s="62"/>
      <c r="AA463" s="62"/>
      <c r="AB463" s="62"/>
      <c r="AC463" s="62"/>
      <c r="AD463" s="180"/>
      <c r="AF463" s="183"/>
      <c r="AG463" s="183"/>
    </row>
    <row r="464" spans="2:33" s="123" customFormat="1" x14ac:dyDescent="0.25">
      <c r="B464" s="59"/>
      <c r="C464" s="59"/>
      <c r="D464" s="59"/>
      <c r="E464" s="59"/>
      <c r="F464" s="59"/>
      <c r="G464" s="59"/>
      <c r="H464" s="59"/>
      <c r="I464" s="59"/>
      <c r="J464" s="59"/>
      <c r="K464" s="59"/>
      <c r="L464" s="60"/>
      <c r="M464" s="60"/>
      <c r="N464" s="60"/>
      <c r="O464" s="61"/>
      <c r="P464" s="61"/>
      <c r="Q464" s="61"/>
      <c r="R464" s="61"/>
      <c r="S464" s="62"/>
      <c r="T464" s="62"/>
      <c r="U464" s="62"/>
      <c r="V464" s="62"/>
      <c r="W464" s="62"/>
      <c r="X464" s="62"/>
      <c r="Y464" s="62"/>
      <c r="Z464" s="62"/>
      <c r="AA464" s="62"/>
      <c r="AB464" s="62"/>
      <c r="AC464" s="62"/>
      <c r="AD464" s="180"/>
      <c r="AF464" s="183"/>
      <c r="AG464" s="183"/>
    </row>
    <row r="465" spans="2:33" s="123" customFormat="1" x14ac:dyDescent="0.25">
      <c r="B465" s="59"/>
      <c r="C465" s="59"/>
      <c r="D465" s="59"/>
      <c r="E465" s="59"/>
      <c r="F465" s="59"/>
      <c r="G465" s="59"/>
      <c r="H465" s="59"/>
      <c r="I465" s="59"/>
      <c r="J465" s="59"/>
      <c r="K465" s="59"/>
      <c r="L465" s="60"/>
      <c r="M465" s="60"/>
      <c r="N465" s="60"/>
      <c r="O465" s="61"/>
      <c r="P465" s="61"/>
      <c r="Q465" s="61"/>
      <c r="R465" s="61"/>
      <c r="S465" s="62"/>
      <c r="T465" s="62"/>
      <c r="U465" s="62"/>
      <c r="V465" s="62"/>
      <c r="W465" s="62"/>
      <c r="X465" s="62"/>
      <c r="Y465" s="62"/>
      <c r="Z465" s="62"/>
      <c r="AA465" s="62"/>
      <c r="AB465" s="62"/>
      <c r="AC465" s="62"/>
      <c r="AD465" s="180"/>
      <c r="AF465" s="183"/>
      <c r="AG465" s="183"/>
    </row>
    <row r="466" spans="2:33" s="123" customFormat="1" x14ac:dyDescent="0.25">
      <c r="B466" s="59"/>
      <c r="C466" s="59"/>
      <c r="D466" s="59"/>
      <c r="E466" s="59"/>
      <c r="F466" s="59"/>
      <c r="G466" s="59"/>
      <c r="H466" s="59"/>
      <c r="I466" s="59"/>
      <c r="J466" s="59"/>
      <c r="K466" s="59"/>
      <c r="L466" s="60"/>
      <c r="M466" s="60"/>
      <c r="N466" s="60"/>
      <c r="O466" s="61"/>
      <c r="P466" s="61"/>
      <c r="Q466" s="61"/>
      <c r="R466" s="61"/>
      <c r="S466" s="62"/>
      <c r="T466" s="62"/>
      <c r="U466" s="62"/>
      <c r="V466" s="62"/>
      <c r="W466" s="62"/>
      <c r="X466" s="62"/>
      <c r="Y466" s="62"/>
      <c r="Z466" s="62"/>
      <c r="AA466" s="62"/>
      <c r="AB466" s="62"/>
      <c r="AC466" s="62"/>
      <c r="AD466" s="180"/>
      <c r="AF466" s="183"/>
      <c r="AG466" s="183"/>
    </row>
    <row r="467" spans="2:33" s="123" customFormat="1" x14ac:dyDescent="0.25">
      <c r="B467" s="59"/>
      <c r="C467" s="59"/>
      <c r="D467" s="59"/>
      <c r="E467" s="59"/>
      <c r="F467" s="59"/>
      <c r="G467" s="59"/>
      <c r="H467" s="59"/>
      <c r="I467" s="59"/>
      <c r="J467" s="59"/>
      <c r="K467" s="59"/>
      <c r="L467" s="60"/>
      <c r="M467" s="60"/>
      <c r="N467" s="60"/>
      <c r="O467" s="61"/>
      <c r="P467" s="61"/>
      <c r="Q467" s="61"/>
      <c r="R467" s="61"/>
      <c r="S467" s="62"/>
      <c r="T467" s="62"/>
      <c r="U467" s="62"/>
      <c r="V467" s="62"/>
      <c r="W467" s="62"/>
      <c r="X467" s="62"/>
      <c r="Y467" s="62"/>
      <c r="Z467" s="62"/>
      <c r="AA467" s="62"/>
      <c r="AB467" s="62"/>
      <c r="AC467" s="62"/>
      <c r="AD467" s="180"/>
      <c r="AF467" s="183"/>
      <c r="AG467" s="183"/>
    </row>
    <row r="468" spans="2:33" s="123" customFormat="1" x14ac:dyDescent="0.25">
      <c r="B468" s="59"/>
      <c r="C468" s="59"/>
      <c r="D468" s="59"/>
      <c r="E468" s="59"/>
      <c r="F468" s="59"/>
      <c r="G468" s="59"/>
      <c r="H468" s="59"/>
      <c r="I468" s="59"/>
      <c r="J468" s="59"/>
      <c r="K468" s="59"/>
      <c r="L468" s="60"/>
      <c r="M468" s="60"/>
      <c r="N468" s="60"/>
      <c r="O468" s="61"/>
      <c r="P468" s="61"/>
      <c r="Q468" s="61"/>
      <c r="R468" s="61"/>
      <c r="S468" s="62"/>
      <c r="T468" s="62"/>
      <c r="U468" s="62"/>
      <c r="V468" s="62"/>
      <c r="W468" s="62"/>
      <c r="X468" s="62"/>
      <c r="Y468" s="62"/>
      <c r="Z468" s="62"/>
      <c r="AA468" s="62"/>
      <c r="AB468" s="62"/>
      <c r="AC468" s="62"/>
      <c r="AD468" s="180"/>
      <c r="AF468" s="183"/>
      <c r="AG468" s="183"/>
    </row>
    <row r="469" spans="2:33" s="123" customFormat="1" x14ac:dyDescent="0.25">
      <c r="B469" s="59"/>
      <c r="C469" s="59"/>
      <c r="D469" s="59"/>
      <c r="E469" s="59"/>
      <c r="F469" s="59"/>
      <c r="G469" s="59"/>
      <c r="H469" s="59"/>
      <c r="I469" s="59"/>
      <c r="J469" s="59"/>
      <c r="K469" s="59"/>
      <c r="L469" s="60"/>
      <c r="M469" s="60"/>
      <c r="N469" s="60"/>
      <c r="O469" s="61"/>
      <c r="P469" s="61"/>
      <c r="Q469" s="61"/>
      <c r="R469" s="61"/>
      <c r="S469" s="62"/>
      <c r="T469" s="62"/>
      <c r="U469" s="62"/>
      <c r="V469" s="62"/>
      <c r="W469" s="62"/>
      <c r="X469" s="62"/>
      <c r="Y469" s="62"/>
      <c r="Z469" s="62"/>
      <c r="AA469" s="62"/>
      <c r="AB469" s="62"/>
      <c r="AC469" s="62"/>
      <c r="AD469" s="180"/>
      <c r="AF469" s="183"/>
      <c r="AG469" s="183"/>
    </row>
    <row r="470" spans="2:33" s="123" customFormat="1" x14ac:dyDescent="0.25">
      <c r="B470" s="59"/>
      <c r="C470" s="59"/>
      <c r="D470" s="59"/>
      <c r="E470" s="59"/>
      <c r="F470" s="59"/>
      <c r="G470" s="59"/>
      <c r="H470" s="59"/>
      <c r="I470" s="59"/>
      <c r="J470" s="59"/>
      <c r="K470" s="59"/>
      <c r="L470" s="60"/>
      <c r="M470" s="60"/>
      <c r="N470" s="60"/>
      <c r="O470" s="61"/>
      <c r="P470" s="61"/>
      <c r="Q470" s="61"/>
      <c r="R470" s="61"/>
      <c r="S470" s="62"/>
      <c r="T470" s="62"/>
      <c r="U470" s="62"/>
      <c r="V470" s="62"/>
      <c r="W470" s="62"/>
      <c r="X470" s="62"/>
      <c r="Y470" s="62"/>
      <c r="Z470" s="62"/>
      <c r="AA470" s="62"/>
      <c r="AB470" s="62"/>
      <c r="AC470" s="62"/>
      <c r="AD470" s="180"/>
      <c r="AF470" s="183"/>
      <c r="AG470" s="183"/>
    </row>
    <row r="471" spans="2:33" s="123" customFormat="1" x14ac:dyDescent="0.25">
      <c r="B471" s="59"/>
      <c r="C471" s="59"/>
      <c r="D471" s="59"/>
      <c r="E471" s="59"/>
      <c r="F471" s="59"/>
      <c r="G471" s="59"/>
      <c r="H471" s="59"/>
      <c r="I471" s="59"/>
      <c r="J471" s="59"/>
      <c r="K471" s="59"/>
      <c r="L471" s="60"/>
      <c r="M471" s="60"/>
      <c r="N471" s="60"/>
      <c r="O471" s="61"/>
      <c r="P471" s="61"/>
      <c r="Q471" s="61"/>
      <c r="R471" s="61"/>
      <c r="S471" s="62"/>
      <c r="T471" s="62"/>
      <c r="U471" s="62"/>
      <c r="V471" s="62"/>
      <c r="W471" s="62"/>
      <c r="X471" s="62"/>
      <c r="Y471" s="62"/>
      <c r="Z471" s="62"/>
      <c r="AA471" s="62"/>
      <c r="AB471" s="62"/>
      <c r="AC471" s="62"/>
      <c r="AD471" s="180"/>
      <c r="AF471" s="183"/>
      <c r="AG471" s="183"/>
    </row>
    <row r="472" spans="2:33" s="123" customFormat="1" x14ac:dyDescent="0.25">
      <c r="B472" s="59"/>
      <c r="C472" s="59"/>
      <c r="D472" s="59"/>
      <c r="E472" s="59"/>
      <c r="F472" s="59"/>
      <c r="G472" s="59"/>
      <c r="H472" s="59"/>
      <c r="I472" s="59"/>
      <c r="J472" s="59"/>
      <c r="K472" s="59"/>
      <c r="L472" s="60"/>
      <c r="M472" s="60"/>
      <c r="N472" s="60"/>
      <c r="O472" s="61"/>
      <c r="P472" s="61"/>
      <c r="Q472" s="61"/>
      <c r="R472" s="61"/>
      <c r="S472" s="62"/>
      <c r="T472" s="62"/>
      <c r="U472" s="62"/>
      <c r="V472" s="62"/>
      <c r="W472" s="62"/>
      <c r="X472" s="62"/>
      <c r="Y472" s="62"/>
      <c r="Z472" s="62"/>
      <c r="AA472" s="62"/>
      <c r="AB472" s="62"/>
      <c r="AC472" s="62"/>
      <c r="AD472" s="180"/>
      <c r="AF472" s="183"/>
      <c r="AG472" s="183"/>
    </row>
    <row r="473" spans="2:33" s="123" customFormat="1" x14ac:dyDescent="0.25">
      <c r="B473" s="59"/>
      <c r="C473" s="59"/>
      <c r="D473" s="59"/>
      <c r="E473" s="59"/>
      <c r="F473" s="59"/>
      <c r="G473" s="59"/>
      <c r="H473" s="59"/>
      <c r="I473" s="59"/>
      <c r="J473" s="59"/>
      <c r="K473" s="59"/>
      <c r="L473" s="60"/>
      <c r="M473" s="60"/>
      <c r="N473" s="60"/>
      <c r="O473" s="61"/>
      <c r="P473" s="61"/>
      <c r="Q473" s="61"/>
      <c r="R473" s="61"/>
      <c r="S473" s="62"/>
      <c r="T473" s="62"/>
      <c r="U473" s="62"/>
      <c r="V473" s="62"/>
      <c r="W473" s="62"/>
      <c r="X473" s="62"/>
      <c r="Y473" s="62"/>
      <c r="Z473" s="62"/>
      <c r="AA473" s="62"/>
      <c r="AB473" s="62"/>
      <c r="AC473" s="62"/>
      <c r="AD473" s="180"/>
      <c r="AF473" s="183"/>
      <c r="AG473" s="183"/>
    </row>
    <row r="474" spans="2:33" s="123" customFormat="1" x14ac:dyDescent="0.25">
      <c r="B474" s="59"/>
      <c r="C474" s="59"/>
      <c r="D474" s="59"/>
      <c r="E474" s="59"/>
      <c r="F474" s="59"/>
      <c r="G474" s="59"/>
      <c r="H474" s="59"/>
      <c r="I474" s="59"/>
      <c r="J474" s="59"/>
      <c r="K474" s="59"/>
      <c r="L474" s="60"/>
      <c r="M474" s="60"/>
      <c r="N474" s="60"/>
      <c r="O474" s="61"/>
      <c r="P474" s="61"/>
      <c r="Q474" s="61"/>
      <c r="R474" s="61"/>
      <c r="S474" s="62"/>
      <c r="T474" s="62"/>
      <c r="U474" s="62"/>
      <c r="V474" s="62"/>
      <c r="W474" s="62"/>
      <c r="X474" s="62"/>
      <c r="Y474" s="62"/>
      <c r="Z474" s="62"/>
      <c r="AA474" s="62"/>
      <c r="AB474" s="62"/>
      <c r="AC474" s="62"/>
      <c r="AD474" s="180"/>
      <c r="AF474" s="183"/>
      <c r="AG474" s="183"/>
    </row>
    <row r="475" spans="2:33" s="123" customFormat="1" x14ac:dyDescent="0.25">
      <c r="B475" s="59"/>
      <c r="C475" s="59"/>
      <c r="D475" s="59"/>
      <c r="E475" s="59"/>
      <c r="F475" s="59"/>
      <c r="G475" s="59"/>
      <c r="H475" s="59"/>
      <c r="I475" s="59"/>
      <c r="J475" s="59"/>
      <c r="K475" s="59"/>
      <c r="L475" s="60"/>
      <c r="M475" s="60"/>
      <c r="N475" s="60"/>
      <c r="O475" s="61"/>
      <c r="P475" s="61"/>
      <c r="Q475" s="61"/>
      <c r="R475" s="61"/>
      <c r="S475" s="62"/>
      <c r="T475" s="62"/>
      <c r="U475" s="62"/>
      <c r="V475" s="62"/>
      <c r="W475" s="62"/>
      <c r="X475" s="62"/>
      <c r="Y475" s="62"/>
      <c r="Z475" s="62"/>
      <c r="AA475" s="62"/>
      <c r="AB475" s="62"/>
      <c r="AC475" s="62"/>
      <c r="AD475" s="180"/>
      <c r="AF475" s="183"/>
      <c r="AG475" s="183"/>
    </row>
    <row r="476" spans="2:33" s="123" customFormat="1" x14ac:dyDescent="0.25">
      <c r="B476" s="59"/>
      <c r="C476" s="59"/>
      <c r="D476" s="59"/>
      <c r="E476" s="59"/>
      <c r="F476" s="59"/>
      <c r="G476" s="59"/>
      <c r="H476" s="59"/>
      <c r="I476" s="59"/>
      <c r="J476" s="59"/>
      <c r="K476" s="59"/>
      <c r="L476" s="60"/>
      <c r="M476" s="60"/>
      <c r="N476" s="60"/>
      <c r="O476" s="61"/>
      <c r="P476" s="61"/>
      <c r="Q476" s="61"/>
      <c r="R476" s="61"/>
      <c r="S476" s="62"/>
      <c r="T476" s="62"/>
      <c r="U476" s="62"/>
      <c r="V476" s="62"/>
      <c r="W476" s="62"/>
      <c r="X476" s="62"/>
      <c r="Y476" s="62"/>
      <c r="Z476" s="62"/>
      <c r="AA476" s="62"/>
      <c r="AB476" s="62"/>
      <c r="AC476" s="62"/>
      <c r="AD476" s="180"/>
      <c r="AF476" s="183"/>
      <c r="AG476" s="183"/>
    </row>
    <row r="477" spans="2:33" s="123" customFormat="1" x14ac:dyDescent="0.25">
      <c r="B477" s="59"/>
      <c r="C477" s="59"/>
      <c r="D477" s="59"/>
      <c r="E477" s="59"/>
      <c r="F477" s="59"/>
      <c r="G477" s="59"/>
      <c r="H477" s="59"/>
      <c r="I477" s="59"/>
      <c r="J477" s="59"/>
      <c r="K477" s="59"/>
      <c r="L477" s="60"/>
      <c r="M477" s="60"/>
      <c r="N477" s="60"/>
      <c r="O477" s="61"/>
      <c r="P477" s="61"/>
      <c r="Q477" s="61"/>
      <c r="R477" s="61"/>
      <c r="S477" s="62"/>
      <c r="T477" s="62"/>
      <c r="U477" s="62"/>
      <c r="V477" s="62"/>
      <c r="W477" s="62"/>
      <c r="X477" s="62"/>
      <c r="Y477" s="62"/>
      <c r="Z477" s="62"/>
      <c r="AA477" s="62"/>
      <c r="AB477" s="62"/>
      <c r="AC477" s="62"/>
      <c r="AD477" s="180"/>
      <c r="AF477" s="183"/>
      <c r="AG477" s="183"/>
    </row>
    <row r="478" spans="2:33" s="123" customFormat="1" x14ac:dyDescent="0.25">
      <c r="B478" s="59"/>
      <c r="C478" s="59"/>
      <c r="D478" s="59"/>
      <c r="E478" s="59"/>
      <c r="F478" s="59"/>
      <c r="G478" s="59"/>
      <c r="H478" s="59"/>
      <c r="I478" s="59"/>
      <c r="J478" s="59"/>
      <c r="K478" s="59"/>
      <c r="L478" s="60"/>
      <c r="M478" s="60"/>
      <c r="N478" s="60"/>
      <c r="O478" s="61"/>
      <c r="P478" s="61"/>
      <c r="Q478" s="61"/>
      <c r="R478" s="61"/>
      <c r="S478" s="62"/>
      <c r="T478" s="62"/>
      <c r="U478" s="62"/>
      <c r="V478" s="62"/>
      <c r="W478" s="62"/>
      <c r="X478" s="62"/>
      <c r="Y478" s="62"/>
      <c r="Z478" s="62"/>
      <c r="AA478" s="62"/>
      <c r="AB478" s="62"/>
      <c r="AC478" s="62"/>
      <c r="AD478" s="180"/>
      <c r="AF478" s="183"/>
      <c r="AG478" s="183"/>
    </row>
    <row r="479" spans="2:33" s="123" customFormat="1" x14ac:dyDescent="0.25">
      <c r="B479" s="59"/>
      <c r="C479" s="59"/>
      <c r="D479" s="59"/>
      <c r="E479" s="59"/>
      <c r="F479" s="59"/>
      <c r="G479" s="59"/>
      <c r="H479" s="59"/>
      <c r="I479" s="59"/>
      <c r="J479" s="59"/>
      <c r="K479" s="59"/>
      <c r="L479" s="60"/>
      <c r="M479" s="60"/>
      <c r="N479" s="60"/>
      <c r="O479" s="61"/>
      <c r="P479" s="61"/>
      <c r="Q479" s="61"/>
      <c r="R479" s="61"/>
      <c r="S479" s="62"/>
      <c r="T479" s="62"/>
      <c r="U479" s="62"/>
      <c r="V479" s="62"/>
      <c r="W479" s="62"/>
      <c r="X479" s="62"/>
      <c r="Y479" s="62"/>
      <c r="Z479" s="62"/>
      <c r="AA479" s="62"/>
      <c r="AB479" s="62"/>
      <c r="AC479" s="62"/>
      <c r="AD479" s="180"/>
      <c r="AF479" s="183"/>
      <c r="AG479" s="183"/>
    </row>
    <row r="480" spans="2:33" s="123" customFormat="1" x14ac:dyDescent="0.25">
      <c r="B480" s="59"/>
      <c r="C480" s="59"/>
      <c r="D480" s="59"/>
      <c r="E480" s="59"/>
      <c r="F480" s="59"/>
      <c r="G480" s="59"/>
      <c r="H480" s="59"/>
      <c r="I480" s="59"/>
      <c r="J480" s="59"/>
      <c r="K480" s="59"/>
      <c r="L480" s="60"/>
      <c r="M480" s="60"/>
      <c r="N480" s="60"/>
      <c r="O480" s="61"/>
      <c r="P480" s="61"/>
      <c r="Q480" s="61"/>
      <c r="R480" s="61"/>
      <c r="S480" s="62"/>
      <c r="T480" s="62"/>
      <c r="U480" s="62"/>
      <c r="V480" s="62"/>
      <c r="W480" s="62"/>
      <c r="X480" s="62"/>
      <c r="Y480" s="62"/>
      <c r="Z480" s="62"/>
      <c r="AA480" s="62"/>
      <c r="AB480" s="62"/>
      <c r="AC480" s="62"/>
      <c r="AD480" s="180"/>
      <c r="AF480" s="183"/>
      <c r="AG480" s="183"/>
    </row>
    <row r="481" spans="2:33" s="123" customFormat="1" x14ac:dyDescent="0.25">
      <c r="B481" s="59"/>
      <c r="C481" s="59"/>
      <c r="D481" s="59"/>
      <c r="E481" s="59"/>
      <c r="F481" s="59"/>
      <c r="G481" s="59"/>
      <c r="H481" s="59"/>
      <c r="I481" s="59"/>
      <c r="J481" s="59"/>
      <c r="K481" s="59"/>
      <c r="L481" s="60"/>
      <c r="M481" s="60"/>
      <c r="N481" s="60"/>
      <c r="O481" s="61"/>
      <c r="P481" s="61"/>
      <c r="Q481" s="61"/>
      <c r="R481" s="61"/>
      <c r="S481" s="62"/>
      <c r="T481" s="62"/>
      <c r="U481" s="62"/>
      <c r="V481" s="62"/>
      <c r="W481" s="62"/>
      <c r="X481" s="62"/>
      <c r="Y481" s="62"/>
      <c r="Z481" s="62"/>
      <c r="AA481" s="62"/>
      <c r="AB481" s="62"/>
      <c r="AC481" s="62"/>
      <c r="AD481" s="180"/>
      <c r="AF481" s="183"/>
      <c r="AG481" s="183"/>
    </row>
    <row r="482" spans="2:33" s="123" customFormat="1" x14ac:dyDescent="0.25">
      <c r="B482" s="59"/>
      <c r="C482" s="59"/>
      <c r="D482" s="59"/>
      <c r="E482" s="59"/>
      <c r="F482" s="59"/>
      <c r="G482" s="59"/>
      <c r="H482" s="59"/>
      <c r="I482" s="59"/>
      <c r="J482" s="59"/>
      <c r="K482" s="59"/>
      <c r="L482" s="60"/>
      <c r="M482" s="60"/>
      <c r="N482" s="60"/>
      <c r="O482" s="61"/>
      <c r="P482" s="61"/>
      <c r="Q482" s="61"/>
      <c r="R482" s="61"/>
      <c r="S482" s="62"/>
      <c r="T482" s="62"/>
      <c r="U482" s="62"/>
      <c r="V482" s="62"/>
      <c r="W482" s="62"/>
      <c r="X482" s="62"/>
      <c r="Y482" s="62"/>
      <c r="Z482" s="62"/>
      <c r="AA482" s="62"/>
      <c r="AB482" s="62"/>
      <c r="AC482" s="62"/>
      <c r="AD482" s="180"/>
      <c r="AF482" s="183"/>
      <c r="AG482" s="183"/>
    </row>
    <row r="483" spans="2:33" s="123" customFormat="1" x14ac:dyDescent="0.25">
      <c r="B483" s="59"/>
      <c r="C483" s="59"/>
      <c r="D483" s="59"/>
      <c r="E483" s="59"/>
      <c r="F483" s="59"/>
      <c r="G483" s="59"/>
      <c r="H483" s="59"/>
      <c r="I483" s="59"/>
      <c r="J483" s="59"/>
      <c r="K483" s="59"/>
      <c r="L483" s="60"/>
      <c r="M483" s="60"/>
      <c r="N483" s="60"/>
      <c r="O483" s="61"/>
      <c r="P483" s="61"/>
      <c r="Q483" s="61"/>
      <c r="R483" s="61"/>
      <c r="S483" s="62"/>
      <c r="T483" s="62"/>
      <c r="U483" s="62"/>
      <c r="V483" s="62"/>
      <c r="W483" s="62"/>
      <c r="X483" s="62"/>
      <c r="Y483" s="62"/>
      <c r="Z483" s="62"/>
      <c r="AA483" s="62"/>
      <c r="AB483" s="62"/>
      <c r="AC483" s="62"/>
      <c r="AD483" s="180"/>
      <c r="AF483" s="183"/>
      <c r="AG483" s="183"/>
    </row>
    <row r="484" spans="2:33" s="123" customFormat="1" x14ac:dyDescent="0.25">
      <c r="B484" s="59"/>
      <c r="C484" s="59"/>
      <c r="D484" s="59"/>
      <c r="E484" s="59"/>
      <c r="F484" s="59"/>
      <c r="G484" s="59"/>
      <c r="H484" s="59"/>
      <c r="I484" s="59"/>
      <c r="J484" s="59"/>
      <c r="K484" s="59"/>
      <c r="L484" s="60"/>
      <c r="M484" s="60"/>
      <c r="N484" s="60"/>
      <c r="O484" s="61"/>
      <c r="P484" s="61"/>
      <c r="Q484" s="61"/>
      <c r="R484" s="61"/>
      <c r="S484" s="62"/>
      <c r="T484" s="62"/>
      <c r="U484" s="62"/>
      <c r="V484" s="62"/>
      <c r="W484" s="62"/>
      <c r="X484" s="62"/>
      <c r="Y484" s="62"/>
      <c r="Z484" s="62"/>
      <c r="AA484" s="62"/>
      <c r="AB484" s="62"/>
      <c r="AC484" s="62"/>
      <c r="AD484" s="180"/>
      <c r="AF484" s="183"/>
      <c r="AG484" s="183"/>
    </row>
    <row r="485" spans="2:33" s="123" customFormat="1" x14ac:dyDescent="0.25">
      <c r="B485" s="59"/>
      <c r="C485" s="59"/>
      <c r="D485" s="59"/>
      <c r="E485" s="59"/>
      <c r="F485" s="59"/>
      <c r="G485" s="59"/>
      <c r="H485" s="59"/>
      <c r="I485" s="59"/>
      <c r="J485" s="59"/>
      <c r="K485" s="59"/>
      <c r="L485" s="60"/>
      <c r="M485" s="60"/>
      <c r="N485" s="60"/>
      <c r="O485" s="61"/>
      <c r="P485" s="61"/>
      <c r="Q485" s="61"/>
      <c r="R485" s="61"/>
      <c r="S485" s="62"/>
      <c r="T485" s="62"/>
      <c r="U485" s="62"/>
      <c r="V485" s="62"/>
      <c r="W485" s="62"/>
      <c r="X485" s="62"/>
      <c r="Y485" s="62"/>
      <c r="Z485" s="62"/>
      <c r="AA485" s="62"/>
      <c r="AB485" s="62"/>
      <c r="AC485" s="62"/>
      <c r="AD485" s="180"/>
      <c r="AF485" s="183"/>
      <c r="AG485" s="183"/>
    </row>
    <row r="486" spans="2:33" s="123" customFormat="1" x14ac:dyDescent="0.25">
      <c r="B486" s="59"/>
      <c r="C486" s="59"/>
      <c r="D486" s="59"/>
      <c r="E486" s="59"/>
      <c r="F486" s="59"/>
      <c r="G486" s="59"/>
      <c r="H486" s="59"/>
      <c r="I486" s="59"/>
      <c r="J486" s="59"/>
      <c r="K486" s="59"/>
      <c r="L486" s="60"/>
      <c r="M486" s="60"/>
      <c r="N486" s="60"/>
      <c r="O486" s="61"/>
      <c r="P486" s="61"/>
      <c r="Q486" s="61"/>
      <c r="R486" s="61"/>
      <c r="S486" s="62"/>
      <c r="T486" s="62"/>
      <c r="U486" s="62"/>
      <c r="V486" s="62"/>
      <c r="W486" s="62"/>
      <c r="X486" s="62"/>
      <c r="Y486" s="62"/>
      <c r="Z486" s="62"/>
      <c r="AA486" s="62"/>
      <c r="AB486" s="62"/>
      <c r="AC486" s="62"/>
      <c r="AD486" s="180"/>
      <c r="AF486" s="183"/>
      <c r="AG486" s="183"/>
    </row>
    <row r="487" spans="2:33" s="123" customFormat="1" x14ac:dyDescent="0.25">
      <c r="B487" s="59"/>
      <c r="C487" s="59"/>
      <c r="D487" s="59"/>
      <c r="E487" s="59"/>
      <c r="F487" s="59"/>
      <c r="G487" s="59"/>
      <c r="H487" s="59"/>
      <c r="I487" s="59"/>
      <c r="J487" s="59"/>
      <c r="K487" s="59"/>
      <c r="L487" s="60"/>
      <c r="M487" s="60"/>
      <c r="N487" s="60"/>
      <c r="O487" s="61"/>
      <c r="P487" s="61"/>
      <c r="Q487" s="61"/>
      <c r="R487" s="61"/>
      <c r="S487" s="62"/>
      <c r="T487" s="62"/>
      <c r="U487" s="62"/>
      <c r="V487" s="62"/>
      <c r="W487" s="62"/>
      <c r="X487" s="62"/>
      <c r="Y487" s="62"/>
      <c r="Z487" s="62"/>
      <c r="AA487" s="62"/>
      <c r="AB487" s="62"/>
      <c r="AC487" s="62"/>
      <c r="AD487" s="180"/>
      <c r="AF487" s="183"/>
      <c r="AG487" s="183"/>
    </row>
    <row r="488" spans="2:33" s="123" customFormat="1" x14ac:dyDescent="0.25">
      <c r="B488" s="59"/>
      <c r="C488" s="59"/>
      <c r="D488" s="59"/>
      <c r="E488" s="59"/>
      <c r="F488" s="59"/>
      <c r="G488" s="59"/>
      <c r="H488" s="59"/>
      <c r="I488" s="59"/>
      <c r="J488" s="59"/>
      <c r="K488" s="59"/>
      <c r="L488" s="60"/>
      <c r="M488" s="60"/>
      <c r="N488" s="60"/>
      <c r="O488" s="61"/>
      <c r="P488" s="61"/>
      <c r="Q488" s="61"/>
      <c r="R488" s="61"/>
      <c r="S488" s="62"/>
      <c r="T488" s="62"/>
      <c r="U488" s="62"/>
      <c r="V488" s="62"/>
      <c r="W488" s="62"/>
      <c r="X488" s="62"/>
      <c r="Y488" s="62"/>
      <c r="Z488" s="62"/>
      <c r="AA488" s="62"/>
      <c r="AB488" s="62"/>
      <c r="AC488" s="62"/>
      <c r="AD488" s="180"/>
      <c r="AF488" s="183"/>
      <c r="AG488" s="183"/>
    </row>
    <row r="489" spans="2:33" s="123" customFormat="1" x14ac:dyDescent="0.25">
      <c r="B489" s="59"/>
      <c r="C489" s="59"/>
      <c r="D489" s="59"/>
      <c r="E489" s="59"/>
      <c r="F489" s="59"/>
      <c r="G489" s="59"/>
      <c r="H489" s="59"/>
      <c r="I489" s="59"/>
      <c r="J489" s="59"/>
      <c r="K489" s="59"/>
      <c r="L489" s="60"/>
      <c r="M489" s="60"/>
      <c r="N489" s="60"/>
      <c r="O489" s="61"/>
      <c r="P489" s="61"/>
      <c r="Q489" s="61"/>
      <c r="R489" s="61"/>
      <c r="S489" s="62"/>
      <c r="T489" s="62"/>
      <c r="U489" s="62"/>
      <c r="V489" s="62"/>
      <c r="W489" s="62"/>
      <c r="X489" s="62"/>
      <c r="Y489" s="62"/>
      <c r="Z489" s="62"/>
      <c r="AA489" s="62"/>
      <c r="AB489" s="62"/>
      <c r="AC489" s="62"/>
      <c r="AD489" s="180"/>
      <c r="AF489" s="183"/>
      <c r="AG489" s="183"/>
    </row>
    <row r="490" spans="2:33" s="123" customFormat="1" x14ac:dyDescent="0.25">
      <c r="B490" s="59"/>
      <c r="C490" s="59"/>
      <c r="D490" s="59"/>
      <c r="E490" s="59"/>
      <c r="F490" s="59"/>
      <c r="G490" s="59"/>
      <c r="H490" s="59"/>
      <c r="I490" s="59"/>
      <c r="J490" s="59"/>
      <c r="K490" s="59"/>
      <c r="L490" s="60"/>
      <c r="M490" s="60"/>
      <c r="N490" s="60"/>
      <c r="O490" s="61"/>
      <c r="P490" s="61"/>
      <c r="Q490" s="61"/>
      <c r="R490" s="61"/>
      <c r="S490" s="62"/>
      <c r="T490" s="62"/>
      <c r="U490" s="62"/>
      <c r="V490" s="62"/>
      <c r="W490" s="62"/>
      <c r="X490" s="62"/>
      <c r="Y490" s="62"/>
      <c r="Z490" s="62"/>
      <c r="AA490" s="62"/>
      <c r="AB490" s="62"/>
      <c r="AC490" s="62"/>
      <c r="AD490" s="180"/>
      <c r="AF490" s="183"/>
      <c r="AG490" s="183"/>
    </row>
    <row r="491" spans="2:33" s="123" customFormat="1" x14ac:dyDescent="0.25">
      <c r="B491" s="59"/>
      <c r="C491" s="59"/>
      <c r="D491" s="59"/>
      <c r="E491" s="59"/>
      <c r="F491" s="59"/>
      <c r="G491" s="59"/>
      <c r="H491" s="59"/>
      <c r="I491" s="59"/>
      <c r="J491" s="59"/>
      <c r="K491" s="59"/>
      <c r="L491" s="60"/>
      <c r="M491" s="60"/>
      <c r="N491" s="60"/>
      <c r="O491" s="61"/>
      <c r="P491" s="61"/>
      <c r="Q491" s="61"/>
      <c r="R491" s="61"/>
      <c r="S491" s="62"/>
      <c r="T491" s="62"/>
      <c r="U491" s="62"/>
      <c r="V491" s="62"/>
      <c r="W491" s="62"/>
      <c r="X491" s="62"/>
      <c r="Y491" s="62"/>
      <c r="Z491" s="62"/>
      <c r="AA491" s="62"/>
      <c r="AB491" s="62"/>
      <c r="AC491" s="62"/>
      <c r="AD491" s="180"/>
      <c r="AF491" s="183"/>
      <c r="AG491" s="183"/>
    </row>
    <row r="492" spans="2:33" s="123" customFormat="1" x14ac:dyDescent="0.25">
      <c r="B492" s="59"/>
      <c r="C492" s="59"/>
      <c r="D492" s="59"/>
      <c r="E492" s="59"/>
      <c r="F492" s="59"/>
      <c r="G492" s="59"/>
      <c r="H492" s="59"/>
      <c r="I492" s="59"/>
      <c r="J492" s="59"/>
      <c r="K492" s="59"/>
      <c r="L492" s="60"/>
      <c r="M492" s="60"/>
      <c r="N492" s="60"/>
      <c r="O492" s="61"/>
      <c r="P492" s="61"/>
      <c r="Q492" s="61"/>
      <c r="R492" s="61"/>
      <c r="S492" s="62"/>
      <c r="T492" s="62"/>
      <c r="U492" s="62"/>
      <c r="V492" s="62"/>
      <c r="W492" s="62"/>
      <c r="X492" s="62"/>
      <c r="Y492" s="62"/>
      <c r="Z492" s="62"/>
      <c r="AA492" s="62"/>
      <c r="AB492" s="62"/>
      <c r="AC492" s="62"/>
      <c r="AD492" s="180"/>
      <c r="AF492" s="183"/>
      <c r="AG492" s="183"/>
    </row>
    <row r="493" spans="2:33" s="123" customFormat="1" x14ac:dyDescent="0.25">
      <c r="B493" s="59"/>
      <c r="C493" s="59"/>
      <c r="D493" s="59"/>
      <c r="E493" s="59"/>
      <c r="F493" s="59"/>
      <c r="G493" s="59"/>
      <c r="H493" s="59"/>
      <c r="I493" s="59"/>
      <c r="J493" s="59"/>
      <c r="K493" s="59"/>
      <c r="L493" s="60"/>
      <c r="M493" s="60"/>
      <c r="N493" s="60"/>
      <c r="O493" s="61"/>
      <c r="P493" s="61"/>
      <c r="Q493" s="61"/>
      <c r="R493" s="61"/>
      <c r="S493" s="62"/>
      <c r="T493" s="62"/>
      <c r="U493" s="62"/>
      <c r="V493" s="62"/>
      <c r="W493" s="62"/>
      <c r="X493" s="62"/>
      <c r="Y493" s="62"/>
      <c r="Z493" s="62"/>
      <c r="AA493" s="62"/>
      <c r="AB493" s="62"/>
      <c r="AC493" s="62"/>
      <c r="AD493" s="180"/>
      <c r="AF493" s="183"/>
      <c r="AG493" s="183"/>
    </row>
    <row r="494" spans="2:33" s="123" customFormat="1" x14ac:dyDescent="0.25">
      <c r="B494" s="59"/>
      <c r="C494" s="59"/>
      <c r="D494" s="59"/>
      <c r="E494" s="59"/>
      <c r="F494" s="59"/>
      <c r="G494" s="59"/>
      <c r="H494" s="59"/>
      <c r="I494" s="59"/>
      <c r="J494" s="59"/>
      <c r="K494" s="59"/>
      <c r="L494" s="60"/>
      <c r="M494" s="60"/>
      <c r="N494" s="60"/>
      <c r="O494" s="61"/>
      <c r="P494" s="61"/>
      <c r="Q494" s="61"/>
      <c r="R494" s="61"/>
      <c r="S494" s="62"/>
      <c r="T494" s="62"/>
      <c r="U494" s="62"/>
      <c r="V494" s="62"/>
      <c r="W494" s="62"/>
      <c r="X494" s="62"/>
      <c r="Y494" s="62"/>
      <c r="Z494" s="62"/>
      <c r="AA494" s="62"/>
      <c r="AB494" s="62"/>
      <c r="AC494" s="62"/>
      <c r="AD494" s="180"/>
      <c r="AF494" s="183"/>
      <c r="AG494" s="183"/>
    </row>
    <row r="495" spans="2:33" s="123" customFormat="1" x14ac:dyDescent="0.25">
      <c r="B495" s="59"/>
      <c r="C495" s="59"/>
      <c r="D495" s="59"/>
      <c r="E495" s="59"/>
      <c r="F495" s="59"/>
      <c r="G495" s="59"/>
      <c r="H495" s="59"/>
      <c r="I495" s="59"/>
      <c r="J495" s="59"/>
      <c r="K495" s="59"/>
      <c r="L495" s="60"/>
      <c r="M495" s="60"/>
      <c r="N495" s="60"/>
      <c r="O495" s="61"/>
      <c r="P495" s="61"/>
      <c r="Q495" s="61"/>
      <c r="R495" s="61"/>
      <c r="S495" s="62"/>
      <c r="T495" s="62"/>
      <c r="U495" s="62"/>
      <c r="V495" s="62"/>
      <c r="W495" s="62"/>
      <c r="X495" s="62"/>
      <c r="Y495" s="62"/>
      <c r="Z495" s="62"/>
      <c r="AA495" s="62"/>
      <c r="AB495" s="62"/>
      <c r="AC495" s="62"/>
      <c r="AD495" s="180"/>
      <c r="AF495" s="183"/>
      <c r="AG495" s="183"/>
    </row>
    <row r="496" spans="2:33" s="123" customFormat="1" x14ac:dyDescent="0.25">
      <c r="B496" s="59"/>
      <c r="C496" s="59"/>
      <c r="D496" s="59"/>
      <c r="E496" s="59"/>
      <c r="F496" s="59"/>
      <c r="G496" s="59"/>
      <c r="H496" s="59"/>
      <c r="I496" s="59"/>
      <c r="J496" s="59"/>
      <c r="K496" s="59"/>
      <c r="L496" s="60"/>
      <c r="M496" s="60"/>
      <c r="N496" s="60"/>
      <c r="O496" s="61"/>
      <c r="P496" s="61"/>
      <c r="Q496" s="61"/>
      <c r="R496" s="61"/>
      <c r="S496" s="62"/>
      <c r="T496" s="62"/>
      <c r="U496" s="62"/>
      <c r="V496" s="62"/>
      <c r="W496" s="62"/>
      <c r="X496" s="62"/>
      <c r="Y496" s="62"/>
      <c r="Z496" s="62"/>
      <c r="AA496" s="62"/>
      <c r="AB496" s="62"/>
      <c r="AC496" s="62"/>
      <c r="AD496" s="180"/>
      <c r="AF496" s="183"/>
      <c r="AG496" s="183"/>
    </row>
    <row r="497" spans="2:33" s="123" customFormat="1" x14ac:dyDescent="0.25">
      <c r="B497" s="59"/>
      <c r="C497" s="59"/>
      <c r="D497" s="59"/>
      <c r="E497" s="59"/>
      <c r="F497" s="59"/>
      <c r="G497" s="59"/>
      <c r="H497" s="59"/>
      <c r="I497" s="59"/>
      <c r="J497" s="59"/>
      <c r="K497" s="59"/>
      <c r="L497" s="60"/>
      <c r="M497" s="60"/>
      <c r="N497" s="60"/>
      <c r="O497" s="61"/>
      <c r="P497" s="61"/>
      <c r="Q497" s="61"/>
      <c r="R497" s="61"/>
      <c r="S497" s="62"/>
      <c r="T497" s="62"/>
      <c r="U497" s="62"/>
      <c r="V497" s="62"/>
      <c r="W497" s="62"/>
      <c r="X497" s="62"/>
      <c r="Y497" s="62"/>
      <c r="Z497" s="62"/>
      <c r="AA497" s="62"/>
      <c r="AB497" s="62"/>
      <c r="AC497" s="62"/>
      <c r="AD497" s="180"/>
      <c r="AF497" s="183"/>
      <c r="AG497" s="183"/>
    </row>
    <row r="498" spans="2:33" s="123" customFormat="1" x14ac:dyDescent="0.25">
      <c r="B498" s="59"/>
      <c r="C498" s="59"/>
      <c r="D498" s="59"/>
      <c r="E498" s="59"/>
      <c r="F498" s="59"/>
      <c r="G498" s="59"/>
      <c r="H498" s="59"/>
      <c r="I498" s="59"/>
      <c r="J498" s="59"/>
      <c r="K498" s="59"/>
      <c r="L498" s="60"/>
      <c r="M498" s="60"/>
      <c r="N498" s="60"/>
      <c r="O498" s="61"/>
      <c r="P498" s="61"/>
      <c r="Q498" s="61"/>
      <c r="R498" s="61"/>
      <c r="S498" s="62"/>
      <c r="T498" s="62"/>
      <c r="U498" s="62"/>
      <c r="V498" s="62"/>
      <c r="W498" s="62"/>
      <c r="X498" s="62"/>
      <c r="Y498" s="62"/>
      <c r="Z498" s="62"/>
      <c r="AA498" s="62"/>
      <c r="AB498" s="62"/>
      <c r="AC498" s="62"/>
      <c r="AD498" s="180"/>
      <c r="AF498" s="183"/>
      <c r="AG498" s="183"/>
    </row>
    <row r="499" spans="2:33" s="123" customFormat="1" x14ac:dyDescent="0.25">
      <c r="B499" s="59"/>
      <c r="C499" s="59"/>
      <c r="D499" s="59"/>
      <c r="E499" s="59"/>
      <c r="F499" s="59"/>
      <c r="G499" s="59"/>
      <c r="H499" s="59"/>
      <c r="I499" s="59"/>
      <c r="J499" s="59"/>
      <c r="K499" s="59"/>
      <c r="L499" s="60"/>
      <c r="M499" s="60"/>
      <c r="N499" s="60"/>
      <c r="O499" s="61"/>
      <c r="P499" s="61"/>
      <c r="Q499" s="61"/>
      <c r="R499" s="61"/>
      <c r="S499" s="62"/>
      <c r="T499" s="62"/>
      <c r="U499" s="62"/>
      <c r="V499" s="62"/>
      <c r="W499" s="62"/>
      <c r="X499" s="62"/>
      <c r="Y499" s="62"/>
      <c r="Z499" s="62"/>
      <c r="AA499" s="62"/>
      <c r="AB499" s="62"/>
      <c r="AC499" s="62"/>
      <c r="AD499" s="180"/>
      <c r="AF499" s="183"/>
      <c r="AG499" s="183"/>
    </row>
    <row r="500" spans="2:33" s="123" customFormat="1" x14ac:dyDescent="0.25">
      <c r="B500" s="59"/>
      <c r="C500" s="59"/>
      <c r="D500" s="59"/>
      <c r="E500" s="59"/>
      <c r="F500" s="59"/>
      <c r="G500" s="59"/>
      <c r="H500" s="59"/>
      <c r="I500" s="59"/>
      <c r="J500" s="59"/>
      <c r="K500" s="59"/>
      <c r="L500" s="60"/>
      <c r="M500" s="60"/>
      <c r="N500" s="60"/>
      <c r="O500" s="61"/>
      <c r="P500" s="61"/>
      <c r="Q500" s="61"/>
      <c r="R500" s="61"/>
      <c r="S500" s="62"/>
      <c r="T500" s="62"/>
      <c r="U500" s="62"/>
      <c r="V500" s="62"/>
      <c r="W500" s="62"/>
      <c r="X500" s="62"/>
      <c r="Y500" s="62"/>
      <c r="Z500" s="62"/>
      <c r="AA500" s="62"/>
      <c r="AB500" s="62"/>
      <c r="AC500" s="62"/>
      <c r="AD500" s="180"/>
      <c r="AF500" s="183"/>
      <c r="AG500" s="183"/>
    </row>
    <row r="501" spans="2:33" s="123" customFormat="1" x14ac:dyDescent="0.25">
      <c r="B501" s="59"/>
      <c r="C501" s="59"/>
      <c r="D501" s="59"/>
      <c r="E501" s="59"/>
      <c r="F501" s="59"/>
      <c r="G501" s="59"/>
      <c r="H501" s="59"/>
      <c r="I501" s="59"/>
      <c r="J501" s="59"/>
      <c r="K501" s="59"/>
      <c r="L501" s="60"/>
      <c r="M501" s="60"/>
      <c r="N501" s="60"/>
      <c r="O501" s="61"/>
      <c r="P501" s="61"/>
      <c r="Q501" s="61"/>
      <c r="R501" s="61"/>
      <c r="S501" s="62"/>
      <c r="T501" s="62"/>
      <c r="U501" s="62"/>
      <c r="V501" s="62"/>
      <c r="W501" s="62"/>
      <c r="X501" s="62"/>
      <c r="Y501" s="62"/>
      <c r="Z501" s="62"/>
      <c r="AA501" s="62"/>
      <c r="AB501" s="62"/>
      <c r="AC501" s="62"/>
      <c r="AD501" s="180"/>
      <c r="AF501" s="183"/>
      <c r="AG501" s="183"/>
    </row>
    <row r="502" spans="2:33" s="123" customFormat="1" x14ac:dyDescent="0.25">
      <c r="B502" s="59"/>
      <c r="C502" s="59"/>
      <c r="D502" s="59"/>
      <c r="E502" s="59"/>
      <c r="F502" s="59"/>
      <c r="G502" s="59"/>
      <c r="H502" s="59"/>
      <c r="I502" s="59"/>
      <c r="J502" s="59"/>
      <c r="K502" s="59"/>
      <c r="L502" s="60"/>
      <c r="M502" s="60"/>
      <c r="N502" s="60"/>
      <c r="O502" s="61"/>
      <c r="P502" s="61"/>
      <c r="Q502" s="61"/>
      <c r="R502" s="61"/>
      <c r="S502" s="62"/>
      <c r="T502" s="62"/>
      <c r="U502" s="62"/>
      <c r="V502" s="62"/>
      <c r="W502" s="62"/>
      <c r="X502" s="62"/>
      <c r="Y502" s="62"/>
      <c r="Z502" s="62"/>
      <c r="AA502" s="62"/>
      <c r="AB502" s="62"/>
      <c r="AC502" s="62"/>
      <c r="AD502" s="180"/>
      <c r="AF502" s="183"/>
      <c r="AG502" s="183"/>
    </row>
    <row r="503" spans="2:33" s="123" customFormat="1" x14ac:dyDescent="0.25">
      <c r="B503" s="59"/>
      <c r="C503" s="59"/>
      <c r="D503" s="59"/>
      <c r="E503" s="59"/>
      <c r="F503" s="59"/>
      <c r="G503" s="59"/>
      <c r="H503" s="59"/>
      <c r="I503" s="59"/>
      <c r="J503" s="59"/>
      <c r="K503" s="59"/>
      <c r="L503" s="60"/>
      <c r="M503" s="60"/>
      <c r="N503" s="60"/>
      <c r="O503" s="61"/>
      <c r="P503" s="61"/>
      <c r="Q503" s="61"/>
      <c r="R503" s="61"/>
      <c r="S503" s="62"/>
      <c r="T503" s="62"/>
      <c r="U503" s="62"/>
      <c r="V503" s="62"/>
      <c r="W503" s="62"/>
      <c r="X503" s="62"/>
      <c r="Y503" s="62"/>
      <c r="Z503" s="62"/>
      <c r="AA503" s="62"/>
      <c r="AB503" s="62"/>
      <c r="AC503" s="62"/>
      <c r="AD503" s="180"/>
      <c r="AF503" s="183"/>
      <c r="AG503" s="183"/>
    </row>
    <row r="504" spans="2:33" s="123" customFormat="1" x14ac:dyDescent="0.25">
      <c r="B504" s="59"/>
      <c r="C504" s="59"/>
      <c r="D504" s="59"/>
      <c r="E504" s="59"/>
      <c r="F504" s="59"/>
      <c r="G504" s="59"/>
      <c r="H504" s="59"/>
      <c r="I504" s="59"/>
      <c r="J504" s="59"/>
      <c r="K504" s="59"/>
      <c r="L504" s="60"/>
      <c r="M504" s="60"/>
      <c r="N504" s="60"/>
      <c r="O504" s="61"/>
      <c r="P504" s="61"/>
      <c r="Q504" s="61"/>
      <c r="R504" s="61"/>
      <c r="S504" s="62"/>
      <c r="T504" s="62"/>
      <c r="U504" s="62"/>
      <c r="V504" s="62"/>
      <c r="W504" s="62"/>
      <c r="X504" s="62"/>
      <c r="Y504" s="62"/>
      <c r="Z504" s="62"/>
      <c r="AA504" s="62"/>
      <c r="AB504" s="62"/>
      <c r="AC504" s="62"/>
      <c r="AD504" s="180"/>
      <c r="AF504" s="183"/>
      <c r="AG504" s="183"/>
    </row>
    <row r="505" spans="2:33" s="123" customFormat="1" x14ac:dyDescent="0.25">
      <c r="B505" s="59"/>
      <c r="C505" s="59"/>
      <c r="D505" s="59"/>
      <c r="E505" s="59"/>
      <c r="F505" s="59"/>
      <c r="G505" s="59"/>
      <c r="H505" s="59"/>
      <c r="I505" s="59"/>
      <c r="J505" s="59"/>
      <c r="K505" s="59"/>
      <c r="L505" s="60"/>
      <c r="M505" s="60"/>
      <c r="N505" s="60"/>
      <c r="O505" s="61"/>
      <c r="P505" s="61"/>
      <c r="Q505" s="61"/>
      <c r="R505" s="61"/>
      <c r="S505" s="62"/>
      <c r="T505" s="62"/>
      <c r="U505" s="62"/>
      <c r="V505" s="62"/>
      <c r="W505" s="62"/>
      <c r="X505" s="62"/>
      <c r="Y505" s="62"/>
      <c r="Z505" s="62"/>
      <c r="AA505" s="62"/>
      <c r="AB505" s="62"/>
      <c r="AC505" s="62"/>
      <c r="AD505" s="180"/>
      <c r="AF505" s="183"/>
      <c r="AG505" s="183"/>
    </row>
    <row r="506" spans="2:33" s="123" customFormat="1" x14ac:dyDescent="0.25">
      <c r="B506" s="59"/>
      <c r="C506" s="59"/>
      <c r="D506" s="59"/>
      <c r="E506" s="59"/>
      <c r="F506" s="59"/>
      <c r="G506" s="59"/>
      <c r="H506" s="59"/>
      <c r="I506" s="59"/>
      <c r="J506" s="59"/>
      <c r="K506" s="59"/>
      <c r="L506" s="60"/>
      <c r="M506" s="60"/>
      <c r="N506" s="60"/>
      <c r="O506" s="61"/>
      <c r="P506" s="61"/>
      <c r="Q506" s="61"/>
      <c r="R506" s="61"/>
      <c r="S506" s="62"/>
      <c r="T506" s="62"/>
      <c r="U506" s="62"/>
      <c r="V506" s="62"/>
      <c r="W506" s="62"/>
      <c r="X506" s="62"/>
      <c r="Y506" s="62"/>
      <c r="Z506" s="62"/>
      <c r="AA506" s="62"/>
      <c r="AB506" s="62"/>
      <c r="AC506" s="62"/>
      <c r="AD506" s="180"/>
      <c r="AF506" s="183"/>
      <c r="AG506" s="183"/>
    </row>
    <row r="507" spans="2:33" s="123" customFormat="1" x14ac:dyDescent="0.25">
      <c r="B507" s="59"/>
      <c r="C507" s="59"/>
      <c r="D507" s="59"/>
      <c r="E507" s="59"/>
      <c r="F507" s="59"/>
      <c r="G507" s="59"/>
      <c r="H507" s="59"/>
      <c r="I507" s="59"/>
      <c r="J507" s="59"/>
      <c r="K507" s="59"/>
      <c r="L507" s="60"/>
      <c r="M507" s="60"/>
      <c r="N507" s="60"/>
      <c r="O507" s="61"/>
      <c r="P507" s="61"/>
      <c r="Q507" s="61"/>
      <c r="R507" s="61"/>
      <c r="S507" s="62"/>
      <c r="T507" s="62"/>
      <c r="U507" s="62"/>
      <c r="V507" s="62"/>
      <c r="W507" s="62"/>
      <c r="X507" s="62"/>
      <c r="Y507" s="62"/>
      <c r="Z507" s="62"/>
      <c r="AA507" s="62"/>
      <c r="AB507" s="62"/>
      <c r="AC507" s="62"/>
      <c r="AD507" s="180"/>
      <c r="AF507" s="183"/>
      <c r="AG507" s="183"/>
    </row>
    <row r="508" spans="2:33" s="123" customFormat="1" x14ac:dyDescent="0.25">
      <c r="B508" s="59"/>
      <c r="C508" s="59"/>
      <c r="D508" s="59"/>
      <c r="E508" s="59"/>
      <c r="F508" s="59"/>
      <c r="G508" s="59"/>
      <c r="H508" s="59"/>
      <c r="I508" s="59"/>
      <c r="J508" s="59"/>
      <c r="K508" s="59"/>
      <c r="L508" s="60"/>
      <c r="M508" s="60"/>
      <c r="N508" s="60"/>
      <c r="O508" s="61"/>
      <c r="P508" s="61"/>
      <c r="Q508" s="61"/>
      <c r="R508" s="61"/>
      <c r="S508" s="62"/>
      <c r="T508" s="62"/>
      <c r="U508" s="62"/>
      <c r="V508" s="62"/>
      <c r="W508" s="62"/>
      <c r="X508" s="62"/>
      <c r="Y508" s="62"/>
      <c r="Z508" s="62"/>
      <c r="AA508" s="62"/>
      <c r="AB508" s="62"/>
      <c r="AC508" s="62"/>
      <c r="AD508" s="180"/>
      <c r="AF508" s="183"/>
      <c r="AG508" s="183"/>
    </row>
    <row r="509" spans="2:33" s="123" customFormat="1" x14ac:dyDescent="0.25">
      <c r="B509" s="59"/>
      <c r="C509" s="59"/>
      <c r="D509" s="59"/>
      <c r="E509" s="59"/>
      <c r="F509" s="59"/>
      <c r="G509" s="59"/>
      <c r="H509" s="59"/>
      <c r="I509" s="59"/>
      <c r="J509" s="59"/>
      <c r="K509" s="59"/>
      <c r="L509" s="60"/>
      <c r="M509" s="60"/>
      <c r="N509" s="60"/>
      <c r="O509" s="61"/>
      <c r="P509" s="61"/>
      <c r="Q509" s="61"/>
      <c r="R509" s="61"/>
      <c r="S509" s="62"/>
      <c r="T509" s="62"/>
      <c r="U509" s="62"/>
      <c r="V509" s="62"/>
      <c r="W509" s="62"/>
      <c r="X509" s="62"/>
      <c r="Y509" s="62"/>
      <c r="Z509" s="62"/>
      <c r="AA509" s="62"/>
      <c r="AB509" s="62"/>
      <c r="AC509" s="62"/>
      <c r="AD509" s="180"/>
      <c r="AF509" s="183"/>
      <c r="AG509" s="183"/>
    </row>
    <row r="510" spans="2:33" s="123" customFormat="1" x14ac:dyDescent="0.25">
      <c r="B510" s="59"/>
      <c r="C510" s="59"/>
      <c r="D510" s="59"/>
      <c r="E510" s="59"/>
      <c r="F510" s="59"/>
      <c r="G510" s="59"/>
      <c r="H510" s="59"/>
      <c r="I510" s="59"/>
      <c r="J510" s="59"/>
      <c r="K510" s="59"/>
      <c r="L510" s="60"/>
      <c r="M510" s="60"/>
      <c r="N510" s="60"/>
      <c r="O510" s="61"/>
      <c r="P510" s="61"/>
      <c r="Q510" s="61"/>
      <c r="R510" s="61"/>
      <c r="S510" s="62"/>
      <c r="T510" s="62"/>
      <c r="U510" s="62"/>
      <c r="V510" s="62"/>
      <c r="W510" s="62"/>
      <c r="X510" s="62"/>
      <c r="Y510" s="62"/>
      <c r="Z510" s="62"/>
      <c r="AA510" s="62"/>
      <c r="AB510" s="62"/>
      <c r="AC510" s="62"/>
      <c r="AD510" s="180"/>
      <c r="AF510" s="183"/>
      <c r="AG510" s="183"/>
    </row>
    <row r="511" spans="2:33" s="123" customFormat="1" x14ac:dyDescent="0.25">
      <c r="B511" s="59"/>
      <c r="C511" s="59"/>
      <c r="D511" s="59"/>
      <c r="E511" s="59"/>
      <c r="F511" s="59"/>
      <c r="G511" s="59"/>
      <c r="H511" s="59"/>
      <c r="I511" s="59"/>
      <c r="J511" s="59"/>
      <c r="K511" s="59"/>
      <c r="L511" s="60"/>
      <c r="M511" s="60"/>
      <c r="N511" s="60"/>
      <c r="O511" s="61"/>
      <c r="P511" s="61"/>
      <c r="Q511" s="61"/>
      <c r="R511" s="61"/>
      <c r="S511" s="62"/>
      <c r="T511" s="62"/>
      <c r="U511" s="62"/>
      <c r="V511" s="62"/>
      <c r="W511" s="62"/>
      <c r="X511" s="62"/>
      <c r="Y511" s="62"/>
      <c r="Z511" s="62"/>
      <c r="AA511" s="62"/>
      <c r="AB511" s="62"/>
      <c r="AC511" s="62"/>
      <c r="AD511" s="180"/>
      <c r="AF511" s="183"/>
      <c r="AG511" s="183"/>
    </row>
    <row r="512" spans="2:33" s="123" customFormat="1" x14ac:dyDescent="0.25">
      <c r="B512" s="59"/>
      <c r="C512" s="59"/>
      <c r="D512" s="59"/>
      <c r="E512" s="59"/>
      <c r="F512" s="59"/>
      <c r="G512" s="59"/>
      <c r="H512" s="59"/>
      <c r="I512" s="59"/>
      <c r="J512" s="59"/>
      <c r="K512" s="59"/>
      <c r="L512" s="60"/>
      <c r="M512" s="60"/>
      <c r="N512" s="60"/>
      <c r="O512" s="61"/>
      <c r="P512" s="61"/>
      <c r="Q512" s="61"/>
      <c r="R512" s="61"/>
      <c r="S512" s="62"/>
      <c r="T512" s="62"/>
      <c r="U512" s="62"/>
      <c r="V512" s="62"/>
      <c r="W512" s="62"/>
      <c r="X512" s="62"/>
      <c r="Y512" s="62"/>
      <c r="Z512" s="62"/>
      <c r="AA512" s="62"/>
      <c r="AB512" s="62"/>
      <c r="AC512" s="62"/>
      <c r="AD512" s="180"/>
      <c r="AF512" s="183"/>
      <c r="AG512" s="183"/>
    </row>
    <row r="513" spans="2:33" s="123" customFormat="1" x14ac:dyDescent="0.25">
      <c r="B513" s="59"/>
      <c r="C513" s="59"/>
      <c r="D513" s="59"/>
      <c r="E513" s="59"/>
      <c r="F513" s="59"/>
      <c r="G513" s="59"/>
      <c r="H513" s="59"/>
      <c r="I513" s="59"/>
      <c r="J513" s="59"/>
      <c r="K513" s="59"/>
      <c r="L513" s="60"/>
      <c r="M513" s="60"/>
      <c r="N513" s="60"/>
      <c r="O513" s="61"/>
      <c r="P513" s="61"/>
      <c r="Q513" s="61"/>
      <c r="R513" s="61"/>
      <c r="S513" s="62"/>
      <c r="T513" s="62"/>
      <c r="U513" s="62"/>
      <c r="V513" s="62"/>
      <c r="W513" s="62"/>
      <c r="X513" s="62"/>
      <c r="Y513" s="62"/>
      <c r="Z513" s="62"/>
      <c r="AA513" s="62"/>
      <c r="AB513" s="62"/>
      <c r="AC513" s="62"/>
      <c r="AD513" s="180"/>
      <c r="AF513" s="183"/>
      <c r="AG513" s="183"/>
    </row>
    <row r="514" spans="2:33" s="123" customFormat="1" x14ac:dyDescent="0.25">
      <c r="B514" s="59"/>
      <c r="C514" s="59"/>
      <c r="D514" s="59"/>
      <c r="E514" s="59"/>
      <c r="F514" s="59"/>
      <c r="G514" s="59"/>
      <c r="H514" s="59"/>
      <c r="I514" s="59"/>
      <c r="J514" s="59"/>
      <c r="K514" s="59"/>
      <c r="L514" s="60"/>
      <c r="M514" s="60"/>
      <c r="N514" s="60"/>
      <c r="O514" s="61"/>
      <c r="P514" s="61"/>
      <c r="Q514" s="61"/>
      <c r="R514" s="61"/>
      <c r="S514" s="62"/>
      <c r="T514" s="62"/>
      <c r="U514" s="62"/>
      <c r="V514" s="62"/>
      <c r="W514" s="62"/>
      <c r="X514" s="62"/>
      <c r="Y514" s="62"/>
      <c r="Z514" s="62"/>
      <c r="AA514" s="62"/>
      <c r="AB514" s="62"/>
      <c r="AC514" s="62"/>
      <c r="AD514" s="180"/>
      <c r="AF514" s="183"/>
      <c r="AG514" s="183"/>
    </row>
    <row r="515" spans="2:33" s="123" customFormat="1" x14ac:dyDescent="0.25">
      <c r="B515" s="59"/>
      <c r="C515" s="59"/>
      <c r="D515" s="59"/>
      <c r="E515" s="59"/>
      <c r="F515" s="59"/>
      <c r="G515" s="59"/>
      <c r="H515" s="59"/>
      <c r="I515" s="59"/>
      <c r="J515" s="59"/>
      <c r="K515" s="59"/>
      <c r="L515" s="60"/>
      <c r="M515" s="60"/>
      <c r="N515" s="60"/>
      <c r="O515" s="61"/>
      <c r="P515" s="61"/>
      <c r="Q515" s="61"/>
      <c r="R515" s="61"/>
      <c r="S515" s="62"/>
      <c r="T515" s="62"/>
      <c r="U515" s="62"/>
      <c r="V515" s="62"/>
      <c r="W515" s="62"/>
      <c r="X515" s="62"/>
      <c r="Y515" s="62"/>
      <c r="Z515" s="62"/>
      <c r="AA515" s="62"/>
      <c r="AB515" s="62"/>
      <c r="AC515" s="62"/>
      <c r="AD515" s="180"/>
      <c r="AF515" s="183"/>
      <c r="AG515" s="183"/>
    </row>
    <row r="516" spans="2:33" s="123" customFormat="1" x14ac:dyDescent="0.25">
      <c r="B516" s="59"/>
      <c r="C516" s="59"/>
      <c r="D516" s="59"/>
      <c r="E516" s="59"/>
      <c r="F516" s="59"/>
      <c r="G516" s="59"/>
      <c r="H516" s="59"/>
      <c r="I516" s="59"/>
      <c r="J516" s="59"/>
      <c r="K516" s="59"/>
      <c r="L516" s="60"/>
      <c r="M516" s="60"/>
      <c r="N516" s="60"/>
      <c r="O516" s="61"/>
      <c r="P516" s="61"/>
      <c r="Q516" s="61"/>
      <c r="R516" s="61"/>
      <c r="S516" s="62"/>
      <c r="T516" s="62"/>
      <c r="U516" s="62"/>
      <c r="V516" s="62"/>
      <c r="W516" s="62"/>
      <c r="X516" s="62"/>
      <c r="Y516" s="62"/>
      <c r="Z516" s="62"/>
      <c r="AA516" s="62"/>
      <c r="AB516" s="62"/>
      <c r="AC516" s="62"/>
      <c r="AD516" s="180"/>
      <c r="AF516" s="183"/>
      <c r="AG516" s="183"/>
    </row>
    <row r="517" spans="2:33" s="123" customFormat="1" x14ac:dyDescent="0.25">
      <c r="B517" s="59"/>
      <c r="C517" s="59"/>
      <c r="D517" s="59"/>
      <c r="E517" s="59"/>
      <c r="F517" s="59"/>
      <c r="G517" s="59"/>
      <c r="H517" s="59"/>
      <c r="I517" s="59"/>
      <c r="J517" s="59"/>
      <c r="K517" s="59"/>
      <c r="L517" s="60"/>
      <c r="M517" s="60"/>
      <c r="N517" s="60"/>
      <c r="O517" s="61"/>
      <c r="P517" s="61"/>
      <c r="Q517" s="61"/>
      <c r="R517" s="61"/>
      <c r="S517" s="62"/>
      <c r="T517" s="62"/>
      <c r="U517" s="62"/>
      <c r="V517" s="62"/>
      <c r="W517" s="62"/>
      <c r="X517" s="62"/>
      <c r="Y517" s="62"/>
      <c r="Z517" s="62"/>
      <c r="AA517" s="62"/>
      <c r="AB517" s="62"/>
      <c r="AC517" s="62"/>
      <c r="AD517" s="180"/>
      <c r="AF517" s="183"/>
      <c r="AG517" s="183"/>
    </row>
    <row r="518" spans="2:33" s="123" customFormat="1" x14ac:dyDescent="0.25">
      <c r="B518" s="59"/>
      <c r="C518" s="59"/>
      <c r="D518" s="59"/>
      <c r="E518" s="59"/>
      <c r="F518" s="59"/>
      <c r="G518" s="59"/>
      <c r="H518" s="59"/>
      <c r="I518" s="59"/>
      <c r="J518" s="59"/>
      <c r="K518" s="59"/>
      <c r="L518" s="60"/>
      <c r="M518" s="60"/>
      <c r="N518" s="60"/>
      <c r="O518" s="61"/>
      <c r="P518" s="61"/>
      <c r="Q518" s="61"/>
      <c r="R518" s="61"/>
      <c r="S518" s="62"/>
      <c r="T518" s="62"/>
      <c r="U518" s="62"/>
      <c r="V518" s="62"/>
      <c r="W518" s="62"/>
      <c r="X518" s="62"/>
      <c r="Y518" s="62"/>
      <c r="Z518" s="62"/>
      <c r="AA518" s="62"/>
      <c r="AB518" s="62"/>
      <c r="AC518" s="62"/>
      <c r="AD518" s="180"/>
      <c r="AF518" s="183"/>
      <c r="AG518" s="183"/>
    </row>
    <row r="519" spans="2:33" s="123" customFormat="1" x14ac:dyDescent="0.25">
      <c r="B519" s="59"/>
      <c r="C519" s="59"/>
      <c r="D519" s="59"/>
      <c r="E519" s="59"/>
      <c r="F519" s="59"/>
      <c r="G519" s="59"/>
      <c r="H519" s="59"/>
      <c r="I519" s="59"/>
      <c r="J519" s="59"/>
      <c r="K519" s="59"/>
      <c r="L519" s="60"/>
      <c r="M519" s="60"/>
      <c r="N519" s="60"/>
      <c r="O519" s="61"/>
      <c r="P519" s="61"/>
      <c r="Q519" s="61"/>
      <c r="R519" s="61"/>
      <c r="S519" s="62"/>
      <c r="T519" s="62"/>
      <c r="U519" s="62"/>
      <c r="V519" s="62"/>
      <c r="W519" s="62"/>
      <c r="X519" s="62"/>
      <c r="Y519" s="62"/>
      <c r="Z519" s="62"/>
      <c r="AA519" s="62"/>
      <c r="AB519" s="62"/>
      <c r="AC519" s="62"/>
      <c r="AD519" s="180"/>
      <c r="AF519" s="183"/>
      <c r="AG519" s="183"/>
    </row>
    <row r="520" spans="2:33" s="123" customFormat="1" x14ac:dyDescent="0.25">
      <c r="B520" s="59"/>
      <c r="C520" s="59"/>
      <c r="D520" s="59"/>
      <c r="E520" s="59"/>
      <c r="F520" s="59"/>
      <c r="G520" s="59"/>
      <c r="H520" s="59"/>
      <c r="I520" s="59"/>
      <c r="J520" s="59"/>
      <c r="K520" s="59"/>
      <c r="L520" s="60"/>
      <c r="M520" s="60"/>
      <c r="N520" s="60"/>
      <c r="O520" s="61"/>
      <c r="P520" s="61"/>
      <c r="Q520" s="61"/>
      <c r="R520" s="61"/>
      <c r="S520" s="62"/>
      <c r="T520" s="62"/>
      <c r="U520" s="62"/>
      <c r="V520" s="62"/>
      <c r="W520" s="62"/>
      <c r="X520" s="62"/>
      <c r="Y520" s="62"/>
      <c r="Z520" s="62"/>
      <c r="AA520" s="62"/>
      <c r="AB520" s="62"/>
      <c r="AC520" s="62"/>
      <c r="AD520" s="180"/>
      <c r="AF520" s="183"/>
      <c r="AG520" s="183"/>
    </row>
    <row r="521" spans="2:33" s="123" customFormat="1" x14ac:dyDescent="0.25">
      <c r="B521" s="59"/>
      <c r="C521" s="59"/>
      <c r="D521" s="59"/>
      <c r="E521" s="59"/>
      <c r="F521" s="59"/>
      <c r="G521" s="59"/>
      <c r="H521" s="59"/>
      <c r="I521" s="59"/>
      <c r="J521" s="59"/>
      <c r="K521" s="59"/>
      <c r="L521" s="60"/>
      <c r="M521" s="60"/>
      <c r="N521" s="60"/>
      <c r="O521" s="61"/>
      <c r="P521" s="61"/>
      <c r="Q521" s="61"/>
      <c r="R521" s="61"/>
      <c r="S521" s="62"/>
      <c r="T521" s="62"/>
      <c r="U521" s="62"/>
      <c r="V521" s="62"/>
      <c r="W521" s="62"/>
      <c r="X521" s="62"/>
      <c r="Y521" s="62"/>
      <c r="Z521" s="62"/>
      <c r="AA521" s="62"/>
      <c r="AB521" s="62"/>
      <c r="AC521" s="62"/>
      <c r="AD521" s="180"/>
      <c r="AF521" s="183"/>
      <c r="AG521" s="183"/>
    </row>
    <row r="522" spans="2:33" s="123" customFormat="1" x14ac:dyDescent="0.25">
      <c r="B522" s="59"/>
      <c r="C522" s="59"/>
      <c r="D522" s="59"/>
      <c r="E522" s="59"/>
      <c r="F522" s="59"/>
      <c r="G522" s="59"/>
      <c r="H522" s="59"/>
      <c r="I522" s="59"/>
      <c r="J522" s="59"/>
      <c r="K522" s="59"/>
      <c r="L522" s="60"/>
      <c r="M522" s="60"/>
      <c r="N522" s="60"/>
      <c r="O522" s="61"/>
      <c r="P522" s="61"/>
      <c r="Q522" s="61"/>
      <c r="R522" s="61"/>
      <c r="S522" s="62"/>
      <c r="T522" s="62"/>
      <c r="U522" s="62"/>
      <c r="V522" s="62"/>
      <c r="W522" s="62"/>
      <c r="X522" s="62"/>
      <c r="Y522" s="62"/>
      <c r="Z522" s="62"/>
      <c r="AA522" s="62"/>
      <c r="AB522" s="62"/>
      <c r="AC522" s="62"/>
      <c r="AD522" s="180"/>
      <c r="AF522" s="183"/>
      <c r="AG522" s="183"/>
    </row>
    <row r="523" spans="2:33" s="123" customFormat="1" x14ac:dyDescent="0.25">
      <c r="B523" s="59"/>
      <c r="C523" s="59"/>
      <c r="D523" s="59"/>
      <c r="E523" s="59"/>
      <c r="F523" s="59"/>
      <c r="G523" s="59"/>
      <c r="H523" s="59"/>
      <c r="I523" s="59"/>
      <c r="J523" s="59"/>
      <c r="K523" s="59"/>
      <c r="L523" s="60"/>
      <c r="M523" s="60"/>
      <c r="N523" s="60"/>
      <c r="O523" s="61"/>
      <c r="P523" s="61"/>
      <c r="Q523" s="61"/>
      <c r="R523" s="61"/>
      <c r="S523" s="62"/>
      <c r="T523" s="62"/>
      <c r="U523" s="62"/>
      <c r="V523" s="62"/>
      <c r="W523" s="62"/>
      <c r="X523" s="62"/>
      <c r="Y523" s="62"/>
      <c r="Z523" s="62"/>
      <c r="AA523" s="62"/>
      <c r="AB523" s="62"/>
      <c r="AC523" s="62"/>
      <c r="AD523" s="180"/>
      <c r="AF523" s="183"/>
      <c r="AG523" s="183"/>
    </row>
    <row r="524" spans="2:33" s="123" customFormat="1" x14ac:dyDescent="0.25">
      <c r="B524" s="59"/>
      <c r="C524" s="59"/>
      <c r="D524" s="59"/>
      <c r="E524" s="59"/>
      <c r="F524" s="59"/>
      <c r="G524" s="59"/>
      <c r="H524" s="59"/>
      <c r="I524" s="59"/>
      <c r="J524" s="59"/>
      <c r="K524" s="59"/>
      <c r="L524" s="60"/>
      <c r="M524" s="60"/>
      <c r="N524" s="60"/>
      <c r="O524" s="61"/>
      <c r="P524" s="61"/>
      <c r="Q524" s="61"/>
      <c r="R524" s="61"/>
      <c r="S524" s="62"/>
      <c r="T524" s="62"/>
      <c r="U524" s="62"/>
      <c r="V524" s="62"/>
      <c r="W524" s="62"/>
      <c r="X524" s="62"/>
      <c r="Y524" s="62"/>
      <c r="Z524" s="62"/>
      <c r="AA524" s="62"/>
      <c r="AB524" s="62"/>
      <c r="AC524" s="62"/>
      <c r="AD524" s="180"/>
      <c r="AF524" s="183"/>
      <c r="AG524" s="183"/>
    </row>
    <row r="525" spans="2:33" s="123" customFormat="1" x14ac:dyDescent="0.25">
      <c r="B525" s="59"/>
      <c r="C525" s="59"/>
      <c r="D525" s="59"/>
      <c r="E525" s="59"/>
      <c r="F525" s="59"/>
      <c r="G525" s="59"/>
      <c r="H525" s="59"/>
      <c r="I525" s="59"/>
      <c r="J525" s="59"/>
      <c r="K525" s="59"/>
      <c r="L525" s="60"/>
      <c r="M525" s="60"/>
      <c r="N525" s="60"/>
      <c r="O525" s="61"/>
      <c r="P525" s="61"/>
      <c r="Q525" s="61"/>
      <c r="R525" s="61"/>
      <c r="S525" s="62"/>
      <c r="T525" s="62"/>
      <c r="U525" s="62"/>
      <c r="V525" s="62"/>
      <c r="W525" s="62"/>
      <c r="X525" s="62"/>
      <c r="Y525" s="62"/>
      <c r="Z525" s="62"/>
      <c r="AA525" s="62"/>
      <c r="AB525" s="62"/>
      <c r="AC525" s="62"/>
      <c r="AD525" s="180"/>
      <c r="AF525" s="183"/>
      <c r="AG525" s="183"/>
    </row>
    <row r="526" spans="2:33" s="123" customFormat="1" x14ac:dyDescent="0.25">
      <c r="B526" s="59"/>
      <c r="C526" s="59"/>
      <c r="D526" s="59"/>
      <c r="E526" s="59"/>
      <c r="F526" s="59"/>
      <c r="G526" s="59"/>
      <c r="H526" s="59"/>
      <c r="I526" s="59"/>
      <c r="J526" s="59"/>
      <c r="K526" s="59"/>
      <c r="L526" s="60"/>
      <c r="M526" s="60"/>
      <c r="N526" s="60"/>
      <c r="O526" s="61"/>
      <c r="P526" s="61"/>
      <c r="Q526" s="61"/>
      <c r="R526" s="61"/>
      <c r="S526" s="62"/>
      <c r="T526" s="62"/>
      <c r="U526" s="62"/>
      <c r="V526" s="62"/>
      <c r="W526" s="62"/>
      <c r="X526" s="62"/>
      <c r="Y526" s="62"/>
      <c r="Z526" s="62"/>
      <c r="AA526" s="62"/>
      <c r="AB526" s="62"/>
      <c r="AC526" s="62"/>
      <c r="AD526" s="180"/>
      <c r="AF526" s="183"/>
      <c r="AG526" s="183"/>
    </row>
    <row r="527" spans="2:33" s="123" customFormat="1" x14ac:dyDescent="0.25">
      <c r="B527" s="59"/>
      <c r="C527" s="59"/>
      <c r="D527" s="59"/>
      <c r="E527" s="59"/>
      <c r="F527" s="59"/>
      <c r="G527" s="59"/>
      <c r="H527" s="59"/>
      <c r="I527" s="59"/>
      <c r="J527" s="59"/>
      <c r="K527" s="59"/>
      <c r="L527" s="60"/>
      <c r="M527" s="60"/>
      <c r="N527" s="60"/>
      <c r="O527" s="61"/>
      <c r="P527" s="61"/>
      <c r="Q527" s="61"/>
      <c r="R527" s="61"/>
      <c r="S527" s="62"/>
      <c r="T527" s="62"/>
      <c r="U527" s="62"/>
      <c r="V527" s="62"/>
      <c r="W527" s="62"/>
      <c r="X527" s="62"/>
      <c r="Y527" s="62"/>
      <c r="Z527" s="62"/>
      <c r="AA527" s="62"/>
      <c r="AB527" s="62"/>
      <c r="AC527" s="62"/>
      <c r="AD527" s="180"/>
      <c r="AF527" s="183"/>
      <c r="AG527" s="183"/>
    </row>
    <row r="528" spans="2:33" s="123" customFormat="1" x14ac:dyDescent="0.25">
      <c r="B528" s="59"/>
      <c r="C528" s="59"/>
      <c r="D528" s="59"/>
      <c r="E528" s="59"/>
      <c r="F528" s="59"/>
      <c r="G528" s="59"/>
      <c r="H528" s="59"/>
      <c r="I528" s="59"/>
      <c r="J528" s="59"/>
      <c r="K528" s="59"/>
      <c r="L528" s="60"/>
      <c r="M528" s="60"/>
      <c r="N528" s="60"/>
      <c r="O528" s="61"/>
      <c r="P528" s="61"/>
      <c r="Q528" s="61"/>
      <c r="R528" s="61"/>
      <c r="S528" s="62"/>
      <c r="T528" s="62"/>
      <c r="U528" s="62"/>
      <c r="V528" s="62"/>
      <c r="W528" s="62"/>
      <c r="X528" s="62"/>
      <c r="Y528" s="62"/>
      <c r="Z528" s="62"/>
      <c r="AA528" s="62"/>
      <c r="AB528" s="62"/>
      <c r="AC528" s="62"/>
      <c r="AD528" s="180"/>
      <c r="AF528" s="183"/>
      <c r="AG528" s="183"/>
    </row>
    <row r="529" spans="2:33" s="123" customFormat="1" x14ac:dyDescent="0.25">
      <c r="B529" s="59"/>
      <c r="C529" s="59"/>
      <c r="D529" s="59"/>
      <c r="E529" s="59"/>
      <c r="F529" s="59"/>
      <c r="G529" s="59"/>
      <c r="H529" s="59"/>
      <c r="I529" s="59"/>
      <c r="J529" s="59"/>
      <c r="K529" s="59"/>
      <c r="L529" s="60"/>
      <c r="M529" s="60"/>
      <c r="N529" s="60"/>
      <c r="O529" s="61"/>
      <c r="P529" s="61"/>
      <c r="Q529" s="61"/>
      <c r="R529" s="61"/>
      <c r="S529" s="62"/>
      <c r="T529" s="62"/>
      <c r="U529" s="62"/>
      <c r="V529" s="62"/>
      <c r="W529" s="62"/>
      <c r="X529" s="62"/>
      <c r="Y529" s="62"/>
      <c r="Z529" s="62"/>
      <c r="AA529" s="62"/>
      <c r="AB529" s="62"/>
      <c r="AC529" s="62"/>
      <c r="AD529" s="180"/>
      <c r="AF529" s="183"/>
      <c r="AG529" s="183"/>
    </row>
    <row r="530" spans="2:33" s="123" customFormat="1" x14ac:dyDescent="0.25">
      <c r="B530" s="59"/>
      <c r="C530" s="59"/>
      <c r="D530" s="59"/>
      <c r="E530" s="59"/>
      <c r="F530" s="59"/>
      <c r="G530" s="59"/>
      <c r="H530" s="59"/>
      <c r="I530" s="59"/>
      <c r="J530" s="59"/>
      <c r="K530" s="59"/>
      <c r="L530" s="60"/>
      <c r="M530" s="60"/>
      <c r="N530" s="60"/>
      <c r="O530" s="61"/>
      <c r="P530" s="61"/>
      <c r="Q530" s="61"/>
      <c r="R530" s="61"/>
      <c r="S530" s="62"/>
      <c r="T530" s="62"/>
      <c r="U530" s="62"/>
      <c r="V530" s="62"/>
      <c r="W530" s="62"/>
      <c r="X530" s="62"/>
      <c r="Y530" s="62"/>
      <c r="Z530" s="62"/>
      <c r="AA530" s="62"/>
      <c r="AB530" s="62"/>
      <c r="AC530" s="62"/>
      <c r="AD530" s="180"/>
      <c r="AF530" s="183"/>
      <c r="AG530" s="183"/>
    </row>
    <row r="531" spans="2:33" s="123" customFormat="1" x14ac:dyDescent="0.25">
      <c r="B531" s="59"/>
      <c r="C531" s="59"/>
      <c r="D531" s="59"/>
      <c r="E531" s="59"/>
      <c r="F531" s="59"/>
      <c r="G531" s="59"/>
      <c r="H531" s="59"/>
      <c r="I531" s="59"/>
      <c r="J531" s="59"/>
      <c r="K531" s="59"/>
      <c r="L531" s="60"/>
      <c r="M531" s="60"/>
      <c r="N531" s="60"/>
      <c r="O531" s="61"/>
      <c r="P531" s="61"/>
      <c r="Q531" s="61"/>
      <c r="R531" s="61"/>
      <c r="S531" s="62"/>
      <c r="T531" s="62"/>
      <c r="U531" s="62"/>
      <c r="V531" s="62"/>
      <c r="W531" s="62"/>
      <c r="X531" s="62"/>
      <c r="Y531" s="62"/>
      <c r="Z531" s="62"/>
      <c r="AA531" s="62"/>
      <c r="AB531" s="62"/>
      <c r="AC531" s="62"/>
      <c r="AD531" s="180"/>
      <c r="AF531" s="183"/>
      <c r="AG531" s="183"/>
    </row>
    <row r="532" spans="2:33" s="123" customFormat="1" x14ac:dyDescent="0.25">
      <c r="B532" s="59"/>
      <c r="C532" s="59"/>
      <c r="D532" s="59"/>
      <c r="E532" s="59"/>
      <c r="F532" s="59"/>
      <c r="G532" s="59"/>
      <c r="H532" s="59"/>
      <c r="I532" s="59"/>
      <c r="J532" s="59"/>
      <c r="K532" s="59"/>
      <c r="L532" s="60"/>
      <c r="M532" s="60"/>
      <c r="N532" s="60"/>
      <c r="O532" s="61"/>
      <c r="P532" s="61"/>
      <c r="Q532" s="61"/>
      <c r="R532" s="61"/>
      <c r="S532" s="62"/>
      <c r="T532" s="62"/>
      <c r="U532" s="62"/>
      <c r="V532" s="62"/>
      <c r="W532" s="62"/>
      <c r="X532" s="62"/>
      <c r="Y532" s="62"/>
      <c r="Z532" s="62"/>
      <c r="AA532" s="62"/>
      <c r="AB532" s="62"/>
      <c r="AC532" s="62"/>
      <c r="AD532" s="180"/>
      <c r="AF532" s="183"/>
      <c r="AG532" s="183"/>
    </row>
    <row r="533" spans="2:33" s="123" customFormat="1" x14ac:dyDescent="0.25">
      <c r="B533" s="59"/>
      <c r="C533" s="59"/>
      <c r="D533" s="59"/>
      <c r="E533" s="59"/>
      <c r="F533" s="59"/>
      <c r="G533" s="59"/>
      <c r="H533" s="59"/>
      <c r="I533" s="59"/>
      <c r="J533" s="59"/>
      <c r="K533" s="59"/>
      <c r="L533" s="60"/>
      <c r="M533" s="60"/>
      <c r="N533" s="60"/>
      <c r="O533" s="61"/>
      <c r="P533" s="61"/>
      <c r="Q533" s="61"/>
      <c r="R533" s="61"/>
      <c r="S533" s="62"/>
      <c r="T533" s="62"/>
      <c r="U533" s="62"/>
      <c r="V533" s="62"/>
      <c r="W533" s="62"/>
      <c r="X533" s="62"/>
      <c r="Y533" s="62"/>
      <c r="Z533" s="62"/>
      <c r="AA533" s="62"/>
      <c r="AB533" s="62"/>
      <c r="AC533" s="62"/>
      <c r="AD533" s="180"/>
      <c r="AF533" s="183"/>
      <c r="AG533" s="183"/>
    </row>
    <row r="534" spans="2:33" s="123" customFormat="1" x14ac:dyDescent="0.25">
      <c r="B534" s="59"/>
      <c r="C534" s="59"/>
      <c r="D534" s="59"/>
      <c r="E534" s="59"/>
      <c r="F534" s="59"/>
      <c r="G534" s="59"/>
      <c r="H534" s="59"/>
      <c r="I534" s="59"/>
      <c r="J534" s="59"/>
      <c r="K534" s="59"/>
      <c r="L534" s="60"/>
      <c r="M534" s="60"/>
      <c r="N534" s="60"/>
      <c r="O534" s="61"/>
      <c r="P534" s="61"/>
      <c r="Q534" s="61"/>
      <c r="R534" s="61"/>
      <c r="S534" s="62"/>
      <c r="T534" s="62"/>
      <c r="U534" s="62"/>
      <c r="V534" s="62"/>
      <c r="W534" s="62"/>
      <c r="X534" s="62"/>
      <c r="Y534" s="62"/>
      <c r="Z534" s="62"/>
      <c r="AA534" s="62"/>
      <c r="AB534" s="62"/>
      <c r="AC534" s="62"/>
      <c r="AD534" s="180"/>
      <c r="AF534" s="183"/>
      <c r="AG534" s="183"/>
    </row>
    <row r="535" spans="2:33" s="123" customFormat="1" x14ac:dyDescent="0.25">
      <c r="B535" s="59"/>
      <c r="C535" s="59"/>
      <c r="D535" s="59"/>
      <c r="E535" s="59"/>
      <c r="F535" s="59"/>
      <c r="G535" s="59"/>
      <c r="H535" s="59"/>
      <c r="I535" s="59"/>
      <c r="J535" s="59"/>
      <c r="K535" s="59"/>
      <c r="L535" s="60"/>
      <c r="M535" s="60"/>
      <c r="N535" s="60"/>
      <c r="O535" s="61"/>
      <c r="P535" s="61"/>
      <c r="Q535" s="61"/>
      <c r="R535" s="61"/>
      <c r="S535" s="62"/>
      <c r="T535" s="62"/>
      <c r="U535" s="62"/>
      <c r="V535" s="62"/>
      <c r="W535" s="62"/>
      <c r="X535" s="62"/>
      <c r="Y535" s="62"/>
      <c r="Z535" s="62"/>
      <c r="AA535" s="62"/>
      <c r="AB535" s="62"/>
      <c r="AC535" s="62"/>
      <c r="AD535" s="180"/>
      <c r="AF535" s="183"/>
      <c r="AG535" s="183"/>
    </row>
    <row r="536" spans="2:33" s="123" customFormat="1" x14ac:dyDescent="0.25">
      <c r="B536" s="59"/>
      <c r="C536" s="59"/>
      <c r="D536" s="59"/>
      <c r="E536" s="59"/>
      <c r="F536" s="59"/>
      <c r="G536" s="59"/>
      <c r="H536" s="59"/>
      <c r="I536" s="59"/>
      <c r="J536" s="59"/>
      <c r="K536" s="59"/>
      <c r="L536" s="60"/>
      <c r="M536" s="60"/>
      <c r="N536" s="60"/>
      <c r="O536" s="61"/>
      <c r="P536" s="61"/>
      <c r="Q536" s="61"/>
      <c r="R536" s="61"/>
      <c r="S536" s="62"/>
      <c r="T536" s="62"/>
      <c r="U536" s="62"/>
      <c r="V536" s="62"/>
      <c r="W536" s="62"/>
      <c r="X536" s="62"/>
      <c r="Y536" s="62"/>
      <c r="Z536" s="62"/>
      <c r="AA536" s="62"/>
      <c r="AB536" s="62"/>
      <c r="AC536" s="62"/>
      <c r="AD536" s="180"/>
      <c r="AF536" s="183"/>
      <c r="AG536" s="183"/>
    </row>
    <row r="537" spans="2:33" s="123" customFormat="1" x14ac:dyDescent="0.25">
      <c r="B537" s="59"/>
      <c r="C537" s="59"/>
      <c r="D537" s="59"/>
      <c r="E537" s="59"/>
      <c r="F537" s="59"/>
      <c r="G537" s="59"/>
      <c r="H537" s="59"/>
      <c r="I537" s="59"/>
      <c r="J537" s="59"/>
      <c r="K537" s="59"/>
      <c r="L537" s="60"/>
      <c r="M537" s="60"/>
      <c r="N537" s="60"/>
      <c r="O537" s="61"/>
      <c r="P537" s="61"/>
      <c r="Q537" s="61"/>
      <c r="R537" s="61"/>
      <c r="S537" s="62"/>
      <c r="T537" s="62"/>
      <c r="U537" s="62"/>
      <c r="V537" s="62"/>
      <c r="W537" s="62"/>
      <c r="X537" s="62"/>
      <c r="Y537" s="62"/>
      <c r="Z537" s="62"/>
      <c r="AA537" s="62"/>
      <c r="AB537" s="62"/>
      <c r="AC537" s="62"/>
      <c r="AD537" s="180"/>
      <c r="AF537" s="183"/>
      <c r="AG537" s="183"/>
    </row>
    <row r="538" spans="2:33" s="123" customFormat="1" x14ac:dyDescent="0.25">
      <c r="B538" s="59"/>
      <c r="C538" s="59"/>
      <c r="D538" s="59"/>
      <c r="E538" s="59"/>
      <c r="F538" s="59"/>
      <c r="G538" s="59"/>
      <c r="H538" s="59"/>
      <c r="I538" s="59"/>
      <c r="J538" s="59"/>
      <c r="K538" s="59"/>
      <c r="L538" s="60"/>
      <c r="M538" s="60"/>
      <c r="N538" s="60"/>
      <c r="O538" s="61"/>
      <c r="P538" s="61"/>
      <c r="Q538" s="61"/>
      <c r="R538" s="61"/>
      <c r="S538" s="62"/>
      <c r="T538" s="62"/>
      <c r="U538" s="62"/>
      <c r="V538" s="62"/>
      <c r="W538" s="62"/>
      <c r="X538" s="62"/>
      <c r="Y538" s="62"/>
      <c r="Z538" s="62"/>
      <c r="AA538" s="62"/>
      <c r="AB538" s="62"/>
      <c r="AC538" s="62"/>
      <c r="AD538" s="180"/>
      <c r="AF538" s="183"/>
      <c r="AG538" s="183"/>
    </row>
    <row r="539" spans="2:33" s="123" customFormat="1" x14ac:dyDescent="0.25">
      <c r="B539" s="59"/>
      <c r="C539" s="59"/>
      <c r="D539" s="59"/>
      <c r="E539" s="59"/>
      <c r="F539" s="59"/>
      <c r="G539" s="59"/>
      <c r="H539" s="59"/>
      <c r="I539" s="59"/>
      <c r="J539" s="59"/>
      <c r="K539" s="59"/>
      <c r="L539" s="60"/>
      <c r="M539" s="60"/>
      <c r="N539" s="60"/>
      <c r="O539" s="61"/>
      <c r="P539" s="61"/>
      <c r="Q539" s="61"/>
      <c r="R539" s="61"/>
      <c r="S539" s="62"/>
      <c r="T539" s="62"/>
      <c r="U539" s="62"/>
      <c r="V539" s="62"/>
      <c r="W539" s="62"/>
      <c r="X539" s="62"/>
      <c r="Y539" s="62"/>
      <c r="Z539" s="62"/>
      <c r="AA539" s="62"/>
      <c r="AB539" s="62"/>
      <c r="AC539" s="62"/>
      <c r="AD539" s="180"/>
      <c r="AF539" s="183"/>
      <c r="AG539" s="183"/>
    </row>
    <row r="540" spans="2:33" s="123" customFormat="1" x14ac:dyDescent="0.25">
      <c r="B540" s="59"/>
      <c r="C540" s="59"/>
      <c r="D540" s="59"/>
      <c r="E540" s="59"/>
      <c r="F540" s="59"/>
      <c r="G540" s="59"/>
      <c r="H540" s="59"/>
      <c r="I540" s="59"/>
      <c r="J540" s="59"/>
      <c r="K540" s="59"/>
      <c r="L540" s="60"/>
      <c r="M540" s="60"/>
      <c r="N540" s="60"/>
      <c r="O540" s="61"/>
      <c r="P540" s="61"/>
      <c r="Q540" s="61"/>
      <c r="R540" s="61"/>
      <c r="S540" s="62"/>
      <c r="T540" s="62"/>
      <c r="U540" s="62"/>
      <c r="V540" s="62"/>
      <c r="W540" s="62"/>
      <c r="X540" s="62"/>
      <c r="Y540" s="62"/>
      <c r="Z540" s="62"/>
      <c r="AA540" s="62"/>
      <c r="AB540" s="62"/>
      <c r="AC540" s="62"/>
      <c r="AD540" s="180"/>
      <c r="AF540" s="183"/>
      <c r="AG540" s="183"/>
    </row>
    <row r="541" spans="2:33" s="123" customFormat="1" x14ac:dyDescent="0.25">
      <c r="B541" s="59"/>
      <c r="C541" s="59"/>
      <c r="D541" s="59"/>
      <c r="E541" s="59"/>
      <c r="F541" s="59"/>
      <c r="G541" s="59"/>
      <c r="H541" s="59"/>
      <c r="I541" s="59"/>
      <c r="J541" s="59"/>
      <c r="K541" s="59"/>
      <c r="L541" s="60"/>
      <c r="M541" s="60"/>
      <c r="N541" s="60"/>
      <c r="O541" s="61"/>
      <c r="P541" s="61"/>
      <c r="Q541" s="61"/>
      <c r="R541" s="61"/>
      <c r="S541" s="62"/>
      <c r="T541" s="62"/>
      <c r="U541" s="62"/>
      <c r="V541" s="62"/>
      <c r="W541" s="62"/>
      <c r="X541" s="62"/>
      <c r="Y541" s="62"/>
      <c r="Z541" s="62"/>
      <c r="AA541" s="62"/>
      <c r="AB541" s="62"/>
      <c r="AC541" s="62"/>
      <c r="AD541" s="180"/>
      <c r="AF541" s="183"/>
      <c r="AG541" s="183"/>
    </row>
    <row r="542" spans="2:33" s="123" customFormat="1" x14ac:dyDescent="0.25">
      <c r="B542" s="59"/>
      <c r="C542" s="59"/>
      <c r="D542" s="59"/>
      <c r="E542" s="59"/>
      <c r="F542" s="59"/>
      <c r="G542" s="59"/>
      <c r="H542" s="59"/>
      <c r="I542" s="59"/>
      <c r="J542" s="59"/>
      <c r="K542" s="59"/>
      <c r="L542" s="60"/>
      <c r="M542" s="60"/>
      <c r="N542" s="60"/>
      <c r="O542" s="61"/>
      <c r="P542" s="61"/>
      <c r="Q542" s="61"/>
      <c r="R542" s="61"/>
      <c r="S542" s="62"/>
      <c r="T542" s="62"/>
      <c r="U542" s="62"/>
      <c r="V542" s="62"/>
      <c r="W542" s="62"/>
      <c r="X542" s="62"/>
      <c r="Y542" s="62"/>
      <c r="Z542" s="62"/>
      <c r="AA542" s="62"/>
      <c r="AB542" s="62"/>
      <c r="AC542" s="62"/>
      <c r="AD542" s="180"/>
      <c r="AF542" s="183"/>
      <c r="AG542" s="183"/>
    </row>
    <row r="543" spans="2:33" s="123" customFormat="1" x14ac:dyDescent="0.25">
      <c r="B543" s="59"/>
      <c r="C543" s="59"/>
      <c r="D543" s="59"/>
      <c r="E543" s="59"/>
      <c r="F543" s="59"/>
      <c r="G543" s="59"/>
      <c r="H543" s="59"/>
      <c r="I543" s="59"/>
      <c r="J543" s="59"/>
      <c r="K543" s="59"/>
      <c r="L543" s="60"/>
      <c r="M543" s="60"/>
      <c r="N543" s="60"/>
      <c r="O543" s="61"/>
      <c r="P543" s="61"/>
      <c r="Q543" s="61"/>
      <c r="R543" s="61"/>
      <c r="S543" s="62"/>
      <c r="T543" s="62"/>
      <c r="U543" s="62"/>
      <c r="V543" s="62"/>
      <c r="W543" s="62"/>
      <c r="X543" s="62"/>
      <c r="Y543" s="62"/>
      <c r="Z543" s="62"/>
      <c r="AA543" s="62"/>
      <c r="AB543" s="62"/>
      <c r="AC543" s="62"/>
      <c r="AD543" s="180"/>
      <c r="AF543" s="183"/>
      <c r="AG543" s="183"/>
    </row>
    <row r="544" spans="2:33" s="123" customFormat="1" x14ac:dyDescent="0.25">
      <c r="B544" s="59"/>
      <c r="C544" s="59"/>
      <c r="D544" s="59"/>
      <c r="E544" s="59"/>
      <c r="F544" s="59"/>
      <c r="G544" s="59"/>
      <c r="H544" s="59"/>
      <c r="I544" s="59"/>
      <c r="J544" s="59"/>
      <c r="K544" s="59"/>
      <c r="L544" s="60"/>
      <c r="M544" s="60"/>
      <c r="N544" s="60"/>
      <c r="O544" s="61"/>
      <c r="P544" s="61"/>
      <c r="Q544" s="61"/>
      <c r="R544" s="61"/>
      <c r="S544" s="62"/>
      <c r="T544" s="62"/>
      <c r="U544" s="62"/>
      <c r="V544" s="62"/>
      <c r="W544" s="62"/>
      <c r="X544" s="62"/>
      <c r="Y544" s="62"/>
      <c r="Z544" s="62"/>
      <c r="AA544" s="62"/>
      <c r="AB544" s="62"/>
      <c r="AC544" s="62"/>
      <c r="AD544" s="180"/>
      <c r="AF544" s="183"/>
      <c r="AG544" s="183"/>
    </row>
    <row r="545" spans="2:33" s="123" customFormat="1" x14ac:dyDescent="0.25">
      <c r="B545" s="59"/>
      <c r="C545" s="59"/>
      <c r="D545" s="59"/>
      <c r="E545" s="59"/>
      <c r="F545" s="59"/>
      <c r="G545" s="59"/>
      <c r="H545" s="59"/>
      <c r="I545" s="59"/>
      <c r="J545" s="59"/>
      <c r="K545" s="59"/>
      <c r="L545" s="60"/>
      <c r="M545" s="60"/>
      <c r="N545" s="60"/>
      <c r="O545" s="61"/>
      <c r="P545" s="61"/>
      <c r="Q545" s="61"/>
      <c r="R545" s="61"/>
      <c r="S545" s="62"/>
      <c r="T545" s="62"/>
      <c r="U545" s="62"/>
      <c r="V545" s="62"/>
      <c r="W545" s="62"/>
      <c r="X545" s="62"/>
      <c r="Y545" s="62"/>
      <c r="Z545" s="62"/>
      <c r="AA545" s="62"/>
      <c r="AB545" s="62"/>
      <c r="AC545" s="62"/>
      <c r="AD545" s="180"/>
      <c r="AF545" s="183"/>
      <c r="AG545" s="183"/>
    </row>
    <row r="546" spans="2:33" s="123" customFormat="1" x14ac:dyDescent="0.25">
      <c r="B546" s="59"/>
      <c r="C546" s="59"/>
      <c r="D546" s="59"/>
      <c r="E546" s="59"/>
      <c r="F546" s="59"/>
      <c r="G546" s="59"/>
      <c r="H546" s="59"/>
      <c r="I546" s="59"/>
      <c r="J546" s="59"/>
      <c r="K546" s="59"/>
      <c r="L546" s="60"/>
      <c r="M546" s="60"/>
      <c r="N546" s="60"/>
      <c r="O546" s="61"/>
      <c r="P546" s="61"/>
      <c r="Q546" s="61"/>
      <c r="R546" s="61"/>
      <c r="S546" s="62"/>
      <c r="T546" s="62"/>
      <c r="U546" s="62"/>
      <c r="V546" s="62"/>
      <c r="W546" s="62"/>
      <c r="X546" s="62"/>
      <c r="Y546" s="62"/>
      <c r="Z546" s="62"/>
      <c r="AA546" s="62"/>
      <c r="AB546" s="62"/>
      <c r="AC546" s="62"/>
      <c r="AD546" s="180"/>
      <c r="AF546" s="183"/>
      <c r="AG546" s="183"/>
    </row>
    <row r="547" spans="2:33" s="123" customFormat="1" x14ac:dyDescent="0.25">
      <c r="B547" s="59"/>
      <c r="C547" s="59"/>
      <c r="D547" s="59"/>
      <c r="E547" s="59"/>
      <c r="F547" s="59"/>
      <c r="G547" s="59"/>
      <c r="H547" s="59"/>
      <c r="I547" s="59"/>
      <c r="J547" s="59"/>
      <c r="K547" s="59"/>
      <c r="L547" s="60"/>
      <c r="M547" s="60"/>
      <c r="N547" s="60"/>
      <c r="O547" s="61"/>
      <c r="P547" s="61"/>
      <c r="Q547" s="61"/>
      <c r="R547" s="61"/>
      <c r="S547" s="62"/>
      <c r="T547" s="62"/>
      <c r="U547" s="62"/>
      <c r="V547" s="62"/>
      <c r="W547" s="62"/>
      <c r="X547" s="62"/>
      <c r="Y547" s="62"/>
      <c r="Z547" s="62"/>
      <c r="AA547" s="62"/>
      <c r="AB547" s="62"/>
      <c r="AC547" s="62"/>
      <c r="AD547" s="180"/>
      <c r="AF547" s="183"/>
      <c r="AG547" s="183"/>
    </row>
    <row r="548" spans="2:33" s="123" customFormat="1" x14ac:dyDescent="0.25">
      <c r="B548" s="59"/>
      <c r="C548" s="59"/>
      <c r="D548" s="59"/>
      <c r="E548" s="59"/>
      <c r="F548" s="59"/>
      <c r="G548" s="59"/>
      <c r="H548" s="59"/>
      <c r="I548" s="59"/>
      <c r="J548" s="59"/>
      <c r="K548" s="59"/>
      <c r="L548" s="60"/>
      <c r="M548" s="60"/>
      <c r="N548" s="60"/>
      <c r="O548" s="61"/>
      <c r="P548" s="61"/>
      <c r="Q548" s="61"/>
      <c r="R548" s="61"/>
      <c r="S548" s="62"/>
      <c r="T548" s="62"/>
      <c r="U548" s="62"/>
      <c r="V548" s="62"/>
      <c r="W548" s="62"/>
      <c r="X548" s="62"/>
      <c r="Y548" s="62"/>
      <c r="Z548" s="62"/>
      <c r="AA548" s="62"/>
      <c r="AB548" s="62"/>
      <c r="AC548" s="62"/>
      <c r="AD548" s="180"/>
      <c r="AF548" s="183"/>
      <c r="AG548" s="183"/>
    </row>
    <row r="549" spans="2:33" s="123" customFormat="1" x14ac:dyDescent="0.25">
      <c r="B549" s="59"/>
      <c r="C549" s="59"/>
      <c r="D549" s="59"/>
      <c r="E549" s="59"/>
      <c r="F549" s="59"/>
      <c r="G549" s="59"/>
      <c r="H549" s="59"/>
      <c r="I549" s="59"/>
      <c r="J549" s="59"/>
      <c r="K549" s="59"/>
      <c r="L549" s="60"/>
      <c r="M549" s="60"/>
      <c r="N549" s="60"/>
      <c r="O549" s="61"/>
      <c r="P549" s="61"/>
      <c r="Q549" s="61"/>
      <c r="R549" s="61"/>
      <c r="S549" s="62"/>
      <c r="T549" s="62"/>
      <c r="U549" s="62"/>
      <c r="V549" s="62"/>
      <c r="W549" s="62"/>
      <c r="X549" s="62"/>
      <c r="Y549" s="62"/>
      <c r="Z549" s="62"/>
      <c r="AA549" s="62"/>
      <c r="AB549" s="62"/>
      <c r="AC549" s="62"/>
      <c r="AD549" s="180"/>
      <c r="AF549" s="183"/>
      <c r="AG549" s="183"/>
    </row>
    <row r="550" spans="2:33" s="123" customFormat="1" x14ac:dyDescent="0.25">
      <c r="B550" s="59"/>
      <c r="C550" s="59"/>
      <c r="D550" s="59"/>
      <c r="E550" s="59"/>
      <c r="F550" s="59"/>
      <c r="G550" s="59"/>
      <c r="H550" s="59"/>
      <c r="I550" s="59"/>
      <c r="J550" s="59"/>
      <c r="K550" s="59"/>
      <c r="L550" s="60"/>
      <c r="M550" s="60"/>
      <c r="N550" s="60"/>
      <c r="O550" s="61"/>
      <c r="P550" s="61"/>
      <c r="Q550" s="61"/>
      <c r="R550" s="61"/>
      <c r="S550" s="62"/>
      <c r="T550" s="62"/>
      <c r="U550" s="62"/>
      <c r="V550" s="62"/>
      <c r="W550" s="62"/>
      <c r="X550" s="62"/>
      <c r="Y550" s="62"/>
      <c r="Z550" s="62"/>
      <c r="AA550" s="62"/>
      <c r="AB550" s="62"/>
      <c r="AC550" s="62"/>
      <c r="AD550" s="180"/>
      <c r="AF550" s="183"/>
      <c r="AG550" s="183"/>
    </row>
    <row r="551" spans="2:33" s="123" customFormat="1" x14ac:dyDescent="0.25">
      <c r="B551" s="59"/>
      <c r="C551" s="59"/>
      <c r="D551" s="59"/>
      <c r="E551" s="59"/>
      <c r="F551" s="59"/>
      <c r="G551" s="59"/>
      <c r="H551" s="59"/>
      <c r="I551" s="59"/>
      <c r="J551" s="59"/>
      <c r="K551" s="59"/>
      <c r="L551" s="60"/>
      <c r="M551" s="60"/>
      <c r="N551" s="60"/>
      <c r="O551" s="61"/>
      <c r="P551" s="61"/>
      <c r="Q551" s="61"/>
      <c r="R551" s="61"/>
      <c r="S551" s="62"/>
      <c r="T551" s="62"/>
      <c r="U551" s="62"/>
      <c r="V551" s="62"/>
      <c r="W551" s="62"/>
      <c r="X551" s="62"/>
      <c r="Y551" s="62"/>
      <c r="Z551" s="62"/>
      <c r="AA551" s="62"/>
      <c r="AB551" s="62"/>
      <c r="AC551" s="62"/>
      <c r="AD551" s="180"/>
      <c r="AF551" s="183"/>
      <c r="AG551" s="183"/>
    </row>
    <row r="552" spans="2:33" s="123" customFormat="1" x14ac:dyDescent="0.25">
      <c r="B552" s="59"/>
      <c r="C552" s="59"/>
      <c r="D552" s="59"/>
      <c r="E552" s="59"/>
      <c r="F552" s="59"/>
      <c r="G552" s="59"/>
      <c r="H552" s="59"/>
      <c r="I552" s="59"/>
      <c r="J552" s="59"/>
      <c r="K552" s="59"/>
      <c r="L552" s="60"/>
      <c r="M552" s="60"/>
      <c r="N552" s="60"/>
      <c r="O552" s="61"/>
      <c r="P552" s="61"/>
      <c r="Q552" s="61"/>
      <c r="R552" s="61"/>
      <c r="S552" s="62"/>
      <c r="T552" s="62"/>
      <c r="U552" s="62"/>
      <c r="V552" s="62"/>
      <c r="W552" s="62"/>
      <c r="X552" s="62"/>
      <c r="Y552" s="62"/>
      <c r="Z552" s="62"/>
      <c r="AA552" s="62"/>
      <c r="AB552" s="62"/>
      <c r="AC552" s="62"/>
      <c r="AD552" s="180"/>
      <c r="AF552" s="183"/>
      <c r="AG552" s="183"/>
    </row>
    <row r="553" spans="2:33" s="123" customFormat="1" x14ac:dyDescent="0.25">
      <c r="B553" s="59"/>
      <c r="C553" s="59"/>
      <c r="D553" s="59"/>
      <c r="E553" s="59"/>
      <c r="F553" s="59"/>
      <c r="G553" s="59"/>
      <c r="H553" s="59"/>
      <c r="I553" s="59"/>
      <c r="J553" s="59"/>
      <c r="K553" s="59"/>
      <c r="L553" s="60"/>
      <c r="M553" s="60"/>
      <c r="N553" s="60"/>
      <c r="O553" s="61"/>
      <c r="P553" s="61"/>
      <c r="Q553" s="61"/>
      <c r="R553" s="61"/>
      <c r="S553" s="62"/>
      <c r="T553" s="62"/>
      <c r="U553" s="62"/>
      <c r="V553" s="62"/>
      <c r="W553" s="62"/>
      <c r="X553" s="62"/>
      <c r="Y553" s="62"/>
      <c r="Z553" s="62"/>
      <c r="AA553" s="62"/>
      <c r="AB553" s="62"/>
      <c r="AC553" s="62"/>
      <c r="AD553" s="180"/>
      <c r="AF553" s="183"/>
      <c r="AG553" s="183"/>
    </row>
    <row r="554" spans="2:33" s="123" customFormat="1" x14ac:dyDescent="0.25">
      <c r="B554" s="59"/>
      <c r="C554" s="59"/>
      <c r="D554" s="59"/>
      <c r="E554" s="59"/>
      <c r="F554" s="59"/>
      <c r="G554" s="59"/>
      <c r="H554" s="59"/>
      <c r="I554" s="59"/>
      <c r="J554" s="59"/>
      <c r="K554" s="59"/>
      <c r="L554" s="60"/>
      <c r="M554" s="60"/>
      <c r="N554" s="60"/>
      <c r="O554" s="61"/>
      <c r="P554" s="61"/>
      <c r="Q554" s="61"/>
      <c r="R554" s="61"/>
      <c r="S554" s="62"/>
      <c r="T554" s="62"/>
      <c r="U554" s="62"/>
      <c r="V554" s="62"/>
      <c r="W554" s="62"/>
      <c r="X554" s="62"/>
      <c r="Y554" s="62"/>
      <c r="Z554" s="62"/>
      <c r="AA554" s="62"/>
      <c r="AB554" s="62"/>
      <c r="AC554" s="62"/>
      <c r="AD554" s="180"/>
      <c r="AF554" s="183"/>
      <c r="AG554" s="183"/>
    </row>
    <row r="555" spans="2:33" s="123" customFormat="1" x14ac:dyDescent="0.25">
      <c r="B555" s="59"/>
      <c r="C555" s="59"/>
      <c r="D555" s="59"/>
      <c r="E555" s="59"/>
      <c r="F555" s="59"/>
      <c r="G555" s="59"/>
      <c r="H555" s="59"/>
      <c r="I555" s="59"/>
      <c r="J555" s="59"/>
      <c r="K555" s="59"/>
      <c r="L555" s="60"/>
      <c r="M555" s="60"/>
      <c r="N555" s="60"/>
      <c r="O555" s="61"/>
      <c r="P555" s="61"/>
      <c r="Q555" s="61"/>
      <c r="R555" s="61"/>
      <c r="S555" s="62"/>
      <c r="T555" s="62"/>
      <c r="U555" s="62"/>
      <c r="V555" s="62"/>
      <c r="W555" s="62"/>
      <c r="X555" s="62"/>
      <c r="Y555" s="62"/>
      <c r="Z555" s="62"/>
      <c r="AA555" s="62"/>
      <c r="AB555" s="62"/>
      <c r="AC555" s="62"/>
      <c r="AD555" s="180"/>
      <c r="AF555" s="183"/>
      <c r="AG555" s="183"/>
    </row>
    <row r="556" spans="2:33" s="123" customFormat="1" x14ac:dyDescent="0.25">
      <c r="B556" s="59"/>
      <c r="C556" s="59"/>
      <c r="D556" s="59"/>
      <c r="E556" s="59"/>
      <c r="F556" s="59"/>
      <c r="G556" s="59"/>
      <c r="H556" s="59"/>
      <c r="I556" s="59"/>
      <c r="J556" s="59"/>
      <c r="K556" s="59"/>
      <c r="L556" s="60"/>
      <c r="M556" s="60"/>
      <c r="N556" s="60"/>
      <c r="O556" s="61"/>
      <c r="P556" s="61"/>
      <c r="Q556" s="61"/>
      <c r="R556" s="61"/>
      <c r="S556" s="62"/>
      <c r="T556" s="62"/>
      <c r="U556" s="62"/>
      <c r="V556" s="62"/>
      <c r="W556" s="62"/>
      <c r="X556" s="62"/>
      <c r="Y556" s="62"/>
      <c r="Z556" s="62"/>
      <c r="AA556" s="62"/>
      <c r="AB556" s="62"/>
      <c r="AC556" s="62"/>
      <c r="AD556" s="180"/>
      <c r="AF556" s="183"/>
      <c r="AG556" s="183"/>
    </row>
    <row r="557" spans="2:33" s="123" customFormat="1" x14ac:dyDescent="0.25">
      <c r="B557" s="59"/>
      <c r="C557" s="59"/>
      <c r="D557" s="59"/>
      <c r="E557" s="59"/>
      <c r="F557" s="59"/>
      <c r="G557" s="59"/>
      <c r="H557" s="59"/>
      <c r="I557" s="59"/>
      <c r="J557" s="59"/>
      <c r="K557" s="59"/>
      <c r="L557" s="60"/>
      <c r="M557" s="60"/>
      <c r="N557" s="60"/>
      <c r="O557" s="61"/>
      <c r="P557" s="61"/>
      <c r="Q557" s="61"/>
      <c r="R557" s="61"/>
      <c r="S557" s="62"/>
      <c r="T557" s="62"/>
      <c r="U557" s="62"/>
      <c r="V557" s="62"/>
      <c r="W557" s="62"/>
      <c r="X557" s="62"/>
      <c r="Y557" s="62"/>
      <c r="Z557" s="62"/>
      <c r="AA557" s="62"/>
      <c r="AB557" s="62"/>
      <c r="AC557" s="62"/>
      <c r="AD557" s="180"/>
      <c r="AF557" s="183"/>
      <c r="AG557" s="183"/>
    </row>
    <row r="558" spans="2:33" s="123" customFormat="1" x14ac:dyDescent="0.25">
      <c r="B558" s="59"/>
      <c r="C558" s="59"/>
      <c r="D558" s="59"/>
      <c r="E558" s="59"/>
      <c r="F558" s="59"/>
      <c r="G558" s="59"/>
      <c r="H558" s="59"/>
      <c r="I558" s="59"/>
      <c r="J558" s="59"/>
      <c r="K558" s="59"/>
      <c r="L558" s="60"/>
      <c r="M558" s="60"/>
      <c r="N558" s="60"/>
      <c r="O558" s="61"/>
      <c r="P558" s="61"/>
      <c r="Q558" s="61"/>
      <c r="R558" s="61"/>
      <c r="S558" s="62"/>
      <c r="T558" s="62"/>
      <c r="U558" s="62"/>
      <c r="V558" s="62"/>
      <c r="W558" s="62"/>
      <c r="X558" s="62"/>
      <c r="Y558" s="62"/>
      <c r="Z558" s="62"/>
      <c r="AA558" s="62"/>
      <c r="AB558" s="62"/>
      <c r="AC558" s="62"/>
      <c r="AD558" s="180"/>
      <c r="AF558" s="183"/>
      <c r="AG558" s="183"/>
    </row>
    <row r="559" spans="2:33" s="123" customFormat="1" x14ac:dyDescent="0.25">
      <c r="B559" s="59"/>
      <c r="C559" s="59"/>
      <c r="D559" s="59"/>
      <c r="E559" s="59"/>
      <c r="F559" s="59"/>
      <c r="G559" s="59"/>
      <c r="H559" s="59"/>
      <c r="I559" s="59"/>
      <c r="J559" s="59"/>
      <c r="K559" s="59"/>
      <c r="L559" s="60"/>
      <c r="M559" s="60"/>
      <c r="N559" s="60"/>
      <c r="O559" s="61"/>
      <c r="P559" s="61"/>
      <c r="Q559" s="61"/>
      <c r="R559" s="61"/>
      <c r="S559" s="62"/>
      <c r="T559" s="62"/>
      <c r="U559" s="62"/>
      <c r="V559" s="62"/>
      <c r="W559" s="62"/>
      <c r="X559" s="62"/>
      <c r="Y559" s="62"/>
      <c r="Z559" s="62"/>
      <c r="AA559" s="62"/>
      <c r="AB559" s="62"/>
      <c r="AC559" s="62"/>
      <c r="AD559" s="180"/>
      <c r="AF559" s="183"/>
      <c r="AG559" s="183"/>
    </row>
    <row r="560" spans="2:33" s="123" customFormat="1" x14ac:dyDescent="0.25">
      <c r="B560" s="59"/>
      <c r="C560" s="59"/>
      <c r="D560" s="59"/>
      <c r="E560" s="59"/>
      <c r="F560" s="59"/>
      <c r="G560" s="59"/>
      <c r="H560" s="59"/>
      <c r="I560" s="59"/>
      <c r="J560" s="59"/>
      <c r="K560" s="59"/>
      <c r="L560" s="60"/>
      <c r="M560" s="60"/>
      <c r="N560" s="60"/>
      <c r="O560" s="61"/>
      <c r="P560" s="61"/>
      <c r="Q560" s="61"/>
      <c r="R560" s="61"/>
      <c r="S560" s="62"/>
      <c r="T560" s="62"/>
      <c r="U560" s="62"/>
      <c r="V560" s="62"/>
      <c r="W560" s="62"/>
      <c r="X560" s="62"/>
      <c r="Y560" s="62"/>
      <c r="Z560" s="62"/>
      <c r="AA560" s="62"/>
      <c r="AB560" s="62"/>
      <c r="AC560" s="62"/>
      <c r="AD560" s="180"/>
      <c r="AF560" s="183"/>
      <c r="AG560" s="183"/>
    </row>
    <row r="561" spans="2:33" s="123" customFormat="1" x14ac:dyDescent="0.25">
      <c r="B561" s="59"/>
      <c r="C561" s="59"/>
      <c r="D561" s="59"/>
      <c r="E561" s="59"/>
      <c r="F561" s="59"/>
      <c r="G561" s="59"/>
      <c r="H561" s="59"/>
      <c r="I561" s="59"/>
      <c r="J561" s="59"/>
      <c r="K561" s="59"/>
      <c r="L561" s="60"/>
      <c r="M561" s="60"/>
      <c r="N561" s="60"/>
      <c r="O561" s="61"/>
      <c r="P561" s="61"/>
      <c r="Q561" s="61"/>
      <c r="R561" s="61"/>
      <c r="S561" s="62"/>
      <c r="T561" s="62"/>
      <c r="U561" s="62"/>
      <c r="V561" s="62"/>
      <c r="W561" s="62"/>
      <c r="X561" s="62"/>
      <c r="Y561" s="62"/>
      <c r="Z561" s="62"/>
      <c r="AA561" s="62"/>
      <c r="AB561" s="62"/>
      <c r="AC561" s="62"/>
      <c r="AD561" s="180"/>
      <c r="AF561" s="183"/>
      <c r="AG561" s="183"/>
    </row>
    <row r="562" spans="2:33" s="123" customFormat="1" x14ac:dyDescent="0.25">
      <c r="B562" s="59"/>
      <c r="C562" s="59"/>
      <c r="D562" s="59"/>
      <c r="E562" s="59"/>
      <c r="F562" s="59"/>
      <c r="G562" s="59"/>
      <c r="H562" s="59"/>
      <c r="I562" s="59"/>
      <c r="J562" s="59"/>
      <c r="K562" s="59"/>
      <c r="L562" s="60"/>
      <c r="M562" s="60"/>
      <c r="N562" s="60"/>
      <c r="O562" s="61"/>
      <c r="P562" s="61"/>
      <c r="Q562" s="61"/>
      <c r="R562" s="61"/>
      <c r="S562" s="62"/>
      <c r="T562" s="62"/>
      <c r="U562" s="62"/>
      <c r="V562" s="62"/>
      <c r="W562" s="62"/>
      <c r="X562" s="62"/>
      <c r="Y562" s="62"/>
      <c r="Z562" s="62"/>
      <c r="AA562" s="62"/>
      <c r="AB562" s="62"/>
      <c r="AC562" s="62"/>
      <c r="AD562" s="180"/>
      <c r="AF562" s="183"/>
      <c r="AG562" s="183"/>
    </row>
    <row r="563" spans="2:33" s="123" customFormat="1" x14ac:dyDescent="0.25">
      <c r="B563" s="59"/>
      <c r="C563" s="59"/>
      <c r="D563" s="59"/>
      <c r="E563" s="59"/>
      <c r="F563" s="59"/>
      <c r="G563" s="59"/>
      <c r="H563" s="59"/>
      <c r="I563" s="59"/>
      <c r="J563" s="59"/>
      <c r="K563" s="59"/>
      <c r="L563" s="60"/>
      <c r="M563" s="60"/>
      <c r="N563" s="60"/>
      <c r="O563" s="61"/>
      <c r="P563" s="61"/>
      <c r="Q563" s="61"/>
      <c r="R563" s="61"/>
      <c r="S563" s="62"/>
      <c r="T563" s="62"/>
      <c r="U563" s="62"/>
      <c r="V563" s="62"/>
      <c r="W563" s="62"/>
      <c r="X563" s="62"/>
      <c r="Y563" s="62"/>
      <c r="Z563" s="62"/>
      <c r="AA563" s="62"/>
      <c r="AB563" s="62"/>
      <c r="AC563" s="62"/>
      <c r="AD563" s="180"/>
      <c r="AF563" s="183"/>
      <c r="AG563" s="183"/>
    </row>
    <row r="564" spans="2:33" s="123" customFormat="1" x14ac:dyDescent="0.25">
      <c r="B564" s="59"/>
      <c r="C564" s="59"/>
      <c r="D564" s="59"/>
      <c r="E564" s="59"/>
      <c r="F564" s="59"/>
      <c r="G564" s="59"/>
      <c r="H564" s="59"/>
      <c r="I564" s="59"/>
      <c r="J564" s="59"/>
      <c r="K564" s="59"/>
      <c r="L564" s="60"/>
      <c r="M564" s="60"/>
      <c r="N564" s="60"/>
      <c r="O564" s="61"/>
      <c r="P564" s="61"/>
      <c r="Q564" s="61"/>
      <c r="R564" s="61"/>
      <c r="S564" s="62"/>
      <c r="T564" s="62"/>
      <c r="U564" s="62"/>
      <c r="V564" s="62"/>
      <c r="W564" s="62"/>
      <c r="X564" s="62"/>
      <c r="Y564" s="62"/>
      <c r="Z564" s="62"/>
      <c r="AA564" s="62"/>
      <c r="AB564" s="62"/>
      <c r="AC564" s="62"/>
      <c r="AD564" s="180"/>
      <c r="AF564" s="183"/>
      <c r="AG564" s="183"/>
    </row>
    <row r="565" spans="2:33" s="123" customFormat="1" x14ac:dyDescent="0.25">
      <c r="B565" s="59"/>
      <c r="C565" s="59"/>
      <c r="D565" s="59"/>
      <c r="E565" s="59"/>
      <c r="F565" s="59"/>
      <c r="G565" s="59"/>
      <c r="H565" s="59"/>
      <c r="I565" s="59"/>
      <c r="J565" s="59"/>
      <c r="K565" s="59"/>
      <c r="L565" s="60"/>
      <c r="M565" s="60"/>
      <c r="N565" s="60"/>
      <c r="O565" s="61"/>
      <c r="P565" s="61"/>
      <c r="Q565" s="61"/>
      <c r="R565" s="61"/>
      <c r="S565" s="62"/>
      <c r="T565" s="62"/>
      <c r="U565" s="62"/>
      <c r="V565" s="62"/>
      <c r="W565" s="62"/>
      <c r="X565" s="62"/>
      <c r="Y565" s="62"/>
      <c r="Z565" s="62"/>
      <c r="AA565" s="62"/>
      <c r="AB565" s="62"/>
      <c r="AC565" s="62"/>
      <c r="AD565" s="180"/>
      <c r="AF565" s="183"/>
      <c r="AG565" s="183"/>
    </row>
    <row r="566" spans="2:33" s="123" customFormat="1" x14ac:dyDescent="0.25">
      <c r="B566" s="59"/>
      <c r="C566" s="59"/>
      <c r="D566" s="59"/>
      <c r="E566" s="59"/>
      <c r="F566" s="59"/>
      <c r="G566" s="59"/>
      <c r="H566" s="59"/>
      <c r="I566" s="59"/>
      <c r="J566" s="59"/>
      <c r="K566" s="59"/>
      <c r="L566" s="60"/>
      <c r="M566" s="60"/>
      <c r="N566" s="60"/>
      <c r="O566" s="61"/>
      <c r="P566" s="61"/>
      <c r="Q566" s="61"/>
      <c r="R566" s="61"/>
      <c r="S566" s="62"/>
      <c r="T566" s="62"/>
      <c r="U566" s="62"/>
      <c r="V566" s="62"/>
      <c r="W566" s="62"/>
      <c r="X566" s="62"/>
      <c r="Y566" s="62"/>
      <c r="Z566" s="62"/>
      <c r="AA566" s="62"/>
      <c r="AB566" s="62"/>
      <c r="AC566" s="62"/>
      <c r="AD566" s="180"/>
      <c r="AF566" s="183"/>
      <c r="AG566" s="183"/>
    </row>
    <row r="567" spans="2:33" s="123" customFormat="1" x14ac:dyDescent="0.25">
      <c r="B567" s="59"/>
      <c r="C567" s="59"/>
      <c r="D567" s="59"/>
      <c r="E567" s="59"/>
      <c r="F567" s="59"/>
      <c r="G567" s="59"/>
      <c r="H567" s="59"/>
      <c r="I567" s="59"/>
      <c r="J567" s="59"/>
      <c r="K567" s="59"/>
      <c r="L567" s="60"/>
      <c r="M567" s="60"/>
      <c r="N567" s="60"/>
      <c r="O567" s="61"/>
      <c r="P567" s="61"/>
      <c r="Q567" s="61"/>
      <c r="R567" s="61"/>
      <c r="S567" s="62"/>
      <c r="T567" s="62"/>
      <c r="U567" s="62"/>
      <c r="V567" s="62"/>
      <c r="W567" s="62"/>
      <c r="X567" s="62"/>
      <c r="Y567" s="62"/>
      <c r="Z567" s="62"/>
      <c r="AA567" s="62"/>
      <c r="AB567" s="62"/>
      <c r="AC567" s="62"/>
      <c r="AD567" s="180"/>
      <c r="AF567" s="183"/>
      <c r="AG567" s="183"/>
    </row>
    <row r="568" spans="2:33" s="123" customFormat="1" x14ac:dyDescent="0.25">
      <c r="B568" s="59"/>
      <c r="C568" s="59"/>
      <c r="D568" s="59"/>
      <c r="E568" s="59"/>
      <c r="F568" s="59"/>
      <c r="G568" s="59"/>
      <c r="H568" s="59"/>
      <c r="I568" s="59"/>
      <c r="J568" s="59"/>
      <c r="K568" s="59"/>
      <c r="L568" s="60"/>
      <c r="M568" s="60"/>
      <c r="N568" s="60"/>
      <c r="O568" s="61"/>
      <c r="P568" s="61"/>
      <c r="Q568" s="61"/>
      <c r="R568" s="61"/>
      <c r="S568" s="62"/>
      <c r="T568" s="62"/>
      <c r="U568" s="62"/>
      <c r="V568" s="62"/>
      <c r="W568" s="62"/>
      <c r="X568" s="62"/>
      <c r="Y568" s="62"/>
      <c r="Z568" s="62"/>
      <c r="AA568" s="62"/>
      <c r="AB568" s="62"/>
      <c r="AC568" s="62"/>
      <c r="AD568" s="180"/>
      <c r="AF568" s="183"/>
      <c r="AG568" s="183"/>
    </row>
    <row r="569" spans="2:33" s="123" customFormat="1" x14ac:dyDescent="0.25">
      <c r="B569" s="59"/>
      <c r="C569" s="59"/>
      <c r="D569" s="59"/>
      <c r="E569" s="59"/>
      <c r="F569" s="59"/>
      <c r="G569" s="59"/>
      <c r="H569" s="59"/>
      <c r="I569" s="59"/>
      <c r="J569" s="59"/>
      <c r="K569" s="59"/>
      <c r="L569" s="60"/>
      <c r="M569" s="60"/>
      <c r="N569" s="60"/>
      <c r="O569" s="61"/>
      <c r="P569" s="61"/>
      <c r="Q569" s="61"/>
      <c r="R569" s="61"/>
      <c r="S569" s="62"/>
      <c r="T569" s="62"/>
      <c r="U569" s="62"/>
      <c r="V569" s="62"/>
      <c r="W569" s="62"/>
      <c r="X569" s="62"/>
      <c r="Y569" s="62"/>
      <c r="Z569" s="62"/>
      <c r="AA569" s="62"/>
      <c r="AB569" s="62"/>
      <c r="AC569" s="62"/>
      <c r="AD569" s="180"/>
      <c r="AF569" s="183"/>
      <c r="AG569" s="183"/>
    </row>
    <row r="570" spans="2:33" s="123" customFormat="1" x14ac:dyDescent="0.25">
      <c r="B570" s="59"/>
      <c r="C570" s="59"/>
      <c r="D570" s="59"/>
      <c r="E570" s="59"/>
      <c r="F570" s="59"/>
      <c r="G570" s="59"/>
      <c r="H570" s="59"/>
      <c r="I570" s="59"/>
      <c r="J570" s="59"/>
      <c r="K570" s="59"/>
      <c r="L570" s="60"/>
      <c r="M570" s="60"/>
      <c r="N570" s="60"/>
      <c r="O570" s="61"/>
      <c r="P570" s="61"/>
      <c r="Q570" s="61"/>
      <c r="R570" s="61"/>
      <c r="S570" s="62"/>
      <c r="T570" s="62"/>
      <c r="U570" s="62"/>
      <c r="V570" s="62"/>
      <c r="W570" s="62"/>
      <c r="X570" s="62"/>
      <c r="Y570" s="62"/>
      <c r="Z570" s="62"/>
      <c r="AA570" s="62"/>
      <c r="AB570" s="62"/>
      <c r="AC570" s="62"/>
      <c r="AD570" s="180"/>
      <c r="AF570" s="183"/>
      <c r="AG570" s="183"/>
    </row>
    <row r="571" spans="2:33" s="123" customFormat="1" x14ac:dyDescent="0.25">
      <c r="B571" s="59"/>
      <c r="C571" s="59"/>
      <c r="D571" s="59"/>
      <c r="E571" s="59"/>
      <c r="F571" s="59"/>
      <c r="G571" s="59"/>
      <c r="H571" s="59"/>
      <c r="I571" s="59"/>
      <c r="J571" s="59"/>
      <c r="K571" s="59"/>
      <c r="L571" s="60"/>
      <c r="M571" s="60"/>
      <c r="N571" s="60"/>
      <c r="O571" s="61"/>
      <c r="P571" s="61"/>
      <c r="Q571" s="61"/>
      <c r="R571" s="61"/>
      <c r="S571" s="62"/>
      <c r="T571" s="62"/>
      <c r="U571" s="62"/>
      <c r="V571" s="62"/>
      <c r="W571" s="62"/>
      <c r="X571" s="62"/>
      <c r="Y571" s="62"/>
      <c r="Z571" s="62"/>
      <c r="AA571" s="62"/>
      <c r="AB571" s="62"/>
      <c r="AC571" s="62"/>
      <c r="AD571" s="180"/>
      <c r="AF571" s="183"/>
      <c r="AG571" s="183"/>
    </row>
    <row r="572" spans="2:33" s="123" customFormat="1" x14ac:dyDescent="0.25">
      <c r="B572" s="59"/>
      <c r="C572" s="59"/>
      <c r="D572" s="59"/>
      <c r="E572" s="59"/>
      <c r="F572" s="59"/>
      <c r="G572" s="59"/>
      <c r="H572" s="59"/>
      <c r="I572" s="59"/>
      <c r="J572" s="59"/>
      <c r="K572" s="59"/>
      <c r="L572" s="60"/>
      <c r="M572" s="60"/>
      <c r="N572" s="60"/>
      <c r="O572" s="61"/>
      <c r="P572" s="61"/>
      <c r="Q572" s="61"/>
      <c r="R572" s="61"/>
      <c r="S572" s="62"/>
      <c r="T572" s="62"/>
      <c r="U572" s="62"/>
      <c r="V572" s="62"/>
      <c r="W572" s="62"/>
      <c r="X572" s="62"/>
      <c r="Y572" s="62"/>
      <c r="Z572" s="62"/>
      <c r="AA572" s="62"/>
      <c r="AB572" s="62"/>
      <c r="AC572" s="62"/>
      <c r="AD572" s="180"/>
      <c r="AF572" s="183"/>
      <c r="AG572" s="183"/>
    </row>
    <row r="573" spans="2:33" s="123" customFormat="1" x14ac:dyDescent="0.25">
      <c r="B573" s="59"/>
      <c r="C573" s="59"/>
      <c r="D573" s="59"/>
      <c r="E573" s="59"/>
      <c r="F573" s="59"/>
      <c r="G573" s="59"/>
      <c r="H573" s="59"/>
      <c r="I573" s="59"/>
      <c r="J573" s="59"/>
      <c r="K573" s="59"/>
      <c r="L573" s="60"/>
      <c r="M573" s="60"/>
      <c r="N573" s="60"/>
      <c r="O573" s="61"/>
      <c r="P573" s="61"/>
      <c r="Q573" s="61"/>
      <c r="R573" s="61"/>
      <c r="S573" s="62"/>
      <c r="T573" s="62"/>
      <c r="U573" s="62"/>
      <c r="V573" s="62"/>
      <c r="W573" s="62"/>
      <c r="X573" s="62"/>
      <c r="Y573" s="62"/>
      <c r="Z573" s="62"/>
      <c r="AA573" s="62"/>
      <c r="AB573" s="62"/>
      <c r="AC573" s="62"/>
      <c r="AD573" s="180"/>
      <c r="AF573" s="183"/>
      <c r="AG573" s="183"/>
    </row>
    <row r="574" spans="2:33" s="123" customFormat="1" x14ac:dyDescent="0.25">
      <c r="B574" s="59"/>
      <c r="C574" s="59"/>
      <c r="D574" s="59"/>
      <c r="E574" s="59"/>
      <c r="F574" s="59"/>
      <c r="G574" s="59"/>
      <c r="H574" s="59"/>
      <c r="I574" s="59"/>
      <c r="J574" s="59"/>
      <c r="K574" s="59"/>
      <c r="L574" s="60"/>
      <c r="M574" s="60"/>
      <c r="N574" s="60"/>
      <c r="O574" s="61"/>
      <c r="P574" s="61"/>
      <c r="Q574" s="61"/>
      <c r="R574" s="61"/>
      <c r="S574" s="62"/>
      <c r="T574" s="62"/>
      <c r="U574" s="62"/>
      <c r="V574" s="62"/>
      <c r="W574" s="62"/>
      <c r="X574" s="62"/>
      <c r="Y574" s="62"/>
      <c r="Z574" s="62"/>
      <c r="AA574" s="62"/>
      <c r="AB574" s="62"/>
      <c r="AC574" s="62"/>
      <c r="AD574" s="180"/>
      <c r="AF574" s="183"/>
      <c r="AG574" s="183"/>
    </row>
    <row r="575" spans="2:33" s="123" customFormat="1" x14ac:dyDescent="0.25">
      <c r="B575" s="59"/>
      <c r="C575" s="59"/>
      <c r="D575" s="59"/>
      <c r="E575" s="59"/>
      <c r="F575" s="59"/>
      <c r="G575" s="59"/>
      <c r="H575" s="59"/>
      <c r="I575" s="59"/>
      <c r="J575" s="59"/>
      <c r="K575" s="59"/>
      <c r="L575" s="60"/>
      <c r="M575" s="60"/>
      <c r="N575" s="60"/>
      <c r="O575" s="61"/>
      <c r="P575" s="61"/>
      <c r="Q575" s="61"/>
      <c r="R575" s="61"/>
      <c r="S575" s="62"/>
      <c r="T575" s="62"/>
      <c r="U575" s="62"/>
      <c r="V575" s="62"/>
      <c r="W575" s="62"/>
      <c r="X575" s="62"/>
      <c r="Y575" s="62"/>
      <c r="Z575" s="62"/>
      <c r="AA575" s="62"/>
      <c r="AB575" s="62"/>
      <c r="AC575" s="62"/>
      <c r="AD575" s="180"/>
      <c r="AF575" s="183"/>
      <c r="AG575" s="183"/>
    </row>
    <row r="576" spans="2:33" s="123" customFormat="1" x14ac:dyDescent="0.25">
      <c r="B576" s="59"/>
      <c r="C576" s="59"/>
      <c r="D576" s="59"/>
      <c r="E576" s="59"/>
      <c r="F576" s="59"/>
      <c r="G576" s="59"/>
      <c r="H576" s="59"/>
      <c r="I576" s="59"/>
      <c r="J576" s="59"/>
      <c r="K576" s="59"/>
      <c r="L576" s="60"/>
      <c r="M576" s="60"/>
      <c r="N576" s="60"/>
      <c r="O576" s="61"/>
      <c r="P576" s="61"/>
      <c r="Q576" s="61"/>
      <c r="R576" s="61"/>
      <c r="S576" s="62"/>
      <c r="T576" s="62"/>
      <c r="U576" s="62"/>
      <c r="V576" s="62"/>
      <c r="W576" s="62"/>
      <c r="X576" s="62"/>
      <c r="Y576" s="62"/>
      <c r="Z576" s="62"/>
      <c r="AA576" s="62"/>
      <c r="AB576" s="62"/>
      <c r="AC576" s="62"/>
      <c r="AD576" s="180"/>
      <c r="AF576" s="183"/>
      <c r="AG576" s="183"/>
    </row>
    <row r="577" spans="2:33" s="123" customFormat="1" x14ac:dyDescent="0.25">
      <c r="B577" s="59"/>
      <c r="C577" s="59"/>
      <c r="D577" s="59"/>
      <c r="E577" s="59"/>
      <c r="F577" s="59"/>
      <c r="G577" s="59"/>
      <c r="H577" s="59"/>
      <c r="I577" s="59"/>
      <c r="J577" s="59"/>
      <c r="K577" s="59"/>
      <c r="L577" s="60"/>
      <c r="M577" s="60"/>
      <c r="N577" s="60"/>
      <c r="O577" s="61"/>
      <c r="P577" s="61"/>
      <c r="Q577" s="61"/>
      <c r="R577" s="61"/>
      <c r="S577" s="62"/>
      <c r="T577" s="62"/>
      <c r="U577" s="62"/>
      <c r="V577" s="62"/>
      <c r="W577" s="62"/>
      <c r="X577" s="62"/>
      <c r="Y577" s="62"/>
      <c r="Z577" s="62"/>
      <c r="AA577" s="62"/>
      <c r="AB577" s="62"/>
      <c r="AC577" s="62"/>
      <c r="AD577" s="180"/>
      <c r="AF577" s="183"/>
      <c r="AG577" s="183"/>
    </row>
    <row r="578" spans="2:33" s="123" customFormat="1" x14ac:dyDescent="0.25">
      <c r="B578" s="59"/>
      <c r="C578" s="59"/>
      <c r="D578" s="59"/>
      <c r="E578" s="59"/>
      <c r="F578" s="59"/>
      <c r="G578" s="59"/>
      <c r="H578" s="59"/>
      <c r="I578" s="59"/>
      <c r="J578" s="59"/>
      <c r="K578" s="59"/>
      <c r="L578" s="60"/>
      <c r="M578" s="60"/>
      <c r="N578" s="60"/>
      <c r="O578" s="61"/>
      <c r="P578" s="61"/>
      <c r="Q578" s="61"/>
      <c r="R578" s="61"/>
      <c r="S578" s="62"/>
      <c r="T578" s="62"/>
      <c r="U578" s="62"/>
      <c r="V578" s="62"/>
      <c r="W578" s="62"/>
      <c r="X578" s="62"/>
      <c r="Y578" s="62"/>
      <c r="Z578" s="62"/>
      <c r="AA578" s="62"/>
      <c r="AB578" s="62"/>
      <c r="AC578" s="62"/>
      <c r="AD578" s="180"/>
      <c r="AF578" s="183"/>
      <c r="AG578" s="183"/>
    </row>
    <row r="579" spans="2:33" s="123" customFormat="1" x14ac:dyDescent="0.25">
      <c r="B579" s="59"/>
      <c r="C579" s="59"/>
      <c r="D579" s="59"/>
      <c r="E579" s="59"/>
      <c r="F579" s="59"/>
      <c r="G579" s="59"/>
      <c r="H579" s="59"/>
      <c r="I579" s="59"/>
      <c r="J579" s="59"/>
      <c r="K579" s="59"/>
      <c r="L579" s="60"/>
      <c r="M579" s="60"/>
      <c r="N579" s="60"/>
      <c r="O579" s="61"/>
      <c r="P579" s="61"/>
      <c r="Q579" s="61"/>
      <c r="R579" s="61"/>
      <c r="S579" s="62"/>
      <c r="T579" s="62"/>
      <c r="U579" s="62"/>
      <c r="V579" s="62"/>
      <c r="W579" s="62"/>
      <c r="X579" s="62"/>
      <c r="Y579" s="62"/>
      <c r="Z579" s="62"/>
      <c r="AA579" s="62"/>
      <c r="AB579" s="62"/>
      <c r="AC579" s="62"/>
      <c r="AD579" s="180"/>
      <c r="AF579" s="183"/>
      <c r="AG579" s="183"/>
    </row>
    <row r="580" spans="2:33" s="123" customFormat="1" x14ac:dyDescent="0.25">
      <c r="B580" s="59"/>
      <c r="C580" s="59"/>
      <c r="D580" s="59"/>
      <c r="E580" s="59"/>
      <c r="F580" s="59"/>
      <c r="G580" s="59"/>
      <c r="H580" s="59"/>
      <c r="I580" s="59"/>
      <c r="J580" s="59"/>
      <c r="K580" s="59"/>
      <c r="L580" s="60"/>
      <c r="M580" s="60"/>
      <c r="N580" s="60"/>
      <c r="O580" s="61"/>
      <c r="P580" s="61"/>
      <c r="Q580" s="61"/>
      <c r="R580" s="61"/>
      <c r="S580" s="62"/>
      <c r="T580" s="62"/>
      <c r="U580" s="62"/>
      <c r="V580" s="62"/>
      <c r="W580" s="62"/>
      <c r="X580" s="62"/>
      <c r="Y580" s="62"/>
      <c r="Z580" s="62"/>
      <c r="AA580" s="62"/>
      <c r="AB580" s="62"/>
      <c r="AC580" s="62"/>
      <c r="AD580" s="180"/>
      <c r="AF580" s="183"/>
      <c r="AG580" s="183"/>
    </row>
    <row r="581" spans="2:33" s="123" customFormat="1" x14ac:dyDescent="0.25">
      <c r="B581" s="59"/>
      <c r="C581" s="59"/>
      <c r="D581" s="59"/>
      <c r="E581" s="59"/>
      <c r="F581" s="59"/>
      <c r="G581" s="59"/>
      <c r="H581" s="59"/>
      <c r="I581" s="59"/>
      <c r="J581" s="59"/>
      <c r="K581" s="59"/>
      <c r="L581" s="60"/>
      <c r="M581" s="60"/>
      <c r="N581" s="60"/>
      <c r="O581" s="61"/>
      <c r="P581" s="61"/>
      <c r="Q581" s="61"/>
      <c r="R581" s="61"/>
      <c r="S581" s="62"/>
      <c r="T581" s="62"/>
      <c r="U581" s="62"/>
      <c r="V581" s="62"/>
      <c r="W581" s="62"/>
      <c r="X581" s="62"/>
      <c r="Y581" s="62"/>
      <c r="Z581" s="62"/>
      <c r="AA581" s="62"/>
      <c r="AB581" s="62"/>
      <c r="AC581" s="62"/>
      <c r="AD581" s="180"/>
      <c r="AF581" s="183"/>
      <c r="AG581" s="183"/>
    </row>
    <row r="582" spans="2:33" s="123" customFormat="1" x14ac:dyDescent="0.25">
      <c r="B582" s="59"/>
      <c r="C582" s="59"/>
      <c r="D582" s="59"/>
      <c r="E582" s="59"/>
      <c r="F582" s="59"/>
      <c r="G582" s="59"/>
      <c r="H582" s="59"/>
      <c r="I582" s="59"/>
      <c r="J582" s="59"/>
      <c r="K582" s="59"/>
      <c r="L582" s="60"/>
      <c r="M582" s="60"/>
      <c r="N582" s="60"/>
      <c r="O582" s="61"/>
      <c r="P582" s="61"/>
      <c r="Q582" s="61"/>
      <c r="R582" s="61"/>
      <c r="S582" s="62"/>
      <c r="T582" s="62"/>
      <c r="U582" s="62"/>
      <c r="V582" s="62"/>
      <c r="W582" s="62"/>
      <c r="X582" s="62"/>
      <c r="Y582" s="62"/>
      <c r="Z582" s="62"/>
      <c r="AA582" s="62"/>
      <c r="AB582" s="62"/>
      <c r="AC582" s="62"/>
      <c r="AD582" s="180"/>
      <c r="AF582" s="183"/>
      <c r="AG582" s="183"/>
    </row>
    <row r="583" spans="2:33" s="123" customFormat="1" x14ac:dyDescent="0.25">
      <c r="B583" s="59"/>
      <c r="C583" s="59"/>
      <c r="D583" s="59"/>
      <c r="E583" s="59"/>
      <c r="F583" s="59"/>
      <c r="G583" s="59"/>
      <c r="H583" s="59"/>
      <c r="I583" s="59"/>
      <c r="J583" s="59"/>
      <c r="K583" s="59"/>
      <c r="L583" s="60"/>
      <c r="M583" s="60"/>
      <c r="N583" s="60"/>
      <c r="O583" s="61"/>
      <c r="P583" s="61"/>
      <c r="Q583" s="61"/>
      <c r="R583" s="61"/>
      <c r="S583" s="62"/>
      <c r="T583" s="62"/>
      <c r="U583" s="62"/>
      <c r="V583" s="62"/>
      <c r="W583" s="62"/>
      <c r="X583" s="62"/>
      <c r="Y583" s="62"/>
      <c r="Z583" s="62"/>
      <c r="AA583" s="62"/>
      <c r="AB583" s="62"/>
      <c r="AC583" s="62"/>
      <c r="AD583" s="180"/>
      <c r="AF583" s="183"/>
      <c r="AG583" s="183"/>
    </row>
    <row r="584" spans="2:33" s="123" customFormat="1" x14ac:dyDescent="0.25">
      <c r="B584" s="59"/>
      <c r="C584" s="59"/>
      <c r="D584" s="59"/>
      <c r="E584" s="59"/>
      <c r="F584" s="59"/>
      <c r="G584" s="59"/>
      <c r="H584" s="59"/>
      <c r="I584" s="59"/>
      <c r="J584" s="59"/>
      <c r="K584" s="59"/>
      <c r="L584" s="60"/>
      <c r="M584" s="60"/>
      <c r="N584" s="60"/>
      <c r="O584" s="61"/>
      <c r="P584" s="61"/>
      <c r="Q584" s="61"/>
      <c r="R584" s="61"/>
      <c r="S584" s="62"/>
      <c r="T584" s="62"/>
      <c r="U584" s="62"/>
      <c r="V584" s="62"/>
      <c r="W584" s="62"/>
      <c r="X584" s="62"/>
      <c r="Y584" s="62"/>
      <c r="Z584" s="62"/>
      <c r="AA584" s="62"/>
      <c r="AB584" s="62"/>
      <c r="AC584" s="62"/>
      <c r="AD584" s="180"/>
      <c r="AF584" s="183"/>
      <c r="AG584" s="183"/>
    </row>
    <row r="585" spans="2:33" s="123" customFormat="1" x14ac:dyDescent="0.25">
      <c r="B585" s="59"/>
      <c r="C585" s="59"/>
      <c r="D585" s="59"/>
      <c r="E585" s="59"/>
      <c r="F585" s="59"/>
      <c r="G585" s="59"/>
      <c r="H585" s="59"/>
      <c r="I585" s="59"/>
      <c r="J585" s="59"/>
      <c r="K585" s="59"/>
      <c r="L585" s="60"/>
      <c r="M585" s="60"/>
      <c r="N585" s="60"/>
      <c r="O585" s="61"/>
      <c r="P585" s="61"/>
      <c r="Q585" s="61"/>
      <c r="R585" s="61"/>
      <c r="S585" s="62"/>
      <c r="T585" s="62"/>
      <c r="U585" s="62"/>
      <c r="V585" s="62"/>
      <c r="W585" s="62"/>
      <c r="X585" s="62"/>
      <c r="Y585" s="62"/>
      <c r="Z585" s="62"/>
      <c r="AA585" s="62"/>
      <c r="AB585" s="62"/>
      <c r="AC585" s="62"/>
      <c r="AD585" s="180"/>
      <c r="AF585" s="183"/>
      <c r="AG585" s="183"/>
    </row>
    <row r="586" spans="2:33" s="123" customFormat="1" x14ac:dyDescent="0.25">
      <c r="B586" s="59"/>
      <c r="C586" s="59"/>
      <c r="D586" s="59"/>
      <c r="E586" s="59"/>
      <c r="F586" s="59"/>
      <c r="G586" s="59"/>
      <c r="H586" s="59"/>
      <c r="I586" s="59"/>
      <c r="J586" s="59"/>
      <c r="K586" s="59"/>
      <c r="L586" s="60"/>
      <c r="M586" s="60"/>
      <c r="N586" s="60"/>
      <c r="O586" s="61"/>
      <c r="P586" s="61"/>
      <c r="Q586" s="61"/>
      <c r="R586" s="61"/>
      <c r="S586" s="62"/>
      <c r="T586" s="62"/>
      <c r="U586" s="62"/>
      <c r="V586" s="62"/>
      <c r="W586" s="62"/>
      <c r="X586" s="62"/>
      <c r="Y586" s="62"/>
      <c r="Z586" s="62"/>
      <c r="AA586" s="62"/>
      <c r="AB586" s="62"/>
      <c r="AC586" s="62"/>
      <c r="AD586" s="180"/>
      <c r="AF586" s="183"/>
      <c r="AG586" s="183"/>
    </row>
    <row r="587" spans="2:33" s="123" customFormat="1" x14ac:dyDescent="0.25">
      <c r="B587" s="59"/>
      <c r="C587" s="59"/>
      <c r="D587" s="59"/>
      <c r="E587" s="59"/>
      <c r="F587" s="59"/>
      <c r="G587" s="59"/>
      <c r="H587" s="59"/>
      <c r="I587" s="59"/>
      <c r="J587" s="59"/>
      <c r="K587" s="59"/>
      <c r="L587" s="60"/>
      <c r="M587" s="60"/>
      <c r="N587" s="60"/>
      <c r="O587" s="61"/>
      <c r="P587" s="61"/>
      <c r="Q587" s="61"/>
      <c r="R587" s="61"/>
      <c r="S587" s="62"/>
      <c r="T587" s="62"/>
      <c r="U587" s="62"/>
      <c r="V587" s="62"/>
      <c r="W587" s="62"/>
      <c r="X587" s="62"/>
      <c r="Y587" s="62"/>
      <c r="Z587" s="62"/>
      <c r="AA587" s="62"/>
      <c r="AB587" s="62"/>
      <c r="AC587" s="62"/>
      <c r="AD587" s="180"/>
      <c r="AF587" s="183"/>
      <c r="AG587" s="183"/>
    </row>
    <row r="588" spans="2:33" s="123" customFormat="1" x14ac:dyDescent="0.25">
      <c r="B588" s="59"/>
      <c r="C588" s="59"/>
      <c r="D588" s="59"/>
      <c r="E588" s="59"/>
      <c r="F588" s="59"/>
      <c r="G588" s="59"/>
      <c r="H588" s="59"/>
      <c r="I588" s="59"/>
      <c r="J588" s="59"/>
      <c r="K588" s="59"/>
      <c r="L588" s="60"/>
      <c r="M588" s="60"/>
      <c r="N588" s="60"/>
      <c r="O588" s="61"/>
      <c r="P588" s="61"/>
      <c r="Q588" s="61"/>
      <c r="R588" s="61"/>
      <c r="S588" s="62"/>
      <c r="T588" s="62"/>
      <c r="U588" s="62"/>
      <c r="V588" s="62"/>
      <c r="W588" s="62"/>
      <c r="X588" s="62"/>
      <c r="Y588" s="62"/>
      <c r="Z588" s="62"/>
      <c r="AA588" s="62"/>
      <c r="AB588" s="62"/>
      <c r="AC588" s="62"/>
      <c r="AD588" s="180"/>
      <c r="AF588" s="183"/>
      <c r="AG588" s="183"/>
    </row>
    <row r="589" spans="2:33" s="123" customFormat="1" x14ac:dyDescent="0.25">
      <c r="B589" s="59"/>
      <c r="C589" s="59"/>
      <c r="D589" s="59"/>
      <c r="E589" s="59"/>
      <c r="F589" s="59"/>
      <c r="G589" s="59"/>
      <c r="H589" s="59"/>
      <c r="I589" s="59"/>
      <c r="J589" s="59"/>
      <c r="K589" s="59"/>
      <c r="L589" s="60"/>
      <c r="M589" s="60"/>
      <c r="N589" s="60"/>
      <c r="O589" s="61"/>
      <c r="P589" s="61"/>
      <c r="Q589" s="61"/>
      <c r="R589" s="61"/>
      <c r="S589" s="62"/>
      <c r="T589" s="62"/>
      <c r="U589" s="62"/>
      <c r="V589" s="62"/>
      <c r="W589" s="62"/>
      <c r="X589" s="62"/>
      <c r="Y589" s="62"/>
      <c r="Z589" s="62"/>
      <c r="AA589" s="62"/>
      <c r="AB589" s="62"/>
      <c r="AC589" s="62"/>
      <c r="AD589" s="180"/>
      <c r="AF589" s="183"/>
      <c r="AG589" s="183"/>
    </row>
    <row r="590" spans="2:33" s="123" customFormat="1" x14ac:dyDescent="0.25">
      <c r="B590" s="59"/>
      <c r="C590" s="59"/>
      <c r="D590" s="59"/>
      <c r="E590" s="59"/>
      <c r="F590" s="59"/>
      <c r="G590" s="59"/>
      <c r="H590" s="59"/>
      <c r="I590" s="59"/>
      <c r="J590" s="59"/>
      <c r="K590" s="59"/>
      <c r="L590" s="60"/>
      <c r="M590" s="60"/>
      <c r="N590" s="60"/>
      <c r="O590" s="61"/>
      <c r="P590" s="61"/>
      <c r="Q590" s="61"/>
      <c r="R590" s="61"/>
      <c r="S590" s="62"/>
      <c r="T590" s="62"/>
      <c r="U590" s="62"/>
      <c r="V590" s="62"/>
      <c r="W590" s="62"/>
      <c r="X590" s="62"/>
      <c r="Y590" s="62"/>
      <c r="Z590" s="62"/>
      <c r="AA590" s="62"/>
      <c r="AB590" s="62"/>
      <c r="AC590" s="62"/>
      <c r="AD590" s="180"/>
      <c r="AF590" s="183"/>
      <c r="AG590" s="183"/>
    </row>
    <row r="591" spans="2:33" s="123" customFormat="1" x14ac:dyDescent="0.25">
      <c r="B591" s="59"/>
      <c r="C591" s="59"/>
      <c r="D591" s="59"/>
      <c r="E591" s="59"/>
      <c r="F591" s="59"/>
      <c r="G591" s="59"/>
      <c r="H591" s="59"/>
      <c r="I591" s="59"/>
      <c r="J591" s="59"/>
      <c r="K591" s="59"/>
      <c r="L591" s="60"/>
      <c r="M591" s="60"/>
      <c r="N591" s="60"/>
      <c r="O591" s="61"/>
      <c r="P591" s="61"/>
      <c r="Q591" s="61"/>
      <c r="R591" s="61"/>
      <c r="S591" s="62"/>
      <c r="T591" s="62"/>
      <c r="U591" s="62"/>
      <c r="V591" s="62"/>
      <c r="W591" s="62"/>
      <c r="X591" s="62"/>
      <c r="Y591" s="62"/>
      <c r="Z591" s="62"/>
      <c r="AA591" s="62"/>
      <c r="AB591" s="62"/>
      <c r="AC591" s="62"/>
      <c r="AD591" s="180"/>
      <c r="AF591" s="183"/>
      <c r="AG591" s="183"/>
    </row>
    <row r="592" spans="2:33" s="123" customFormat="1" x14ac:dyDescent="0.25">
      <c r="B592" s="59"/>
      <c r="C592" s="59"/>
      <c r="D592" s="59"/>
      <c r="E592" s="59"/>
      <c r="F592" s="59"/>
      <c r="G592" s="59"/>
      <c r="H592" s="59"/>
      <c r="I592" s="59"/>
      <c r="J592" s="59"/>
      <c r="K592" s="59"/>
      <c r="L592" s="60"/>
      <c r="M592" s="60"/>
      <c r="N592" s="60"/>
      <c r="O592" s="61"/>
      <c r="P592" s="61"/>
      <c r="Q592" s="61"/>
      <c r="R592" s="61"/>
      <c r="S592" s="62"/>
      <c r="T592" s="62"/>
      <c r="U592" s="62"/>
      <c r="V592" s="62"/>
      <c r="W592" s="62"/>
      <c r="X592" s="62"/>
      <c r="Y592" s="62"/>
      <c r="Z592" s="62"/>
      <c r="AA592" s="62"/>
      <c r="AB592" s="62"/>
      <c r="AC592" s="62"/>
      <c r="AD592" s="180"/>
      <c r="AF592" s="183"/>
      <c r="AG592" s="183"/>
    </row>
    <row r="593" spans="2:33" s="123" customFormat="1" x14ac:dyDescent="0.25">
      <c r="B593" s="59"/>
      <c r="C593" s="59"/>
      <c r="D593" s="59"/>
      <c r="E593" s="59"/>
      <c r="F593" s="59"/>
      <c r="G593" s="59"/>
      <c r="H593" s="59"/>
      <c r="I593" s="59"/>
      <c r="J593" s="59"/>
      <c r="K593" s="59"/>
      <c r="L593" s="60"/>
      <c r="M593" s="60"/>
      <c r="N593" s="60"/>
      <c r="O593" s="61"/>
      <c r="P593" s="61"/>
      <c r="Q593" s="61"/>
      <c r="R593" s="61"/>
      <c r="S593" s="62"/>
      <c r="T593" s="62"/>
      <c r="U593" s="62"/>
      <c r="V593" s="62"/>
      <c r="W593" s="62"/>
      <c r="X593" s="62"/>
      <c r="Y593" s="62"/>
      <c r="Z593" s="62"/>
      <c r="AA593" s="62"/>
      <c r="AB593" s="62"/>
      <c r="AC593" s="62"/>
      <c r="AD593" s="180"/>
      <c r="AF593" s="183"/>
      <c r="AG593" s="183"/>
    </row>
    <row r="594" spans="2:33" s="123" customFormat="1" x14ac:dyDescent="0.25">
      <c r="B594" s="59"/>
      <c r="C594" s="59"/>
      <c r="D594" s="59"/>
      <c r="E594" s="59"/>
      <c r="F594" s="59"/>
      <c r="G594" s="59"/>
      <c r="H594" s="59"/>
      <c r="I594" s="59"/>
      <c r="J594" s="59"/>
      <c r="K594" s="59"/>
      <c r="L594" s="60"/>
      <c r="M594" s="60"/>
      <c r="N594" s="60"/>
      <c r="O594" s="61"/>
      <c r="P594" s="61"/>
      <c r="Q594" s="61"/>
      <c r="R594" s="61"/>
      <c r="S594" s="62"/>
      <c r="T594" s="62"/>
      <c r="U594" s="62"/>
      <c r="V594" s="62"/>
      <c r="W594" s="62"/>
      <c r="X594" s="62"/>
      <c r="Y594" s="62"/>
      <c r="Z594" s="62"/>
      <c r="AA594" s="62"/>
      <c r="AB594" s="62"/>
      <c r="AC594" s="62"/>
      <c r="AD594" s="180"/>
      <c r="AF594" s="183"/>
      <c r="AG594" s="183"/>
    </row>
    <row r="595" spans="2:33" s="123" customFormat="1" x14ac:dyDescent="0.25">
      <c r="B595" s="59"/>
      <c r="C595" s="59"/>
      <c r="D595" s="59"/>
      <c r="E595" s="59"/>
      <c r="F595" s="59"/>
      <c r="G595" s="59"/>
      <c r="H595" s="59"/>
      <c r="I595" s="59"/>
      <c r="J595" s="59"/>
      <c r="K595" s="59"/>
      <c r="L595" s="60"/>
      <c r="M595" s="60"/>
      <c r="N595" s="60"/>
      <c r="O595" s="61"/>
      <c r="P595" s="61"/>
      <c r="Q595" s="61"/>
      <c r="R595" s="61"/>
      <c r="S595" s="62"/>
      <c r="T595" s="62"/>
      <c r="U595" s="62"/>
      <c r="V595" s="62"/>
      <c r="W595" s="62"/>
      <c r="X595" s="62"/>
      <c r="Y595" s="62"/>
      <c r="Z595" s="62"/>
      <c r="AA595" s="62"/>
      <c r="AB595" s="62"/>
      <c r="AC595" s="62"/>
      <c r="AD595" s="180"/>
      <c r="AF595" s="183"/>
      <c r="AG595" s="183"/>
    </row>
    <row r="596" spans="2:33" s="123" customFormat="1" x14ac:dyDescent="0.25">
      <c r="B596" s="59"/>
      <c r="C596" s="59"/>
      <c r="D596" s="59"/>
      <c r="E596" s="59"/>
      <c r="F596" s="59"/>
      <c r="G596" s="59"/>
      <c r="H596" s="59"/>
      <c r="I596" s="59"/>
      <c r="J596" s="59"/>
      <c r="K596" s="59"/>
      <c r="L596" s="60"/>
      <c r="M596" s="60"/>
      <c r="N596" s="60"/>
      <c r="O596" s="61"/>
      <c r="P596" s="61"/>
      <c r="Q596" s="61"/>
      <c r="R596" s="61"/>
      <c r="S596" s="62"/>
      <c r="T596" s="62"/>
      <c r="U596" s="62"/>
      <c r="V596" s="62"/>
      <c r="W596" s="62"/>
      <c r="X596" s="62"/>
      <c r="Y596" s="62"/>
      <c r="Z596" s="62"/>
      <c r="AA596" s="62"/>
      <c r="AB596" s="62"/>
      <c r="AC596" s="62"/>
      <c r="AD596" s="180"/>
      <c r="AF596" s="183"/>
      <c r="AG596" s="183"/>
    </row>
    <row r="597" spans="2:33" s="123" customFormat="1" x14ac:dyDescent="0.25">
      <c r="B597" s="59"/>
      <c r="C597" s="59"/>
      <c r="D597" s="59"/>
      <c r="E597" s="59"/>
      <c r="F597" s="59"/>
      <c r="G597" s="59"/>
      <c r="H597" s="59"/>
      <c r="I597" s="59"/>
      <c r="J597" s="59"/>
      <c r="K597" s="59"/>
      <c r="L597" s="60"/>
      <c r="M597" s="60"/>
      <c r="N597" s="60"/>
      <c r="O597" s="61"/>
      <c r="P597" s="61"/>
      <c r="Q597" s="61"/>
      <c r="R597" s="61"/>
      <c r="S597" s="62"/>
      <c r="T597" s="62"/>
      <c r="U597" s="62"/>
      <c r="V597" s="62"/>
      <c r="W597" s="62"/>
      <c r="X597" s="62"/>
      <c r="Y597" s="62"/>
      <c r="Z597" s="62"/>
      <c r="AA597" s="62"/>
      <c r="AB597" s="62"/>
      <c r="AC597" s="62"/>
      <c r="AD597" s="180"/>
      <c r="AF597" s="183"/>
      <c r="AG597" s="183"/>
    </row>
    <row r="598" spans="2:33" s="123" customFormat="1" x14ac:dyDescent="0.25">
      <c r="B598" s="59"/>
      <c r="C598" s="59"/>
      <c r="D598" s="59"/>
      <c r="E598" s="59"/>
      <c r="F598" s="59"/>
      <c r="G598" s="59"/>
      <c r="H598" s="59"/>
      <c r="I598" s="59"/>
      <c r="J598" s="59"/>
      <c r="K598" s="59"/>
      <c r="L598" s="60"/>
      <c r="M598" s="60"/>
      <c r="N598" s="60"/>
      <c r="O598" s="61"/>
      <c r="P598" s="61"/>
      <c r="Q598" s="61"/>
      <c r="R598" s="61"/>
      <c r="S598" s="62"/>
      <c r="T598" s="62"/>
      <c r="U598" s="62"/>
      <c r="V598" s="62"/>
      <c r="W598" s="62"/>
      <c r="X598" s="62"/>
      <c r="Y598" s="62"/>
      <c r="Z598" s="62"/>
      <c r="AA598" s="62"/>
      <c r="AB598" s="62"/>
      <c r="AC598" s="62"/>
      <c r="AD598" s="180"/>
      <c r="AF598" s="183"/>
      <c r="AG598" s="183"/>
    </row>
    <row r="599" spans="2:33" s="123" customFormat="1" x14ac:dyDescent="0.25">
      <c r="B599" s="59"/>
      <c r="C599" s="59"/>
      <c r="D599" s="59"/>
      <c r="E599" s="59"/>
      <c r="F599" s="59"/>
      <c r="G599" s="59"/>
      <c r="H599" s="59"/>
      <c r="I599" s="59"/>
      <c r="J599" s="59"/>
      <c r="K599" s="59"/>
      <c r="L599" s="60"/>
      <c r="M599" s="60"/>
      <c r="N599" s="60"/>
      <c r="O599" s="61"/>
      <c r="P599" s="61"/>
      <c r="Q599" s="61"/>
      <c r="R599" s="61"/>
      <c r="S599" s="62"/>
      <c r="T599" s="62"/>
      <c r="U599" s="62"/>
      <c r="V599" s="62"/>
      <c r="W599" s="62"/>
      <c r="X599" s="62"/>
      <c r="Y599" s="62"/>
      <c r="Z599" s="62"/>
      <c r="AA599" s="62"/>
      <c r="AB599" s="62"/>
      <c r="AC599" s="62"/>
      <c r="AD599" s="180"/>
      <c r="AF599" s="183"/>
      <c r="AG599" s="183"/>
    </row>
    <row r="600" spans="2:33" s="123" customFormat="1" x14ac:dyDescent="0.25">
      <c r="B600" s="59"/>
      <c r="C600" s="59"/>
      <c r="D600" s="59"/>
      <c r="E600" s="59"/>
      <c r="F600" s="59"/>
      <c r="G600" s="59"/>
      <c r="H600" s="59"/>
      <c r="I600" s="59"/>
      <c r="J600" s="59"/>
      <c r="K600" s="59"/>
      <c r="L600" s="60"/>
      <c r="M600" s="60"/>
      <c r="N600" s="60"/>
      <c r="O600" s="61"/>
      <c r="P600" s="61"/>
      <c r="Q600" s="61"/>
      <c r="R600" s="61"/>
      <c r="S600" s="62"/>
      <c r="T600" s="62"/>
      <c r="U600" s="62"/>
      <c r="V600" s="62"/>
      <c r="W600" s="62"/>
      <c r="X600" s="62"/>
      <c r="Y600" s="62"/>
      <c r="Z600" s="62"/>
      <c r="AA600" s="62"/>
      <c r="AB600" s="62"/>
      <c r="AC600" s="62"/>
      <c r="AD600" s="180"/>
      <c r="AF600" s="183"/>
      <c r="AG600" s="183"/>
    </row>
    <row r="601" spans="2:33" s="123" customFormat="1" x14ac:dyDescent="0.25">
      <c r="B601" s="59"/>
      <c r="C601" s="59"/>
      <c r="D601" s="59"/>
      <c r="E601" s="59"/>
      <c r="F601" s="59"/>
      <c r="G601" s="59"/>
      <c r="H601" s="59"/>
      <c r="I601" s="59"/>
      <c r="J601" s="59"/>
      <c r="K601" s="59"/>
      <c r="L601" s="60"/>
      <c r="M601" s="60"/>
      <c r="N601" s="60"/>
      <c r="O601" s="61"/>
      <c r="P601" s="61"/>
      <c r="Q601" s="61"/>
      <c r="R601" s="61"/>
      <c r="S601" s="62"/>
      <c r="T601" s="62"/>
      <c r="U601" s="62"/>
      <c r="V601" s="62"/>
      <c r="W601" s="62"/>
      <c r="X601" s="62"/>
      <c r="Y601" s="62"/>
      <c r="Z601" s="62"/>
      <c r="AA601" s="62"/>
      <c r="AB601" s="62"/>
      <c r="AC601" s="62"/>
      <c r="AD601" s="180"/>
      <c r="AF601" s="183"/>
      <c r="AG601" s="183"/>
    </row>
    <row r="602" spans="2:33" s="123" customFormat="1" x14ac:dyDescent="0.25">
      <c r="B602" s="59"/>
      <c r="C602" s="59"/>
      <c r="D602" s="59"/>
      <c r="E602" s="59"/>
      <c r="F602" s="59"/>
      <c r="G602" s="59"/>
      <c r="H602" s="59"/>
      <c r="I602" s="59"/>
      <c r="J602" s="59"/>
      <c r="K602" s="59"/>
      <c r="L602" s="60"/>
      <c r="M602" s="60"/>
      <c r="N602" s="60"/>
      <c r="O602" s="61"/>
      <c r="P602" s="61"/>
      <c r="Q602" s="61"/>
      <c r="R602" s="61"/>
      <c r="S602" s="62"/>
      <c r="T602" s="62"/>
      <c r="U602" s="62"/>
      <c r="V602" s="62"/>
      <c r="W602" s="62"/>
      <c r="X602" s="62"/>
      <c r="Y602" s="62"/>
      <c r="Z602" s="62"/>
      <c r="AA602" s="62"/>
      <c r="AB602" s="62"/>
      <c r="AC602" s="62"/>
      <c r="AD602" s="180"/>
      <c r="AF602" s="183"/>
      <c r="AG602" s="183"/>
    </row>
    <row r="603" spans="2:33" s="123" customFormat="1" x14ac:dyDescent="0.25">
      <c r="B603" s="59"/>
      <c r="C603" s="59"/>
      <c r="D603" s="59"/>
      <c r="E603" s="59"/>
      <c r="F603" s="59"/>
      <c r="G603" s="59"/>
      <c r="H603" s="59"/>
      <c r="I603" s="59"/>
      <c r="J603" s="59"/>
      <c r="K603" s="59"/>
      <c r="L603" s="60"/>
      <c r="M603" s="60"/>
      <c r="N603" s="60"/>
      <c r="O603" s="61"/>
      <c r="P603" s="61"/>
      <c r="Q603" s="61"/>
      <c r="R603" s="61"/>
      <c r="S603" s="62"/>
      <c r="T603" s="62"/>
      <c r="U603" s="62"/>
      <c r="V603" s="62"/>
      <c r="W603" s="62"/>
      <c r="X603" s="62"/>
      <c r="Y603" s="62"/>
      <c r="Z603" s="62"/>
      <c r="AA603" s="62"/>
      <c r="AB603" s="62"/>
      <c r="AC603" s="62"/>
      <c r="AD603" s="180"/>
      <c r="AF603" s="183"/>
      <c r="AG603" s="183"/>
    </row>
    <row r="604" spans="2:33" s="123" customFormat="1" x14ac:dyDescent="0.25">
      <c r="B604" s="59"/>
      <c r="C604" s="59"/>
      <c r="D604" s="59"/>
      <c r="E604" s="59"/>
      <c r="F604" s="59"/>
      <c r="G604" s="59"/>
      <c r="H604" s="59"/>
      <c r="I604" s="59"/>
      <c r="J604" s="59"/>
      <c r="K604" s="59"/>
      <c r="L604" s="60"/>
      <c r="M604" s="60"/>
      <c r="N604" s="60"/>
      <c r="O604" s="61"/>
      <c r="P604" s="61"/>
      <c r="Q604" s="61"/>
      <c r="R604" s="61"/>
      <c r="S604" s="62"/>
      <c r="T604" s="62"/>
      <c r="U604" s="62"/>
      <c r="V604" s="62"/>
      <c r="W604" s="62"/>
      <c r="X604" s="62"/>
      <c r="Y604" s="62"/>
      <c r="Z604" s="62"/>
      <c r="AA604" s="62"/>
      <c r="AB604" s="62"/>
      <c r="AC604" s="62"/>
      <c r="AD604" s="180"/>
      <c r="AF604" s="183"/>
      <c r="AG604" s="183"/>
    </row>
    <row r="605" spans="2:33" s="123" customFormat="1" x14ac:dyDescent="0.25">
      <c r="B605" s="59"/>
      <c r="C605" s="59"/>
      <c r="D605" s="59"/>
      <c r="E605" s="59"/>
      <c r="F605" s="59"/>
      <c r="G605" s="59"/>
      <c r="H605" s="59"/>
      <c r="I605" s="59"/>
      <c r="J605" s="59"/>
      <c r="K605" s="59"/>
      <c r="L605" s="60"/>
      <c r="M605" s="60"/>
      <c r="N605" s="60"/>
      <c r="O605" s="61"/>
      <c r="P605" s="61"/>
      <c r="Q605" s="61"/>
      <c r="R605" s="61"/>
      <c r="S605" s="62"/>
      <c r="T605" s="62"/>
      <c r="U605" s="62"/>
      <c r="V605" s="62"/>
      <c r="W605" s="62"/>
      <c r="X605" s="62"/>
      <c r="Y605" s="62"/>
      <c r="Z605" s="62"/>
      <c r="AA605" s="62"/>
      <c r="AB605" s="62"/>
      <c r="AC605" s="62"/>
      <c r="AD605" s="180"/>
      <c r="AF605" s="183"/>
      <c r="AG605" s="183"/>
    </row>
    <row r="606" spans="2:33" s="123" customFormat="1" x14ac:dyDescent="0.25">
      <c r="B606" s="59"/>
      <c r="C606" s="59"/>
      <c r="D606" s="59"/>
      <c r="E606" s="59"/>
      <c r="F606" s="59"/>
      <c r="G606" s="59"/>
      <c r="H606" s="59"/>
      <c r="I606" s="59"/>
      <c r="J606" s="59"/>
      <c r="K606" s="59"/>
      <c r="L606" s="60"/>
      <c r="M606" s="60"/>
      <c r="N606" s="60"/>
      <c r="O606" s="61"/>
      <c r="P606" s="61"/>
      <c r="Q606" s="61"/>
      <c r="R606" s="61"/>
      <c r="S606" s="62"/>
      <c r="T606" s="62"/>
      <c r="U606" s="62"/>
      <c r="V606" s="62"/>
      <c r="W606" s="62"/>
      <c r="X606" s="62"/>
      <c r="Y606" s="62"/>
      <c r="Z606" s="62"/>
      <c r="AA606" s="62"/>
      <c r="AB606" s="62"/>
      <c r="AC606" s="62"/>
      <c r="AD606" s="180"/>
      <c r="AF606" s="183"/>
      <c r="AG606" s="183"/>
    </row>
    <row r="607" spans="2:33" s="123" customFormat="1" x14ac:dyDescent="0.25">
      <c r="B607" s="59"/>
      <c r="C607" s="59"/>
      <c r="D607" s="59"/>
      <c r="E607" s="59"/>
      <c r="F607" s="59"/>
      <c r="G607" s="59"/>
      <c r="H607" s="59"/>
      <c r="I607" s="59"/>
      <c r="J607" s="59"/>
      <c r="K607" s="59"/>
      <c r="L607" s="60"/>
      <c r="M607" s="60"/>
      <c r="N607" s="60"/>
      <c r="O607" s="61"/>
      <c r="P607" s="61"/>
      <c r="Q607" s="61"/>
      <c r="R607" s="61"/>
      <c r="S607" s="62"/>
      <c r="T607" s="62"/>
      <c r="U607" s="62"/>
      <c r="V607" s="62"/>
      <c r="W607" s="62"/>
      <c r="X607" s="62"/>
      <c r="Y607" s="62"/>
      <c r="Z607" s="62"/>
      <c r="AA607" s="62"/>
      <c r="AB607" s="62"/>
      <c r="AC607" s="62"/>
      <c r="AD607" s="180"/>
      <c r="AF607" s="183"/>
      <c r="AG607" s="183"/>
    </row>
    <row r="608" spans="2:33" s="123" customFormat="1" x14ac:dyDescent="0.25">
      <c r="B608" s="59"/>
      <c r="C608" s="59"/>
      <c r="D608" s="59"/>
      <c r="E608" s="59"/>
      <c r="F608" s="59"/>
      <c r="G608" s="59"/>
      <c r="H608" s="59"/>
      <c r="I608" s="59"/>
      <c r="J608" s="59"/>
      <c r="K608" s="59"/>
      <c r="L608" s="60"/>
      <c r="M608" s="60"/>
      <c r="N608" s="60"/>
      <c r="O608" s="61"/>
      <c r="P608" s="61"/>
      <c r="Q608" s="61"/>
      <c r="R608" s="61"/>
      <c r="S608" s="62"/>
      <c r="T608" s="62"/>
      <c r="U608" s="62"/>
      <c r="V608" s="62"/>
      <c r="W608" s="62"/>
      <c r="X608" s="62"/>
      <c r="Y608" s="62"/>
      <c r="Z608" s="62"/>
      <c r="AA608" s="62"/>
      <c r="AB608" s="62"/>
      <c r="AC608" s="62"/>
      <c r="AD608" s="180"/>
      <c r="AF608" s="183"/>
      <c r="AG608" s="183"/>
    </row>
    <row r="609" spans="2:33" s="123" customFormat="1" x14ac:dyDescent="0.25">
      <c r="B609" s="59"/>
      <c r="C609" s="59"/>
      <c r="D609" s="59"/>
      <c r="E609" s="59"/>
      <c r="F609" s="59"/>
      <c r="G609" s="59"/>
      <c r="H609" s="59"/>
      <c r="I609" s="59"/>
      <c r="J609" s="59"/>
      <c r="K609" s="59"/>
      <c r="L609" s="60"/>
      <c r="M609" s="60"/>
      <c r="N609" s="60"/>
      <c r="O609" s="61"/>
      <c r="P609" s="61"/>
      <c r="Q609" s="61"/>
      <c r="R609" s="61"/>
      <c r="S609" s="62"/>
      <c r="T609" s="62"/>
      <c r="U609" s="62"/>
      <c r="V609" s="62"/>
      <c r="W609" s="62"/>
      <c r="X609" s="62"/>
      <c r="Y609" s="62"/>
      <c r="Z609" s="62"/>
      <c r="AA609" s="62"/>
      <c r="AB609" s="62"/>
      <c r="AC609" s="62"/>
      <c r="AD609" s="180"/>
      <c r="AF609" s="183"/>
      <c r="AG609" s="183"/>
    </row>
    <row r="610" spans="2:33" s="123" customFormat="1" x14ac:dyDescent="0.25">
      <c r="B610" s="59"/>
      <c r="C610" s="59"/>
      <c r="D610" s="59"/>
      <c r="E610" s="59"/>
      <c r="F610" s="59"/>
      <c r="G610" s="59"/>
      <c r="H610" s="59"/>
      <c r="I610" s="59"/>
      <c r="J610" s="59"/>
      <c r="K610" s="59"/>
      <c r="L610" s="60"/>
      <c r="M610" s="60"/>
      <c r="N610" s="60"/>
      <c r="O610" s="61"/>
      <c r="P610" s="61"/>
      <c r="Q610" s="61"/>
      <c r="R610" s="61"/>
      <c r="S610" s="62"/>
      <c r="T610" s="62"/>
      <c r="U610" s="62"/>
      <c r="V610" s="62"/>
      <c r="W610" s="62"/>
      <c r="X610" s="62"/>
      <c r="Y610" s="62"/>
      <c r="Z610" s="62"/>
      <c r="AA610" s="62"/>
      <c r="AB610" s="62"/>
      <c r="AC610" s="62"/>
      <c r="AD610" s="180"/>
      <c r="AF610" s="183"/>
      <c r="AG610" s="183"/>
    </row>
    <row r="611" spans="2:33" s="123" customFormat="1" x14ac:dyDescent="0.25">
      <c r="B611" s="59"/>
      <c r="C611" s="59"/>
      <c r="D611" s="59"/>
      <c r="E611" s="59"/>
      <c r="F611" s="59"/>
      <c r="G611" s="59"/>
      <c r="H611" s="59"/>
      <c r="I611" s="59"/>
      <c r="J611" s="59"/>
      <c r="K611" s="59"/>
      <c r="L611" s="60"/>
      <c r="M611" s="60"/>
      <c r="N611" s="60"/>
      <c r="O611" s="61"/>
      <c r="P611" s="61"/>
      <c r="Q611" s="61"/>
      <c r="R611" s="61"/>
      <c r="S611" s="62"/>
      <c r="T611" s="62"/>
      <c r="U611" s="62"/>
      <c r="V611" s="62"/>
      <c r="W611" s="62"/>
      <c r="X611" s="62"/>
      <c r="Y611" s="62"/>
      <c r="Z611" s="62"/>
      <c r="AA611" s="62"/>
      <c r="AB611" s="62"/>
      <c r="AC611" s="62"/>
      <c r="AD611" s="180"/>
      <c r="AF611" s="183"/>
      <c r="AG611" s="183"/>
    </row>
    <row r="612" spans="2:33" s="123" customFormat="1" x14ac:dyDescent="0.25">
      <c r="B612" s="59"/>
      <c r="C612" s="59"/>
      <c r="D612" s="59"/>
      <c r="E612" s="59"/>
      <c r="F612" s="59"/>
      <c r="G612" s="59"/>
      <c r="H612" s="59"/>
      <c r="I612" s="59"/>
      <c r="J612" s="59"/>
      <c r="K612" s="59"/>
      <c r="L612" s="60"/>
      <c r="M612" s="60"/>
      <c r="N612" s="60"/>
      <c r="O612" s="61"/>
      <c r="P612" s="61"/>
      <c r="Q612" s="61"/>
      <c r="R612" s="61"/>
      <c r="S612" s="62"/>
      <c r="T612" s="62"/>
      <c r="U612" s="62"/>
      <c r="V612" s="62"/>
      <c r="W612" s="62"/>
      <c r="X612" s="62"/>
      <c r="Y612" s="62"/>
      <c r="Z612" s="62"/>
      <c r="AA612" s="62"/>
      <c r="AB612" s="62"/>
      <c r="AC612" s="62"/>
      <c r="AD612" s="180"/>
      <c r="AF612" s="183"/>
      <c r="AG612" s="183"/>
    </row>
    <row r="613" spans="2:33" s="123" customFormat="1" x14ac:dyDescent="0.25">
      <c r="B613" s="59"/>
      <c r="C613" s="59"/>
      <c r="D613" s="59"/>
      <c r="E613" s="59"/>
      <c r="F613" s="59"/>
      <c r="G613" s="59"/>
      <c r="H613" s="59"/>
      <c r="I613" s="59"/>
      <c r="J613" s="59"/>
      <c r="K613" s="59"/>
      <c r="L613" s="60"/>
      <c r="M613" s="60"/>
      <c r="N613" s="60"/>
      <c r="O613" s="61"/>
      <c r="P613" s="61"/>
      <c r="Q613" s="61"/>
      <c r="R613" s="61"/>
      <c r="S613" s="62"/>
      <c r="T613" s="62"/>
      <c r="U613" s="62"/>
      <c r="V613" s="62"/>
      <c r="W613" s="62"/>
      <c r="X613" s="62"/>
      <c r="Y613" s="62"/>
      <c r="Z613" s="62"/>
      <c r="AA613" s="62"/>
      <c r="AB613" s="62"/>
      <c r="AC613" s="62"/>
      <c r="AD613" s="180"/>
      <c r="AF613" s="183"/>
      <c r="AG613" s="183"/>
    </row>
    <row r="614" spans="2:33" s="123" customFormat="1" x14ac:dyDescent="0.25">
      <c r="B614" s="59"/>
      <c r="C614" s="59"/>
      <c r="D614" s="59"/>
      <c r="E614" s="59"/>
      <c r="F614" s="59"/>
      <c r="G614" s="59"/>
      <c r="H614" s="59"/>
      <c r="I614" s="59"/>
      <c r="J614" s="59"/>
      <c r="K614" s="59"/>
      <c r="L614" s="60"/>
      <c r="M614" s="60"/>
      <c r="N614" s="60"/>
      <c r="O614" s="61"/>
      <c r="P614" s="61"/>
      <c r="Q614" s="61"/>
      <c r="R614" s="61"/>
      <c r="S614" s="62"/>
      <c r="T614" s="62"/>
      <c r="U614" s="62"/>
      <c r="V614" s="62"/>
      <c r="W614" s="62"/>
      <c r="X614" s="62"/>
      <c r="Y614" s="62"/>
      <c r="Z614" s="62"/>
      <c r="AA614" s="62"/>
      <c r="AB614" s="62"/>
      <c r="AC614" s="62"/>
      <c r="AD614" s="180"/>
      <c r="AF614" s="183"/>
      <c r="AG614" s="183"/>
    </row>
    <row r="615" spans="2:33" s="123" customFormat="1" x14ac:dyDescent="0.25">
      <c r="B615" s="59"/>
      <c r="C615" s="59"/>
      <c r="D615" s="59"/>
      <c r="E615" s="59"/>
      <c r="F615" s="59"/>
      <c r="G615" s="59"/>
      <c r="H615" s="59"/>
      <c r="I615" s="59"/>
      <c r="J615" s="59"/>
      <c r="K615" s="59"/>
      <c r="L615" s="60"/>
      <c r="M615" s="60"/>
      <c r="N615" s="60"/>
      <c r="O615" s="61"/>
      <c r="P615" s="61"/>
      <c r="Q615" s="61"/>
      <c r="R615" s="61"/>
      <c r="S615" s="62"/>
      <c r="T615" s="62"/>
      <c r="U615" s="62"/>
      <c r="V615" s="62"/>
      <c r="W615" s="62"/>
      <c r="X615" s="62"/>
      <c r="Y615" s="62"/>
      <c r="Z615" s="62"/>
      <c r="AA615" s="62"/>
      <c r="AB615" s="62"/>
      <c r="AC615" s="62"/>
      <c r="AD615" s="180"/>
      <c r="AF615" s="183"/>
      <c r="AG615" s="183"/>
    </row>
    <row r="616" spans="2:33" s="123" customFormat="1" x14ac:dyDescent="0.25">
      <c r="B616" s="59"/>
      <c r="C616" s="59"/>
      <c r="D616" s="59"/>
      <c r="E616" s="59"/>
      <c r="F616" s="59"/>
      <c r="G616" s="59"/>
      <c r="H616" s="59"/>
      <c r="I616" s="59"/>
      <c r="J616" s="59"/>
      <c r="K616" s="59"/>
      <c r="L616" s="60"/>
      <c r="M616" s="60"/>
      <c r="N616" s="60"/>
      <c r="O616" s="61"/>
      <c r="P616" s="61"/>
      <c r="Q616" s="61"/>
      <c r="R616" s="61"/>
      <c r="S616" s="62"/>
      <c r="T616" s="62"/>
      <c r="U616" s="62"/>
      <c r="V616" s="62"/>
      <c r="W616" s="62"/>
      <c r="X616" s="62"/>
      <c r="Y616" s="62"/>
      <c r="Z616" s="62"/>
      <c r="AA616" s="62"/>
      <c r="AB616" s="62"/>
      <c r="AC616" s="62"/>
      <c r="AD616" s="180"/>
      <c r="AF616" s="183"/>
      <c r="AG616" s="183"/>
    </row>
    <row r="617" spans="2:33" s="123" customFormat="1" x14ac:dyDescent="0.25">
      <c r="B617" s="59"/>
      <c r="C617" s="59"/>
      <c r="D617" s="59"/>
      <c r="E617" s="59"/>
      <c r="F617" s="59"/>
      <c r="G617" s="59"/>
      <c r="H617" s="59"/>
      <c r="I617" s="59"/>
      <c r="J617" s="59"/>
      <c r="K617" s="59"/>
      <c r="L617" s="60"/>
      <c r="M617" s="60"/>
      <c r="N617" s="60"/>
      <c r="O617" s="61"/>
      <c r="P617" s="61"/>
      <c r="Q617" s="61"/>
      <c r="R617" s="61"/>
      <c r="S617" s="62"/>
      <c r="T617" s="62"/>
      <c r="U617" s="62"/>
      <c r="V617" s="62"/>
      <c r="W617" s="62"/>
      <c r="X617" s="62"/>
      <c r="Y617" s="62"/>
      <c r="Z617" s="62"/>
      <c r="AA617" s="62"/>
      <c r="AB617" s="62"/>
      <c r="AC617" s="62"/>
      <c r="AD617" s="180"/>
      <c r="AF617" s="183"/>
      <c r="AG617" s="183"/>
    </row>
    <row r="618" spans="2:33" s="123" customFormat="1" x14ac:dyDescent="0.25">
      <c r="B618" s="59"/>
      <c r="C618" s="59"/>
      <c r="D618" s="59"/>
      <c r="E618" s="59"/>
      <c r="F618" s="59"/>
      <c r="G618" s="59"/>
      <c r="H618" s="59"/>
      <c r="I618" s="59"/>
      <c r="J618" s="59"/>
      <c r="K618" s="59"/>
      <c r="L618" s="60"/>
      <c r="M618" s="60"/>
      <c r="N618" s="60"/>
      <c r="O618" s="61"/>
      <c r="P618" s="61"/>
      <c r="Q618" s="61"/>
      <c r="R618" s="61"/>
      <c r="S618" s="62"/>
      <c r="T618" s="62"/>
      <c r="U618" s="62"/>
      <c r="V618" s="62"/>
      <c r="W618" s="62"/>
      <c r="X618" s="62"/>
      <c r="Y618" s="62"/>
      <c r="Z618" s="62"/>
      <c r="AA618" s="62"/>
      <c r="AB618" s="62"/>
      <c r="AC618" s="62"/>
      <c r="AD618" s="180"/>
      <c r="AF618" s="183"/>
      <c r="AG618" s="183"/>
    </row>
    <row r="619" spans="2:33" s="123" customFormat="1" x14ac:dyDescent="0.25">
      <c r="B619" s="59"/>
      <c r="C619" s="59"/>
      <c r="D619" s="59"/>
      <c r="E619" s="59"/>
      <c r="F619" s="59"/>
      <c r="G619" s="59"/>
      <c r="H619" s="59"/>
      <c r="I619" s="59"/>
      <c r="J619" s="59"/>
      <c r="K619" s="59"/>
      <c r="L619" s="60"/>
      <c r="M619" s="60"/>
      <c r="N619" s="60"/>
      <c r="O619" s="61"/>
      <c r="P619" s="61"/>
      <c r="Q619" s="61"/>
      <c r="R619" s="61"/>
      <c r="S619" s="62"/>
      <c r="T619" s="62"/>
      <c r="U619" s="62"/>
      <c r="V619" s="62"/>
      <c r="W619" s="62"/>
      <c r="X619" s="62"/>
      <c r="Y619" s="62"/>
      <c r="Z619" s="62"/>
      <c r="AA619" s="62"/>
      <c r="AB619" s="62"/>
      <c r="AC619" s="62"/>
      <c r="AD619" s="180"/>
      <c r="AF619" s="183"/>
      <c r="AG619" s="183"/>
    </row>
    <row r="620" spans="2:33" s="123" customFormat="1" x14ac:dyDescent="0.25">
      <c r="B620" s="59"/>
      <c r="C620" s="59"/>
      <c r="D620" s="59"/>
      <c r="E620" s="59"/>
      <c r="F620" s="59"/>
      <c r="G620" s="59"/>
      <c r="H620" s="59"/>
      <c r="I620" s="59"/>
      <c r="J620" s="59"/>
      <c r="K620" s="59"/>
      <c r="L620" s="60"/>
      <c r="M620" s="60"/>
      <c r="N620" s="60"/>
      <c r="O620" s="61"/>
      <c r="P620" s="61"/>
      <c r="Q620" s="61"/>
      <c r="R620" s="61"/>
      <c r="S620" s="62"/>
      <c r="T620" s="62"/>
      <c r="U620" s="62"/>
      <c r="V620" s="62"/>
      <c r="W620" s="62"/>
      <c r="X620" s="62"/>
      <c r="Y620" s="62"/>
      <c r="Z620" s="62"/>
      <c r="AA620" s="62"/>
      <c r="AB620" s="62"/>
      <c r="AC620" s="62"/>
      <c r="AD620" s="180"/>
      <c r="AF620" s="183"/>
      <c r="AG620" s="183"/>
    </row>
    <row r="621" spans="2:33" s="123" customFormat="1" x14ac:dyDescent="0.25">
      <c r="B621" s="59"/>
      <c r="C621" s="59"/>
      <c r="D621" s="59"/>
      <c r="E621" s="59"/>
      <c r="F621" s="59"/>
      <c r="G621" s="59"/>
      <c r="H621" s="59"/>
      <c r="I621" s="59"/>
      <c r="J621" s="59"/>
      <c r="K621" s="59"/>
      <c r="L621" s="60"/>
      <c r="M621" s="60"/>
      <c r="N621" s="60"/>
      <c r="O621" s="61"/>
      <c r="P621" s="61"/>
      <c r="Q621" s="61"/>
      <c r="R621" s="61"/>
      <c r="S621" s="62"/>
      <c r="T621" s="62"/>
      <c r="U621" s="62"/>
      <c r="V621" s="62"/>
      <c r="W621" s="62"/>
      <c r="X621" s="62"/>
      <c r="Y621" s="62"/>
      <c r="Z621" s="62"/>
      <c r="AA621" s="62"/>
      <c r="AB621" s="62"/>
      <c r="AC621" s="62"/>
      <c r="AD621" s="180"/>
      <c r="AF621" s="183"/>
      <c r="AG621" s="183"/>
    </row>
    <row r="622" spans="2:33" s="123" customFormat="1" x14ac:dyDescent="0.25">
      <c r="B622" s="59"/>
      <c r="C622" s="59"/>
      <c r="D622" s="59"/>
      <c r="E622" s="59"/>
      <c r="F622" s="59"/>
      <c r="G622" s="59"/>
      <c r="H622" s="59"/>
      <c r="I622" s="59"/>
      <c r="J622" s="59"/>
      <c r="K622" s="59"/>
      <c r="L622" s="60"/>
      <c r="M622" s="60"/>
      <c r="N622" s="60"/>
      <c r="O622" s="61"/>
      <c r="P622" s="61"/>
      <c r="Q622" s="61"/>
      <c r="R622" s="61"/>
      <c r="S622" s="62"/>
      <c r="T622" s="62"/>
      <c r="U622" s="62"/>
      <c r="V622" s="62"/>
      <c r="W622" s="62"/>
      <c r="X622" s="62"/>
      <c r="Y622" s="62"/>
      <c r="Z622" s="62"/>
      <c r="AA622" s="62"/>
      <c r="AB622" s="62"/>
      <c r="AC622" s="62"/>
      <c r="AD622" s="180"/>
      <c r="AF622" s="183"/>
      <c r="AG622" s="183"/>
    </row>
    <row r="623" spans="2:33" s="123" customFormat="1" x14ac:dyDescent="0.25">
      <c r="B623" s="59"/>
      <c r="C623" s="59"/>
      <c r="D623" s="59"/>
      <c r="E623" s="59"/>
      <c r="F623" s="59"/>
      <c r="G623" s="59"/>
      <c r="H623" s="59"/>
      <c r="I623" s="59"/>
      <c r="J623" s="59"/>
      <c r="K623" s="59"/>
      <c r="L623" s="60"/>
      <c r="M623" s="60"/>
      <c r="N623" s="60"/>
      <c r="O623" s="61"/>
      <c r="P623" s="61"/>
      <c r="Q623" s="61"/>
      <c r="R623" s="61"/>
      <c r="S623" s="62"/>
      <c r="T623" s="62"/>
      <c r="U623" s="62"/>
      <c r="V623" s="62"/>
      <c r="W623" s="62"/>
      <c r="X623" s="62"/>
      <c r="Y623" s="62"/>
      <c r="Z623" s="62"/>
      <c r="AA623" s="62"/>
      <c r="AB623" s="62"/>
      <c r="AC623" s="62"/>
      <c r="AD623" s="180"/>
      <c r="AF623" s="183"/>
      <c r="AG623" s="183"/>
    </row>
    <row r="624" spans="2:33" s="123" customFormat="1" x14ac:dyDescent="0.25">
      <c r="B624" s="59"/>
      <c r="C624" s="59"/>
      <c r="D624" s="59"/>
      <c r="E624" s="59"/>
      <c r="F624" s="59"/>
      <c r="G624" s="59"/>
      <c r="H624" s="59"/>
      <c r="I624" s="59"/>
      <c r="J624" s="59"/>
      <c r="K624" s="59"/>
      <c r="L624" s="60"/>
      <c r="M624" s="60"/>
      <c r="N624" s="60"/>
      <c r="O624" s="61"/>
      <c r="P624" s="61"/>
      <c r="Q624" s="61"/>
      <c r="R624" s="61"/>
      <c r="S624" s="62"/>
      <c r="T624" s="62"/>
      <c r="U624" s="62"/>
      <c r="V624" s="62"/>
      <c r="W624" s="62"/>
      <c r="X624" s="62"/>
      <c r="Y624" s="62"/>
      <c r="Z624" s="62"/>
      <c r="AA624" s="62"/>
      <c r="AB624" s="62"/>
      <c r="AC624" s="62"/>
      <c r="AD624" s="180"/>
      <c r="AF624" s="183"/>
      <c r="AG624" s="183"/>
    </row>
    <row r="625" spans="2:33" s="123" customFormat="1" x14ac:dyDescent="0.25">
      <c r="B625" s="59"/>
      <c r="C625" s="59"/>
      <c r="D625" s="59"/>
      <c r="E625" s="59"/>
      <c r="F625" s="59"/>
      <c r="G625" s="59"/>
      <c r="H625" s="59"/>
      <c r="I625" s="59"/>
      <c r="J625" s="59"/>
      <c r="K625" s="59"/>
      <c r="L625" s="60"/>
      <c r="M625" s="60"/>
      <c r="N625" s="60"/>
      <c r="O625" s="61"/>
      <c r="P625" s="61"/>
      <c r="Q625" s="61"/>
      <c r="R625" s="61"/>
      <c r="S625" s="62"/>
      <c r="T625" s="62"/>
      <c r="U625" s="62"/>
      <c r="V625" s="62"/>
      <c r="W625" s="62"/>
      <c r="X625" s="62"/>
      <c r="Y625" s="62"/>
      <c r="Z625" s="62"/>
      <c r="AA625" s="62"/>
      <c r="AB625" s="62"/>
      <c r="AC625" s="62"/>
      <c r="AD625" s="180"/>
      <c r="AF625" s="183"/>
      <c r="AG625" s="183"/>
    </row>
    <row r="626" spans="2:33" s="123" customFormat="1" x14ac:dyDescent="0.25">
      <c r="B626" s="59"/>
      <c r="C626" s="59"/>
      <c r="D626" s="59"/>
      <c r="E626" s="59"/>
      <c r="F626" s="59"/>
      <c r="G626" s="59"/>
      <c r="H626" s="59"/>
      <c r="I626" s="59"/>
      <c r="J626" s="59"/>
      <c r="K626" s="59"/>
      <c r="L626" s="60"/>
      <c r="M626" s="60"/>
      <c r="N626" s="60"/>
      <c r="O626" s="61"/>
      <c r="P626" s="61"/>
      <c r="Q626" s="61"/>
      <c r="R626" s="61"/>
      <c r="S626" s="62"/>
      <c r="T626" s="62"/>
      <c r="U626" s="62"/>
      <c r="V626" s="62"/>
      <c r="W626" s="62"/>
      <c r="X626" s="62"/>
      <c r="Y626" s="62"/>
      <c r="Z626" s="62"/>
      <c r="AA626" s="62"/>
      <c r="AB626" s="62"/>
      <c r="AC626" s="62"/>
      <c r="AD626" s="180"/>
      <c r="AF626" s="183"/>
      <c r="AG626" s="183"/>
    </row>
    <row r="627" spans="2:33" s="123" customFormat="1" x14ac:dyDescent="0.25">
      <c r="B627" s="59"/>
      <c r="C627" s="59"/>
      <c r="D627" s="59"/>
      <c r="E627" s="59"/>
      <c r="F627" s="59"/>
      <c r="G627" s="59"/>
      <c r="H627" s="59"/>
      <c r="I627" s="59"/>
      <c r="J627" s="59"/>
      <c r="K627" s="59"/>
      <c r="L627" s="60"/>
      <c r="M627" s="60"/>
      <c r="N627" s="60"/>
      <c r="O627" s="61"/>
      <c r="P627" s="61"/>
      <c r="Q627" s="61"/>
      <c r="R627" s="61"/>
      <c r="S627" s="62"/>
      <c r="T627" s="62"/>
      <c r="U627" s="62"/>
      <c r="V627" s="62"/>
      <c r="W627" s="62"/>
      <c r="X627" s="62"/>
      <c r="Y627" s="62"/>
      <c r="Z627" s="62"/>
      <c r="AA627" s="62"/>
      <c r="AB627" s="62"/>
      <c r="AC627" s="62"/>
      <c r="AD627" s="180"/>
      <c r="AF627" s="183"/>
      <c r="AG627" s="183"/>
    </row>
    <row r="628" spans="2:33" s="123" customFormat="1" x14ac:dyDescent="0.25">
      <c r="B628" s="59"/>
      <c r="C628" s="59"/>
      <c r="D628" s="59"/>
      <c r="E628" s="59"/>
      <c r="F628" s="59"/>
      <c r="G628" s="59"/>
      <c r="H628" s="59"/>
      <c r="I628" s="59"/>
      <c r="J628" s="59"/>
      <c r="K628" s="59"/>
      <c r="L628" s="60"/>
      <c r="M628" s="60"/>
      <c r="N628" s="60"/>
      <c r="O628" s="61"/>
      <c r="P628" s="61"/>
      <c r="Q628" s="61"/>
      <c r="R628" s="61"/>
      <c r="S628" s="62"/>
      <c r="T628" s="62"/>
      <c r="U628" s="62"/>
      <c r="V628" s="62"/>
      <c r="W628" s="62"/>
      <c r="X628" s="62"/>
      <c r="Y628" s="62"/>
      <c r="Z628" s="62"/>
      <c r="AA628" s="62"/>
      <c r="AB628" s="62"/>
      <c r="AC628" s="62"/>
      <c r="AD628" s="180"/>
      <c r="AF628" s="183"/>
      <c r="AG628" s="183"/>
    </row>
    <row r="629" spans="2:33" s="123" customFormat="1" x14ac:dyDescent="0.25">
      <c r="B629" s="59"/>
      <c r="C629" s="59"/>
      <c r="D629" s="59"/>
      <c r="E629" s="59"/>
      <c r="F629" s="59"/>
      <c r="G629" s="59"/>
      <c r="H629" s="59"/>
      <c r="I629" s="59"/>
      <c r="J629" s="59"/>
      <c r="K629" s="59"/>
      <c r="L629" s="60"/>
      <c r="M629" s="60"/>
      <c r="N629" s="60"/>
      <c r="O629" s="61"/>
      <c r="P629" s="61"/>
      <c r="Q629" s="61"/>
      <c r="R629" s="61"/>
      <c r="S629" s="62"/>
      <c r="T629" s="62"/>
      <c r="U629" s="62"/>
      <c r="V629" s="62"/>
      <c r="W629" s="62"/>
      <c r="X629" s="62"/>
      <c r="Y629" s="62"/>
      <c r="Z629" s="62"/>
      <c r="AA629" s="62"/>
      <c r="AB629" s="62"/>
      <c r="AC629" s="62"/>
      <c r="AD629" s="180"/>
      <c r="AF629" s="183"/>
      <c r="AG629" s="183"/>
    </row>
    <row r="630" spans="2:33" s="123" customFormat="1" x14ac:dyDescent="0.25">
      <c r="B630" s="59"/>
      <c r="C630" s="59"/>
      <c r="D630" s="59"/>
      <c r="E630" s="59"/>
      <c r="F630" s="59"/>
      <c r="G630" s="59"/>
      <c r="H630" s="59"/>
      <c r="I630" s="59"/>
      <c r="J630" s="59"/>
      <c r="K630" s="59"/>
      <c r="L630" s="60"/>
      <c r="M630" s="60"/>
      <c r="N630" s="60"/>
      <c r="O630" s="61"/>
      <c r="P630" s="61"/>
      <c r="Q630" s="61"/>
      <c r="R630" s="61"/>
      <c r="S630" s="62"/>
      <c r="T630" s="62"/>
      <c r="U630" s="62"/>
      <c r="V630" s="62"/>
      <c r="W630" s="62"/>
      <c r="X630" s="62"/>
      <c r="Y630" s="62"/>
      <c r="Z630" s="62"/>
      <c r="AA630" s="62"/>
      <c r="AB630" s="62"/>
      <c r="AC630" s="62"/>
      <c r="AD630" s="180"/>
      <c r="AF630" s="183"/>
      <c r="AG630" s="183"/>
    </row>
    <row r="631" spans="2:33" s="123" customFormat="1" x14ac:dyDescent="0.25">
      <c r="B631" s="59"/>
      <c r="C631" s="59"/>
      <c r="D631" s="59"/>
      <c r="E631" s="59"/>
      <c r="F631" s="59"/>
      <c r="G631" s="59"/>
      <c r="H631" s="59"/>
      <c r="I631" s="59"/>
      <c r="J631" s="59"/>
      <c r="K631" s="59"/>
      <c r="L631" s="60"/>
      <c r="M631" s="60"/>
      <c r="N631" s="60"/>
      <c r="O631" s="61"/>
      <c r="P631" s="61"/>
      <c r="Q631" s="61"/>
      <c r="R631" s="61"/>
      <c r="S631" s="62"/>
      <c r="T631" s="62"/>
      <c r="U631" s="62"/>
      <c r="V631" s="62"/>
      <c r="W631" s="62"/>
      <c r="X631" s="62"/>
      <c r="Y631" s="62"/>
      <c r="Z631" s="62"/>
      <c r="AA631" s="62"/>
      <c r="AB631" s="62"/>
      <c r="AC631" s="62"/>
      <c r="AD631" s="180"/>
      <c r="AF631" s="183"/>
      <c r="AG631" s="183"/>
    </row>
    <row r="632" spans="2:33" s="123" customFormat="1" x14ac:dyDescent="0.25">
      <c r="B632" s="59"/>
      <c r="C632" s="59"/>
      <c r="D632" s="59"/>
      <c r="E632" s="59"/>
      <c r="F632" s="59"/>
      <c r="G632" s="59"/>
      <c r="H632" s="59"/>
      <c r="I632" s="59"/>
      <c r="J632" s="59"/>
      <c r="K632" s="59"/>
      <c r="L632" s="60"/>
      <c r="M632" s="60"/>
      <c r="N632" s="60"/>
      <c r="O632" s="61"/>
      <c r="P632" s="61"/>
      <c r="Q632" s="61"/>
      <c r="R632" s="61"/>
      <c r="S632" s="62"/>
      <c r="T632" s="62"/>
      <c r="U632" s="62"/>
      <c r="V632" s="62"/>
      <c r="W632" s="62"/>
      <c r="X632" s="62"/>
      <c r="Y632" s="62"/>
      <c r="Z632" s="62"/>
      <c r="AA632" s="62"/>
      <c r="AB632" s="62"/>
      <c r="AC632" s="62"/>
      <c r="AD632" s="180"/>
      <c r="AF632" s="183"/>
      <c r="AG632" s="183"/>
    </row>
    <row r="633" spans="2:33" s="123" customFormat="1" x14ac:dyDescent="0.25">
      <c r="B633" s="59"/>
      <c r="C633" s="59"/>
      <c r="D633" s="59"/>
      <c r="E633" s="59"/>
      <c r="F633" s="59"/>
      <c r="G633" s="59"/>
      <c r="H633" s="59"/>
      <c r="I633" s="59"/>
      <c r="J633" s="59"/>
      <c r="K633" s="59"/>
      <c r="L633" s="60"/>
      <c r="M633" s="60"/>
      <c r="N633" s="60"/>
      <c r="O633" s="61"/>
      <c r="P633" s="61"/>
      <c r="Q633" s="61"/>
      <c r="R633" s="61"/>
      <c r="S633" s="62"/>
      <c r="T633" s="62"/>
      <c r="U633" s="62"/>
      <c r="V633" s="62"/>
      <c r="W633" s="62"/>
      <c r="X633" s="62"/>
      <c r="Y633" s="62"/>
      <c r="Z633" s="62"/>
      <c r="AA633" s="62"/>
      <c r="AB633" s="62"/>
      <c r="AC633" s="62"/>
      <c r="AD633" s="180"/>
      <c r="AF633" s="183"/>
      <c r="AG633" s="183"/>
    </row>
    <row r="634" spans="2:33" s="123" customFormat="1" x14ac:dyDescent="0.25">
      <c r="B634" s="59"/>
      <c r="C634" s="59"/>
      <c r="D634" s="59"/>
      <c r="E634" s="59"/>
      <c r="F634" s="59"/>
      <c r="G634" s="59"/>
      <c r="H634" s="59"/>
      <c r="I634" s="59"/>
      <c r="J634" s="59"/>
      <c r="K634" s="59"/>
      <c r="L634" s="60"/>
      <c r="M634" s="60"/>
      <c r="N634" s="60"/>
      <c r="O634" s="61"/>
      <c r="P634" s="61"/>
      <c r="Q634" s="61"/>
      <c r="R634" s="61"/>
      <c r="S634" s="62"/>
      <c r="T634" s="62"/>
      <c r="U634" s="62"/>
      <c r="V634" s="62"/>
      <c r="W634" s="62"/>
      <c r="X634" s="62"/>
      <c r="Y634" s="62"/>
      <c r="Z634" s="62"/>
      <c r="AA634" s="62"/>
      <c r="AB634" s="62"/>
      <c r="AC634" s="62"/>
      <c r="AD634" s="180"/>
      <c r="AF634" s="183"/>
      <c r="AG634" s="183"/>
    </row>
    <row r="635" spans="2:33" s="123" customFormat="1" x14ac:dyDescent="0.25">
      <c r="B635" s="59"/>
      <c r="C635" s="59"/>
      <c r="D635" s="59"/>
      <c r="E635" s="59"/>
      <c r="F635" s="59"/>
      <c r="G635" s="59"/>
      <c r="H635" s="59"/>
      <c r="I635" s="59"/>
      <c r="J635" s="59"/>
      <c r="K635" s="59"/>
      <c r="L635" s="60"/>
      <c r="M635" s="60"/>
      <c r="N635" s="60"/>
      <c r="O635" s="61"/>
      <c r="P635" s="61"/>
      <c r="Q635" s="61"/>
      <c r="R635" s="61"/>
      <c r="S635" s="62"/>
      <c r="T635" s="62"/>
      <c r="U635" s="62"/>
      <c r="V635" s="62"/>
      <c r="W635" s="62"/>
      <c r="X635" s="62"/>
      <c r="Y635" s="62"/>
      <c r="Z635" s="62"/>
      <c r="AA635" s="62"/>
      <c r="AB635" s="62"/>
      <c r="AC635" s="62"/>
      <c r="AD635" s="180"/>
      <c r="AF635" s="183"/>
      <c r="AG635" s="183"/>
    </row>
    <row r="636" spans="2:33" s="123" customFormat="1" x14ac:dyDescent="0.25">
      <c r="B636" s="59"/>
      <c r="C636" s="59"/>
      <c r="D636" s="59"/>
      <c r="E636" s="59"/>
      <c r="F636" s="59"/>
      <c r="G636" s="59"/>
      <c r="H636" s="59"/>
      <c r="I636" s="59"/>
      <c r="J636" s="59"/>
      <c r="K636" s="59"/>
      <c r="L636" s="60"/>
      <c r="M636" s="60"/>
      <c r="N636" s="60"/>
      <c r="O636" s="61"/>
      <c r="P636" s="61"/>
      <c r="Q636" s="61"/>
      <c r="R636" s="61"/>
      <c r="S636" s="62"/>
      <c r="T636" s="62"/>
      <c r="U636" s="62"/>
      <c r="V636" s="62"/>
      <c r="W636" s="62"/>
      <c r="X636" s="62"/>
      <c r="Y636" s="62"/>
      <c r="Z636" s="62"/>
      <c r="AA636" s="62"/>
      <c r="AB636" s="62"/>
      <c r="AC636" s="62"/>
      <c r="AD636" s="180"/>
      <c r="AF636" s="183"/>
      <c r="AG636" s="183"/>
    </row>
    <row r="637" spans="2:33" s="123" customFormat="1" x14ac:dyDescent="0.25">
      <c r="B637" s="59"/>
      <c r="C637" s="59"/>
      <c r="D637" s="59"/>
      <c r="E637" s="59"/>
      <c r="F637" s="59"/>
      <c r="G637" s="59"/>
      <c r="H637" s="59"/>
      <c r="I637" s="59"/>
      <c r="J637" s="59"/>
      <c r="K637" s="59"/>
      <c r="L637" s="60"/>
      <c r="M637" s="60"/>
      <c r="N637" s="60"/>
      <c r="O637" s="61"/>
      <c r="P637" s="61"/>
      <c r="Q637" s="61"/>
      <c r="R637" s="61"/>
      <c r="S637" s="62"/>
      <c r="T637" s="62"/>
      <c r="U637" s="62"/>
      <c r="V637" s="62"/>
      <c r="W637" s="62"/>
      <c r="X637" s="62"/>
      <c r="Y637" s="62"/>
      <c r="Z637" s="62"/>
      <c r="AA637" s="62"/>
      <c r="AB637" s="62"/>
      <c r="AC637" s="62"/>
      <c r="AD637" s="180"/>
      <c r="AF637" s="183"/>
      <c r="AG637" s="183"/>
    </row>
    <row r="638" spans="2:33" s="123" customFormat="1" x14ac:dyDescent="0.25">
      <c r="B638" s="59"/>
      <c r="C638" s="59"/>
      <c r="D638" s="59"/>
      <c r="E638" s="59"/>
      <c r="F638" s="59"/>
      <c r="G638" s="59"/>
      <c r="H638" s="59"/>
      <c r="I638" s="59"/>
      <c r="J638" s="59"/>
      <c r="K638" s="59"/>
      <c r="L638" s="60"/>
      <c r="M638" s="60"/>
      <c r="N638" s="60"/>
      <c r="O638" s="61"/>
      <c r="P638" s="61"/>
      <c r="Q638" s="61"/>
      <c r="R638" s="61"/>
      <c r="S638" s="62"/>
      <c r="T638" s="62"/>
      <c r="U638" s="62"/>
      <c r="V638" s="62"/>
      <c r="W638" s="62"/>
      <c r="X638" s="62"/>
      <c r="Y638" s="62"/>
      <c r="Z638" s="62"/>
      <c r="AA638" s="62"/>
      <c r="AB638" s="62"/>
      <c r="AC638" s="62"/>
      <c r="AD638" s="180"/>
      <c r="AF638" s="183"/>
      <c r="AG638" s="183"/>
    </row>
    <row r="639" spans="2:33" s="123" customFormat="1" x14ac:dyDescent="0.25">
      <c r="B639" s="59"/>
      <c r="C639" s="59"/>
      <c r="D639" s="59"/>
      <c r="E639" s="59"/>
      <c r="F639" s="59"/>
      <c r="G639" s="59"/>
      <c r="H639" s="59"/>
      <c r="I639" s="59"/>
      <c r="J639" s="59"/>
      <c r="K639" s="59"/>
      <c r="L639" s="60"/>
      <c r="M639" s="60"/>
      <c r="N639" s="60"/>
      <c r="O639" s="61"/>
      <c r="P639" s="61"/>
      <c r="Q639" s="61"/>
      <c r="R639" s="61"/>
      <c r="S639" s="62"/>
      <c r="T639" s="62"/>
      <c r="U639" s="62"/>
      <c r="V639" s="62"/>
      <c r="W639" s="62"/>
      <c r="X639" s="62"/>
      <c r="Y639" s="62"/>
      <c r="Z639" s="62"/>
      <c r="AA639" s="62"/>
      <c r="AB639" s="62"/>
      <c r="AC639" s="62"/>
      <c r="AD639" s="180"/>
      <c r="AF639" s="183"/>
      <c r="AG639" s="183"/>
    </row>
    <row r="640" spans="2:33" s="123" customFormat="1" x14ac:dyDescent="0.25">
      <c r="B640" s="59"/>
      <c r="C640" s="59"/>
      <c r="D640" s="59"/>
      <c r="E640" s="59"/>
      <c r="F640" s="59"/>
      <c r="G640" s="59"/>
      <c r="H640" s="59"/>
      <c r="I640" s="59"/>
      <c r="J640" s="59"/>
      <c r="K640" s="59"/>
      <c r="L640" s="60"/>
      <c r="M640" s="60"/>
      <c r="N640" s="60"/>
      <c r="O640" s="61"/>
      <c r="P640" s="61"/>
      <c r="Q640" s="61"/>
      <c r="R640" s="61"/>
      <c r="S640" s="62"/>
      <c r="T640" s="62"/>
      <c r="U640" s="62"/>
      <c r="V640" s="62"/>
      <c r="W640" s="62"/>
      <c r="X640" s="62"/>
      <c r="Y640" s="62"/>
      <c r="Z640" s="62"/>
      <c r="AA640" s="62"/>
      <c r="AB640" s="62"/>
      <c r="AC640" s="62"/>
      <c r="AD640" s="180"/>
      <c r="AF640" s="183"/>
      <c r="AG640" s="183"/>
    </row>
    <row r="641" spans="2:33" s="123" customFormat="1" x14ac:dyDescent="0.25">
      <c r="B641" s="59"/>
      <c r="C641" s="59"/>
      <c r="D641" s="59"/>
      <c r="E641" s="59"/>
      <c r="F641" s="59"/>
      <c r="G641" s="59"/>
      <c r="H641" s="59"/>
      <c r="I641" s="59"/>
      <c r="J641" s="59"/>
      <c r="K641" s="59"/>
      <c r="L641" s="60"/>
      <c r="M641" s="60"/>
      <c r="N641" s="60"/>
      <c r="O641" s="61"/>
      <c r="P641" s="61"/>
      <c r="Q641" s="61"/>
      <c r="R641" s="61"/>
      <c r="S641" s="62"/>
      <c r="T641" s="62"/>
      <c r="U641" s="62"/>
      <c r="V641" s="62"/>
      <c r="W641" s="62"/>
      <c r="X641" s="62"/>
      <c r="Y641" s="62"/>
      <c r="Z641" s="62"/>
      <c r="AA641" s="62"/>
      <c r="AB641" s="62"/>
      <c r="AC641" s="62"/>
      <c r="AD641" s="180"/>
      <c r="AF641" s="183"/>
      <c r="AG641" s="183"/>
    </row>
    <row r="642" spans="2:33" s="123" customFormat="1" x14ac:dyDescent="0.25">
      <c r="B642" s="59"/>
      <c r="C642" s="59"/>
      <c r="D642" s="59"/>
      <c r="E642" s="59"/>
      <c r="F642" s="59"/>
      <c r="G642" s="59"/>
      <c r="H642" s="59"/>
      <c r="I642" s="59"/>
      <c r="J642" s="59"/>
      <c r="K642" s="59"/>
      <c r="L642" s="60"/>
      <c r="M642" s="60"/>
      <c r="N642" s="60"/>
      <c r="O642" s="61"/>
      <c r="P642" s="61"/>
      <c r="Q642" s="61"/>
      <c r="R642" s="61"/>
      <c r="S642" s="62"/>
      <c r="T642" s="62"/>
      <c r="U642" s="62"/>
      <c r="V642" s="62"/>
      <c r="W642" s="62"/>
      <c r="X642" s="62"/>
      <c r="Y642" s="62"/>
      <c r="Z642" s="62"/>
      <c r="AA642" s="62"/>
      <c r="AB642" s="62"/>
      <c r="AC642" s="62"/>
      <c r="AD642" s="180"/>
      <c r="AF642" s="183"/>
      <c r="AG642" s="183"/>
    </row>
    <row r="643" spans="2:33" s="123" customFormat="1" x14ac:dyDescent="0.25">
      <c r="B643" s="59"/>
      <c r="C643" s="59"/>
      <c r="D643" s="59"/>
      <c r="E643" s="59"/>
      <c r="F643" s="59"/>
      <c r="G643" s="59"/>
      <c r="H643" s="59"/>
      <c r="I643" s="59"/>
      <c r="J643" s="59"/>
      <c r="K643" s="59"/>
      <c r="L643" s="60"/>
      <c r="M643" s="60"/>
      <c r="N643" s="60"/>
      <c r="O643" s="61"/>
      <c r="P643" s="61"/>
      <c r="Q643" s="61"/>
      <c r="R643" s="61"/>
      <c r="S643" s="62"/>
      <c r="T643" s="62"/>
      <c r="U643" s="62"/>
      <c r="V643" s="62"/>
      <c r="W643" s="62"/>
      <c r="X643" s="62"/>
      <c r="Y643" s="62"/>
      <c r="Z643" s="62"/>
      <c r="AA643" s="62"/>
      <c r="AB643" s="62"/>
      <c r="AC643" s="62"/>
      <c r="AD643" s="180"/>
      <c r="AF643" s="183"/>
      <c r="AG643" s="183"/>
    </row>
    <row r="644" spans="2:33" s="123" customFormat="1" x14ac:dyDescent="0.25">
      <c r="B644" s="59"/>
      <c r="C644" s="59"/>
      <c r="D644" s="59"/>
      <c r="E644" s="59"/>
      <c r="F644" s="59"/>
      <c r="G644" s="59"/>
      <c r="H644" s="59"/>
      <c r="I644" s="59"/>
      <c r="J644" s="59"/>
      <c r="K644" s="59"/>
      <c r="L644" s="60"/>
      <c r="M644" s="60"/>
      <c r="N644" s="60"/>
      <c r="O644" s="61"/>
      <c r="P644" s="61"/>
      <c r="Q644" s="61"/>
      <c r="R644" s="61"/>
      <c r="S644" s="62"/>
      <c r="T644" s="62"/>
      <c r="U644" s="62"/>
      <c r="V644" s="62"/>
      <c r="W644" s="62"/>
      <c r="X644" s="62"/>
      <c r="Y644" s="62"/>
      <c r="Z644" s="62"/>
      <c r="AA644" s="62"/>
      <c r="AB644" s="62"/>
      <c r="AC644" s="62"/>
      <c r="AD644" s="180"/>
      <c r="AF644" s="183"/>
      <c r="AG644" s="183"/>
    </row>
    <row r="645" spans="2:33" s="123" customFormat="1" x14ac:dyDescent="0.25">
      <c r="B645" s="59"/>
      <c r="C645" s="59"/>
      <c r="D645" s="59"/>
      <c r="E645" s="59"/>
      <c r="F645" s="59"/>
      <c r="G645" s="59"/>
      <c r="H645" s="59"/>
      <c r="I645" s="59"/>
      <c r="J645" s="59"/>
      <c r="K645" s="59"/>
      <c r="L645" s="60"/>
      <c r="M645" s="60"/>
      <c r="N645" s="60"/>
      <c r="O645" s="61"/>
      <c r="P645" s="61"/>
      <c r="Q645" s="61"/>
      <c r="R645" s="61"/>
      <c r="S645" s="62"/>
      <c r="T645" s="62"/>
      <c r="U645" s="62"/>
      <c r="V645" s="62"/>
      <c r="W645" s="62"/>
      <c r="X645" s="62"/>
      <c r="Y645" s="62"/>
      <c r="Z645" s="62"/>
      <c r="AA645" s="62"/>
      <c r="AB645" s="62"/>
      <c r="AC645" s="62"/>
      <c r="AD645" s="180"/>
      <c r="AF645" s="183"/>
      <c r="AG645" s="183"/>
    </row>
    <row r="646" spans="2:33" s="123" customFormat="1" x14ac:dyDescent="0.25">
      <c r="B646" s="59"/>
      <c r="C646" s="59"/>
      <c r="D646" s="59"/>
      <c r="E646" s="59"/>
      <c r="F646" s="59"/>
      <c r="G646" s="59"/>
      <c r="H646" s="59"/>
      <c r="I646" s="59"/>
      <c r="J646" s="59"/>
      <c r="K646" s="59"/>
      <c r="L646" s="60"/>
      <c r="M646" s="60"/>
      <c r="N646" s="60"/>
      <c r="O646" s="61"/>
      <c r="P646" s="61"/>
      <c r="Q646" s="61"/>
      <c r="R646" s="61"/>
      <c r="S646" s="62"/>
      <c r="T646" s="62"/>
      <c r="U646" s="62"/>
      <c r="V646" s="62"/>
      <c r="W646" s="62"/>
      <c r="X646" s="62"/>
      <c r="Y646" s="62"/>
      <c r="Z646" s="62"/>
      <c r="AA646" s="62"/>
      <c r="AB646" s="62"/>
      <c r="AC646" s="62"/>
      <c r="AD646" s="180"/>
      <c r="AF646" s="183"/>
      <c r="AG646" s="183"/>
    </row>
    <row r="647" spans="2:33" s="123" customFormat="1" x14ac:dyDescent="0.25">
      <c r="B647" s="59"/>
      <c r="C647" s="59"/>
      <c r="D647" s="59"/>
      <c r="E647" s="59"/>
      <c r="F647" s="59"/>
      <c r="G647" s="59"/>
      <c r="H647" s="59"/>
      <c r="I647" s="59"/>
      <c r="J647" s="59"/>
      <c r="K647" s="59"/>
      <c r="L647" s="60"/>
      <c r="M647" s="60"/>
      <c r="N647" s="60"/>
      <c r="O647" s="61"/>
      <c r="P647" s="61"/>
      <c r="Q647" s="61"/>
      <c r="R647" s="61"/>
      <c r="S647" s="62"/>
      <c r="T647" s="62"/>
      <c r="U647" s="62"/>
      <c r="V647" s="62"/>
      <c r="W647" s="62"/>
      <c r="X647" s="62"/>
      <c r="Y647" s="62"/>
      <c r="Z647" s="62"/>
      <c r="AA647" s="62"/>
      <c r="AB647" s="62"/>
      <c r="AC647" s="62"/>
      <c r="AD647" s="180"/>
      <c r="AF647" s="183"/>
      <c r="AG647" s="183"/>
    </row>
    <row r="648" spans="2:33" s="123" customFormat="1" x14ac:dyDescent="0.25">
      <c r="B648" s="59"/>
      <c r="C648" s="59"/>
      <c r="D648" s="59"/>
      <c r="E648" s="59"/>
      <c r="F648" s="59"/>
      <c r="G648" s="59"/>
      <c r="H648" s="59"/>
      <c r="I648" s="59"/>
      <c r="J648" s="59"/>
      <c r="K648" s="59"/>
      <c r="L648" s="60"/>
      <c r="M648" s="60"/>
      <c r="N648" s="60"/>
      <c r="O648" s="61"/>
      <c r="P648" s="61"/>
      <c r="Q648" s="61"/>
      <c r="R648" s="61"/>
      <c r="S648" s="62"/>
      <c r="T648" s="62"/>
      <c r="U648" s="62"/>
      <c r="V648" s="62"/>
      <c r="W648" s="62"/>
      <c r="X648" s="62"/>
      <c r="Y648" s="62"/>
      <c r="Z648" s="62"/>
      <c r="AA648" s="62"/>
      <c r="AB648" s="62"/>
      <c r="AC648" s="62"/>
      <c r="AD648" s="180"/>
      <c r="AF648" s="183"/>
      <c r="AG648" s="183"/>
    </row>
    <row r="649" spans="2:33" s="123" customFormat="1" x14ac:dyDescent="0.25">
      <c r="B649" s="59"/>
      <c r="C649" s="59"/>
      <c r="D649" s="59"/>
      <c r="E649" s="59"/>
      <c r="F649" s="59"/>
      <c r="G649" s="59"/>
      <c r="H649" s="59"/>
      <c r="I649" s="59"/>
      <c r="J649" s="59"/>
      <c r="K649" s="59"/>
      <c r="L649" s="60"/>
      <c r="M649" s="60"/>
      <c r="N649" s="60"/>
      <c r="O649" s="61"/>
      <c r="P649" s="61"/>
      <c r="Q649" s="61"/>
      <c r="R649" s="61"/>
      <c r="S649" s="62"/>
      <c r="T649" s="62"/>
      <c r="U649" s="62"/>
      <c r="V649" s="62"/>
      <c r="W649" s="62"/>
      <c r="X649" s="62"/>
      <c r="Y649" s="62"/>
      <c r="Z649" s="62"/>
      <c r="AA649" s="62"/>
      <c r="AB649" s="62"/>
      <c r="AC649" s="62"/>
      <c r="AD649" s="180"/>
      <c r="AF649" s="183"/>
      <c r="AG649" s="183"/>
    </row>
    <row r="650" spans="2:33" s="123" customFormat="1" x14ac:dyDescent="0.25">
      <c r="B650" s="59"/>
      <c r="C650" s="59"/>
      <c r="D650" s="59"/>
      <c r="E650" s="59"/>
      <c r="F650" s="59"/>
      <c r="G650" s="59"/>
      <c r="H650" s="59"/>
      <c r="I650" s="59"/>
      <c r="J650" s="59"/>
      <c r="K650" s="59"/>
      <c r="L650" s="60"/>
      <c r="M650" s="60"/>
      <c r="N650" s="60"/>
      <c r="O650" s="61"/>
      <c r="P650" s="61"/>
      <c r="Q650" s="61"/>
      <c r="R650" s="61"/>
      <c r="S650" s="62"/>
      <c r="T650" s="62"/>
      <c r="U650" s="62"/>
      <c r="V650" s="62"/>
      <c r="W650" s="62"/>
      <c r="X650" s="62"/>
      <c r="Y650" s="62"/>
      <c r="Z650" s="62"/>
      <c r="AA650" s="62"/>
      <c r="AB650" s="62"/>
      <c r="AC650" s="62"/>
      <c r="AD650" s="180"/>
      <c r="AF650" s="183"/>
      <c r="AG650" s="183"/>
    </row>
    <row r="651" spans="2:33" s="123" customFormat="1" x14ac:dyDescent="0.25">
      <c r="B651" s="59"/>
      <c r="C651" s="59"/>
      <c r="D651" s="59"/>
      <c r="E651" s="59"/>
      <c r="F651" s="59"/>
      <c r="G651" s="59"/>
      <c r="H651" s="59"/>
      <c r="I651" s="59"/>
      <c r="J651" s="59"/>
      <c r="K651" s="59"/>
      <c r="L651" s="60"/>
      <c r="M651" s="60"/>
      <c r="N651" s="60"/>
      <c r="O651" s="61"/>
      <c r="P651" s="61"/>
      <c r="Q651" s="61"/>
      <c r="R651" s="61"/>
      <c r="S651" s="62"/>
      <c r="T651" s="62"/>
      <c r="U651" s="62"/>
      <c r="V651" s="62"/>
      <c r="W651" s="62"/>
      <c r="X651" s="62"/>
      <c r="Y651" s="62"/>
      <c r="Z651" s="62"/>
      <c r="AA651" s="62"/>
      <c r="AB651" s="62"/>
      <c r="AC651" s="62"/>
      <c r="AD651" s="180"/>
      <c r="AF651" s="183"/>
      <c r="AG651" s="183"/>
    </row>
    <row r="652" spans="2:33" s="123" customFormat="1" x14ac:dyDescent="0.25">
      <c r="B652" s="59"/>
      <c r="C652" s="59"/>
      <c r="D652" s="59"/>
      <c r="E652" s="59"/>
      <c r="F652" s="59"/>
      <c r="G652" s="59"/>
      <c r="H652" s="59"/>
      <c r="I652" s="59"/>
      <c r="J652" s="59"/>
      <c r="K652" s="59"/>
      <c r="L652" s="60"/>
      <c r="M652" s="60"/>
      <c r="N652" s="60"/>
      <c r="O652" s="61"/>
      <c r="P652" s="61"/>
      <c r="Q652" s="61"/>
      <c r="R652" s="61"/>
      <c r="S652" s="62"/>
      <c r="T652" s="62"/>
      <c r="U652" s="62"/>
      <c r="V652" s="62"/>
      <c r="W652" s="62"/>
      <c r="X652" s="62"/>
      <c r="Y652" s="62"/>
      <c r="Z652" s="62"/>
      <c r="AA652" s="62"/>
      <c r="AB652" s="62"/>
      <c r="AC652" s="62"/>
      <c r="AD652" s="180"/>
      <c r="AF652" s="183"/>
      <c r="AG652" s="183"/>
    </row>
    <row r="653" spans="2:33" s="123" customFormat="1" x14ac:dyDescent="0.25">
      <c r="B653" s="59"/>
      <c r="C653" s="59"/>
      <c r="D653" s="59"/>
      <c r="E653" s="59"/>
      <c r="F653" s="59"/>
      <c r="G653" s="59"/>
      <c r="H653" s="59"/>
      <c r="I653" s="59"/>
      <c r="J653" s="59"/>
      <c r="K653" s="59"/>
      <c r="L653" s="60"/>
      <c r="M653" s="60"/>
      <c r="N653" s="60"/>
      <c r="O653" s="61"/>
      <c r="P653" s="61"/>
      <c r="Q653" s="61"/>
      <c r="R653" s="61"/>
      <c r="S653" s="62"/>
      <c r="T653" s="62"/>
      <c r="U653" s="62"/>
      <c r="V653" s="62"/>
      <c r="W653" s="62"/>
      <c r="X653" s="62"/>
      <c r="Y653" s="62"/>
      <c r="Z653" s="62"/>
      <c r="AA653" s="62"/>
      <c r="AB653" s="62"/>
      <c r="AC653" s="62"/>
      <c r="AD653" s="180"/>
      <c r="AF653" s="183"/>
      <c r="AG653" s="183"/>
    </row>
    <row r="654" spans="2:33" s="123" customFormat="1" x14ac:dyDescent="0.25">
      <c r="B654" s="59"/>
      <c r="C654" s="59"/>
      <c r="D654" s="59"/>
      <c r="E654" s="59"/>
      <c r="F654" s="59"/>
      <c r="G654" s="59"/>
      <c r="H654" s="59"/>
      <c r="I654" s="59"/>
      <c r="J654" s="59"/>
      <c r="K654" s="59"/>
      <c r="L654" s="60"/>
      <c r="M654" s="60"/>
      <c r="N654" s="60"/>
      <c r="O654" s="61"/>
      <c r="P654" s="61"/>
      <c r="Q654" s="61"/>
      <c r="R654" s="61"/>
      <c r="S654" s="62"/>
      <c r="T654" s="62"/>
      <c r="U654" s="62"/>
      <c r="V654" s="62"/>
      <c r="W654" s="62"/>
      <c r="X654" s="62"/>
      <c r="Y654" s="62"/>
      <c r="Z654" s="62"/>
      <c r="AA654" s="62"/>
      <c r="AB654" s="62"/>
      <c r="AC654" s="62"/>
      <c r="AD654" s="180"/>
      <c r="AF654" s="183"/>
      <c r="AG654" s="183"/>
    </row>
    <row r="655" spans="2:33" s="123" customFormat="1" x14ac:dyDescent="0.25">
      <c r="B655" s="59"/>
      <c r="C655" s="59"/>
      <c r="D655" s="59"/>
      <c r="E655" s="59"/>
      <c r="F655" s="59"/>
      <c r="G655" s="59"/>
      <c r="H655" s="59"/>
      <c r="I655" s="59"/>
      <c r="J655" s="59"/>
      <c r="K655" s="59"/>
      <c r="L655" s="60"/>
      <c r="M655" s="60"/>
      <c r="N655" s="60"/>
      <c r="O655" s="61"/>
      <c r="P655" s="61"/>
      <c r="Q655" s="61"/>
      <c r="R655" s="61"/>
      <c r="S655" s="62"/>
      <c r="T655" s="62"/>
      <c r="U655" s="62"/>
      <c r="V655" s="62"/>
      <c r="W655" s="62"/>
      <c r="X655" s="62"/>
      <c r="Y655" s="62"/>
      <c r="Z655" s="62"/>
      <c r="AA655" s="62"/>
      <c r="AB655" s="62"/>
      <c r="AC655" s="62"/>
      <c r="AD655" s="180"/>
      <c r="AF655" s="183"/>
      <c r="AG655" s="183"/>
    </row>
    <row r="656" spans="2:33" s="123" customFormat="1" x14ac:dyDescent="0.25">
      <c r="B656" s="59"/>
      <c r="C656" s="59"/>
      <c r="D656" s="59"/>
      <c r="E656" s="59"/>
      <c r="F656" s="59"/>
      <c r="G656" s="59"/>
      <c r="H656" s="59"/>
      <c r="I656" s="59"/>
      <c r="J656" s="59"/>
      <c r="K656" s="59"/>
      <c r="L656" s="60"/>
      <c r="M656" s="60"/>
      <c r="N656" s="60"/>
      <c r="O656" s="61"/>
      <c r="P656" s="61"/>
      <c r="Q656" s="61"/>
      <c r="R656" s="61"/>
      <c r="S656" s="62"/>
      <c r="T656" s="62"/>
      <c r="U656" s="62"/>
      <c r="V656" s="62"/>
      <c r="W656" s="62"/>
      <c r="X656" s="62"/>
      <c r="Y656" s="62"/>
      <c r="Z656" s="62"/>
      <c r="AA656" s="62"/>
      <c r="AB656" s="62"/>
      <c r="AC656" s="62"/>
      <c r="AD656" s="180"/>
      <c r="AF656" s="183"/>
      <c r="AG656" s="183"/>
    </row>
    <row r="657" spans="2:33" s="123" customFormat="1" x14ac:dyDescent="0.25">
      <c r="B657" s="59"/>
      <c r="C657" s="59"/>
      <c r="D657" s="59"/>
      <c r="E657" s="59"/>
      <c r="F657" s="59"/>
      <c r="G657" s="59"/>
      <c r="H657" s="59"/>
      <c r="I657" s="59"/>
      <c r="J657" s="59"/>
      <c r="K657" s="59"/>
      <c r="L657" s="60"/>
      <c r="M657" s="60"/>
      <c r="N657" s="60"/>
      <c r="O657" s="61"/>
      <c r="P657" s="61"/>
      <c r="Q657" s="61"/>
      <c r="R657" s="61"/>
      <c r="S657" s="62"/>
      <c r="T657" s="62"/>
      <c r="U657" s="62"/>
      <c r="V657" s="62"/>
      <c r="W657" s="62"/>
      <c r="X657" s="62"/>
      <c r="Y657" s="62"/>
      <c r="Z657" s="62"/>
      <c r="AA657" s="62"/>
      <c r="AB657" s="62"/>
      <c r="AC657" s="62"/>
      <c r="AD657" s="180"/>
      <c r="AF657" s="183"/>
      <c r="AG657" s="183"/>
    </row>
    <row r="658" spans="2:33" s="123" customFormat="1" x14ac:dyDescent="0.25">
      <c r="B658" s="59"/>
      <c r="C658" s="59"/>
      <c r="D658" s="59"/>
      <c r="E658" s="59"/>
      <c r="F658" s="59"/>
      <c r="G658" s="59"/>
      <c r="H658" s="59"/>
      <c r="I658" s="59"/>
      <c r="J658" s="59"/>
      <c r="K658" s="59"/>
      <c r="L658" s="60"/>
      <c r="M658" s="60"/>
      <c r="N658" s="60"/>
      <c r="O658" s="61"/>
      <c r="P658" s="61"/>
      <c r="Q658" s="61"/>
      <c r="R658" s="61"/>
      <c r="S658" s="62"/>
      <c r="T658" s="62"/>
      <c r="U658" s="62"/>
      <c r="V658" s="62"/>
      <c r="W658" s="62"/>
      <c r="X658" s="62"/>
      <c r="Y658" s="62"/>
      <c r="Z658" s="62"/>
      <c r="AA658" s="62"/>
      <c r="AB658" s="62"/>
      <c r="AC658" s="62"/>
      <c r="AD658" s="180"/>
      <c r="AF658" s="183"/>
      <c r="AG658" s="183"/>
    </row>
    <row r="659" spans="2:33" s="123" customFormat="1" x14ac:dyDescent="0.25">
      <c r="B659" s="59"/>
      <c r="C659" s="59"/>
      <c r="D659" s="59"/>
      <c r="E659" s="59"/>
      <c r="F659" s="59"/>
      <c r="G659" s="59"/>
      <c r="H659" s="59"/>
      <c r="I659" s="59"/>
      <c r="J659" s="59"/>
      <c r="K659" s="59"/>
      <c r="L659" s="60"/>
      <c r="M659" s="60"/>
      <c r="N659" s="60"/>
      <c r="O659" s="61"/>
      <c r="P659" s="61"/>
      <c r="Q659" s="61"/>
      <c r="R659" s="61"/>
      <c r="S659" s="62"/>
      <c r="T659" s="62"/>
      <c r="U659" s="62"/>
      <c r="V659" s="62"/>
      <c r="W659" s="62"/>
      <c r="X659" s="62"/>
      <c r="Y659" s="62"/>
      <c r="Z659" s="62"/>
      <c r="AA659" s="62"/>
      <c r="AB659" s="62"/>
      <c r="AC659" s="62"/>
      <c r="AD659" s="180"/>
      <c r="AF659" s="183"/>
      <c r="AG659" s="183"/>
    </row>
    <row r="660" spans="2:33" s="123" customFormat="1" x14ac:dyDescent="0.25">
      <c r="B660" s="59"/>
      <c r="C660" s="59"/>
      <c r="D660" s="59"/>
      <c r="E660" s="59"/>
      <c r="F660" s="59"/>
      <c r="G660" s="59"/>
      <c r="H660" s="59"/>
      <c r="I660" s="59"/>
      <c r="J660" s="59"/>
      <c r="K660" s="59"/>
      <c r="L660" s="60"/>
      <c r="M660" s="60"/>
      <c r="N660" s="60"/>
      <c r="O660" s="61"/>
      <c r="P660" s="61"/>
      <c r="Q660" s="61"/>
      <c r="R660" s="61"/>
      <c r="S660" s="62"/>
      <c r="T660" s="62"/>
      <c r="U660" s="62"/>
      <c r="V660" s="62"/>
      <c r="W660" s="62"/>
      <c r="X660" s="62"/>
      <c r="Y660" s="62"/>
      <c r="Z660" s="62"/>
      <c r="AA660" s="62"/>
      <c r="AB660" s="62"/>
      <c r="AC660" s="62"/>
      <c r="AD660" s="180"/>
      <c r="AF660" s="183"/>
      <c r="AG660" s="183"/>
    </row>
  </sheetData>
  <sheetProtection formatCells="0" formatColumns="0" formatRows="0" insertColumns="0" insertRows="0" insertHyperlinks="0" deleteColumns="0" deleteRows="0" sort="0" autoFilter="0" pivotTables="0"/>
  <autoFilter ref="B21:AD132">
    <filterColumn colId="0" showButton="0"/>
    <filterColumn colId="1" showButton="0"/>
    <filterColumn colId="9"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5" showButton="0"/>
    <filterColumn colId="26" showButton="0"/>
  </autoFilter>
  <mergeCells count="281">
    <mergeCell ref="B101:D101"/>
    <mergeCell ref="B119:D121"/>
    <mergeCell ref="E119:E121"/>
    <mergeCell ref="F119:F121"/>
    <mergeCell ref="G119:G121"/>
    <mergeCell ref="H119:H121"/>
    <mergeCell ref="D132:E132"/>
    <mergeCell ref="AD119:AD120"/>
    <mergeCell ref="K120:K121"/>
    <mergeCell ref="L120:L121"/>
    <mergeCell ref="O120:Q120"/>
    <mergeCell ref="R120:T120"/>
    <mergeCell ref="U120:W120"/>
    <mergeCell ref="X120:Z120"/>
    <mergeCell ref="I119:I121"/>
    <mergeCell ref="J119:J121"/>
    <mergeCell ref="K119:L119"/>
    <mergeCell ref="O119:Z119"/>
    <mergeCell ref="AA119:AC120"/>
    <mergeCell ref="B126:D128"/>
    <mergeCell ref="E126:E128"/>
    <mergeCell ref="F126:F128"/>
    <mergeCell ref="G126:G128"/>
    <mergeCell ref="H126:H128"/>
    <mergeCell ref="B110:D110"/>
    <mergeCell ref="B116:D116"/>
    <mergeCell ref="B118:C118"/>
    <mergeCell ref="D118:AD118"/>
    <mergeCell ref="AD113:AD114"/>
    <mergeCell ref="K114:K115"/>
    <mergeCell ref="L114:L115"/>
    <mergeCell ref="O114:Q114"/>
    <mergeCell ref="R114:T114"/>
    <mergeCell ref="U114:W114"/>
    <mergeCell ref="X114:Z114"/>
    <mergeCell ref="I113:I115"/>
    <mergeCell ref="J113:J115"/>
    <mergeCell ref="K113:L113"/>
    <mergeCell ref="O113:Z113"/>
    <mergeCell ref="AA113:AC114"/>
    <mergeCell ref="B113:D115"/>
    <mergeCell ref="E113:E115"/>
    <mergeCell ref="F113:F115"/>
    <mergeCell ref="G113:G115"/>
    <mergeCell ref="H113:H115"/>
    <mergeCell ref="AD126:AD127"/>
    <mergeCell ref="K127:K128"/>
    <mergeCell ref="B130:D130"/>
    <mergeCell ref="B100:D100"/>
    <mergeCell ref="B112:C112"/>
    <mergeCell ref="D112:AD112"/>
    <mergeCell ref="B107:D107"/>
    <mergeCell ref="B108:D108"/>
    <mergeCell ref="B109:D109"/>
    <mergeCell ref="AD104:AD105"/>
    <mergeCell ref="K105:K106"/>
    <mergeCell ref="L105:L106"/>
    <mergeCell ref="O105:Q105"/>
    <mergeCell ref="R105:T105"/>
    <mergeCell ref="U105:W105"/>
    <mergeCell ref="X105:Z105"/>
    <mergeCell ref="I104:I106"/>
    <mergeCell ref="J104:J106"/>
    <mergeCell ref="K104:L104"/>
    <mergeCell ref="O104:Z104"/>
    <mergeCell ref="AA104:AC105"/>
    <mergeCell ref="B104:D106"/>
    <mergeCell ref="E104:E106"/>
    <mergeCell ref="F104:F106"/>
    <mergeCell ref="G104:G106"/>
    <mergeCell ref="H104:H106"/>
    <mergeCell ref="B103:C103"/>
    <mergeCell ref="D103:AD103"/>
    <mergeCell ref="AD91:AD92"/>
    <mergeCell ref="K92:K93"/>
    <mergeCell ref="L92:L93"/>
    <mergeCell ref="O92:Q92"/>
    <mergeCell ref="R92:T92"/>
    <mergeCell ref="U92:W92"/>
    <mergeCell ref="X92:Z92"/>
    <mergeCell ref="I91:I93"/>
    <mergeCell ref="J91:J93"/>
    <mergeCell ref="K91:L91"/>
    <mergeCell ref="O91:Z91"/>
    <mergeCell ref="AA91:AC92"/>
    <mergeCell ref="B91:D93"/>
    <mergeCell ref="E91:E93"/>
    <mergeCell ref="F91:F93"/>
    <mergeCell ref="G91:G93"/>
    <mergeCell ref="H91:H93"/>
    <mergeCell ref="B99:D99"/>
    <mergeCell ref="B94:D94"/>
    <mergeCell ref="B95:D95"/>
    <mergeCell ref="B1:C2"/>
    <mergeCell ref="AC1:AD1"/>
    <mergeCell ref="AC2:AD2"/>
    <mergeCell ref="D1:Z1"/>
    <mergeCell ref="D2:Z2"/>
    <mergeCell ref="AA1:AB1"/>
    <mergeCell ref="AA2:AB2"/>
    <mergeCell ref="D16:P16"/>
    <mergeCell ref="R16:AD16"/>
    <mergeCell ref="B4:C5"/>
    <mergeCell ref="W8:AD8"/>
    <mergeCell ref="J7:J9"/>
    <mergeCell ref="K7:T7"/>
    <mergeCell ref="D9:I9"/>
    <mergeCell ref="AA4:AC5"/>
    <mergeCell ref="D4:Z5"/>
    <mergeCell ref="AD4:AD5"/>
    <mergeCell ref="D15:P15"/>
    <mergeCell ref="R15:AD15"/>
    <mergeCell ref="W9:AD9"/>
    <mergeCell ref="B7:C9"/>
    <mergeCell ref="D7:I7"/>
    <mergeCell ref="D14:P14"/>
    <mergeCell ref="D13:P13"/>
    <mergeCell ref="R14:AD14"/>
    <mergeCell ref="R13:AD13"/>
    <mergeCell ref="B21:D23"/>
    <mergeCell ref="I21:I23"/>
    <mergeCell ref="B18:C18"/>
    <mergeCell ref="D18:P18"/>
    <mergeCell ref="D8:I8"/>
    <mergeCell ref="K8:T8"/>
    <mergeCell ref="AA21:AC22"/>
    <mergeCell ref="G21:G23"/>
    <mergeCell ref="AD21:AD22"/>
    <mergeCell ref="R22:T22"/>
    <mergeCell ref="U22:W22"/>
    <mergeCell ref="H21:H23"/>
    <mergeCell ref="F21:F23"/>
    <mergeCell ref="B11:C16"/>
    <mergeCell ref="D11:P11"/>
    <mergeCell ref="Q11:Q16"/>
    <mergeCell ref="K9:T9"/>
    <mergeCell ref="U7:V9"/>
    <mergeCell ref="W7:AD7"/>
    <mergeCell ref="B20:C20"/>
    <mergeCell ref="R80:T80"/>
    <mergeCell ref="J79:J81"/>
    <mergeCell ref="B35:D35"/>
    <mergeCell ref="B36:D36"/>
    <mergeCell ref="B34:D34"/>
    <mergeCell ref="K79:L79"/>
    <mergeCell ref="O79:Z79"/>
    <mergeCell ref="F39:F41"/>
    <mergeCell ref="I39:I41"/>
    <mergeCell ref="K39:L39"/>
    <mergeCell ref="G39:G41"/>
    <mergeCell ref="B38:C38"/>
    <mergeCell ref="D38:AD38"/>
    <mergeCell ref="L80:L81"/>
    <mergeCell ref="O80:Q80"/>
    <mergeCell ref="H39:H41"/>
    <mergeCell ref="B39:D41"/>
    <mergeCell ref="O39:Z39"/>
    <mergeCell ref="K40:K41"/>
    <mergeCell ref="O40:Q40"/>
    <mergeCell ref="R40:T40"/>
    <mergeCell ref="J39:J41"/>
    <mergeCell ref="B72:D72"/>
    <mergeCell ref="B73:D73"/>
    <mergeCell ref="D20:AD20"/>
    <mergeCell ref="J21:J23"/>
    <mergeCell ref="O21:Z21"/>
    <mergeCell ref="K22:K23"/>
    <mergeCell ref="X22:Z22"/>
    <mergeCell ref="K21:L21"/>
    <mergeCell ref="E21:E23"/>
    <mergeCell ref="L22:L23"/>
    <mergeCell ref="O22:Q22"/>
    <mergeCell ref="R11:AD11"/>
    <mergeCell ref="D12:P12"/>
    <mergeCell ref="R12:AD12"/>
    <mergeCell ref="AD79:AD80"/>
    <mergeCell ref="K80:K81"/>
    <mergeCell ref="B78:C78"/>
    <mergeCell ref="D78:AD78"/>
    <mergeCell ref="B79:D81"/>
    <mergeCell ref="E79:E81"/>
    <mergeCell ref="F79:F81"/>
    <mergeCell ref="AA39:AC40"/>
    <mergeCell ref="E39:E41"/>
    <mergeCell ref="L40:L41"/>
    <mergeCell ref="B70:D70"/>
    <mergeCell ref="B71:D71"/>
    <mergeCell ref="B50:D50"/>
    <mergeCell ref="B63:D63"/>
    <mergeCell ref="B42:D42"/>
    <mergeCell ref="G79:G81"/>
    <mergeCell ref="H79:H81"/>
    <mergeCell ref="I79:I81"/>
    <mergeCell ref="B67:D67"/>
    <mergeCell ref="B68:D68"/>
    <mergeCell ref="B69:D69"/>
    <mergeCell ref="U80:W80"/>
    <mergeCell ref="B125:C125"/>
    <mergeCell ref="D125:AD125"/>
    <mergeCell ref="U40:W40"/>
    <mergeCell ref="X40:Z40"/>
    <mergeCell ref="B122:D122"/>
    <mergeCell ref="B123:D123"/>
    <mergeCell ref="Q134:X134"/>
    <mergeCell ref="F134:K134"/>
    <mergeCell ref="B48:D48"/>
    <mergeCell ref="B86:D86"/>
    <mergeCell ref="B96:D96"/>
    <mergeCell ref="B43:D43"/>
    <mergeCell ref="B47:D47"/>
    <mergeCell ref="AD39:AD40"/>
    <mergeCell ref="X80:Z80"/>
    <mergeCell ref="AA79:AC80"/>
    <mergeCell ref="B129:D129"/>
    <mergeCell ref="J126:J128"/>
    <mergeCell ref="K126:L126"/>
    <mergeCell ref="O126:Z126"/>
    <mergeCell ref="AA126:AC127"/>
    <mergeCell ref="L127:L128"/>
    <mergeCell ref="O127:Q127"/>
    <mergeCell ref="R127:T127"/>
    <mergeCell ref="U127:W127"/>
    <mergeCell ref="X127:Z127"/>
    <mergeCell ref="I126:I128"/>
    <mergeCell ref="B49:D49"/>
    <mergeCell ref="A47:A49"/>
    <mergeCell ref="B51:D51"/>
    <mergeCell ref="A50:A51"/>
    <mergeCell ref="B53:D53"/>
    <mergeCell ref="B52:D52"/>
    <mergeCell ref="A52:A53"/>
    <mergeCell ref="A60:A62"/>
    <mergeCell ref="B60:D60"/>
    <mergeCell ref="B61:D61"/>
    <mergeCell ref="B62:D62"/>
    <mergeCell ref="B64:D64"/>
    <mergeCell ref="B65:D65"/>
    <mergeCell ref="B66:D66"/>
    <mergeCell ref="A63:A66"/>
    <mergeCell ref="A67:A71"/>
    <mergeCell ref="B90:C90"/>
    <mergeCell ref="D90:AD90"/>
    <mergeCell ref="A83:A84"/>
    <mergeCell ref="A94:A96"/>
    <mergeCell ref="A97:A98"/>
    <mergeCell ref="A72:A73"/>
    <mergeCell ref="A74:A76"/>
    <mergeCell ref="B74:D74"/>
    <mergeCell ref="B76:D76"/>
    <mergeCell ref="B75:D75"/>
    <mergeCell ref="B87:D87"/>
    <mergeCell ref="B88:D88"/>
    <mergeCell ref="A42:A46"/>
    <mergeCell ref="B85:D85"/>
    <mergeCell ref="B82:D82"/>
    <mergeCell ref="B83:D83"/>
    <mergeCell ref="B84:D84"/>
    <mergeCell ref="B44:D44"/>
    <mergeCell ref="B45:D45"/>
    <mergeCell ref="B46:D46"/>
    <mergeCell ref="B97:D97"/>
    <mergeCell ref="B98:D98"/>
    <mergeCell ref="A24:A36"/>
    <mergeCell ref="A54:A56"/>
    <mergeCell ref="B54:D54"/>
    <mergeCell ref="B56:D56"/>
    <mergeCell ref="B55:D55"/>
    <mergeCell ref="A57:A59"/>
    <mergeCell ref="B57:D57"/>
    <mergeCell ref="B58:D58"/>
    <mergeCell ref="B59:D59"/>
    <mergeCell ref="B31:D31"/>
    <mergeCell ref="B29:D29"/>
    <mergeCell ref="B24:D24"/>
    <mergeCell ref="B25:D25"/>
    <mergeCell ref="B27:D27"/>
    <mergeCell ref="B28:D28"/>
    <mergeCell ref="B30:D30"/>
    <mergeCell ref="B26:D26"/>
    <mergeCell ref="B33:D33"/>
    <mergeCell ref="B32:D32"/>
  </mergeCells>
  <conditionalFormatting sqref="AC82:AC88">
    <cfRule type="iconSet" priority="375">
      <iconSet iconSet="3TrafficLights2">
        <cfvo type="percent" val="0"/>
        <cfvo type="num" val="0.7"/>
        <cfvo type="num" val="0.9"/>
      </iconSet>
    </cfRule>
    <cfRule type="cellIs" dxfId="241" priority="376" stopIfTrue="1" operator="greaterThan">
      <formula>0.9</formula>
    </cfRule>
    <cfRule type="cellIs" dxfId="240" priority="377" stopIfTrue="1" operator="between">
      <formula>0.7</formula>
      <formula>0.89</formula>
    </cfRule>
    <cfRule type="cellIs" dxfId="239" priority="378" stopIfTrue="1" operator="between">
      <formula>0</formula>
      <formula>0.69</formula>
    </cfRule>
  </conditionalFormatting>
  <conditionalFormatting sqref="AC107:AC110">
    <cfRule type="iconSet" priority="435">
      <iconSet iconSet="3TrafficLights2">
        <cfvo type="percent" val="0"/>
        <cfvo type="num" val="0.7"/>
        <cfvo type="num" val="0.9"/>
      </iconSet>
    </cfRule>
    <cfRule type="cellIs" dxfId="238" priority="436" stopIfTrue="1" operator="greaterThan">
      <formula>0.9</formula>
    </cfRule>
    <cfRule type="cellIs" dxfId="237" priority="437" stopIfTrue="1" operator="between">
      <formula>0.7</formula>
      <formula>0.89</formula>
    </cfRule>
    <cfRule type="cellIs" dxfId="236" priority="438" stopIfTrue="1" operator="between">
      <formula>0</formula>
      <formula>0.69</formula>
    </cfRule>
  </conditionalFormatting>
  <conditionalFormatting sqref="AC116">
    <cfRule type="iconSet" priority="443">
      <iconSet iconSet="3TrafficLights2">
        <cfvo type="percent" val="0"/>
        <cfvo type="num" val="0.7"/>
        <cfvo type="num" val="0.9"/>
      </iconSet>
    </cfRule>
    <cfRule type="cellIs" dxfId="235" priority="444" stopIfTrue="1" operator="greaterThan">
      <formula>0.9</formula>
    </cfRule>
    <cfRule type="cellIs" dxfId="234" priority="445" stopIfTrue="1" operator="between">
      <formula>0.7</formula>
      <formula>0.89</formula>
    </cfRule>
    <cfRule type="cellIs" dxfId="233" priority="446" stopIfTrue="1" operator="between">
      <formula>0</formula>
      <formula>0.69</formula>
    </cfRule>
  </conditionalFormatting>
  <conditionalFormatting sqref="AC129">
    <cfRule type="iconSet" priority="279">
      <iconSet iconSet="3TrafficLights2">
        <cfvo type="percent" val="0"/>
        <cfvo type="num" val="0.7"/>
        <cfvo type="num" val="0.9"/>
      </iconSet>
    </cfRule>
    <cfRule type="cellIs" dxfId="232" priority="280" stopIfTrue="1" operator="greaterThan">
      <formula>0.9</formula>
    </cfRule>
    <cfRule type="cellIs" dxfId="231" priority="281" stopIfTrue="1" operator="between">
      <formula>0.7</formula>
      <formula>0.89</formula>
    </cfRule>
    <cfRule type="cellIs" dxfId="230" priority="282" stopIfTrue="1" operator="between">
      <formula>0</formula>
      <formula>0.69</formula>
    </cfRule>
  </conditionalFormatting>
  <conditionalFormatting sqref="AC130 AC94:AC97 AC99:AC100">
    <cfRule type="iconSet" priority="467">
      <iconSet iconSet="3TrafficLights2">
        <cfvo type="percent" val="0"/>
        <cfvo type="num" val="0.7"/>
        <cfvo type="num" val="0.9"/>
      </iconSet>
    </cfRule>
    <cfRule type="cellIs" dxfId="229" priority="468" stopIfTrue="1" operator="greaterThan">
      <formula>0.9</formula>
    </cfRule>
    <cfRule type="cellIs" dxfId="228" priority="469" stopIfTrue="1" operator="between">
      <formula>0.7</formula>
      <formula>0.89</formula>
    </cfRule>
    <cfRule type="cellIs" dxfId="227" priority="470" stopIfTrue="1" operator="between">
      <formula>0</formula>
      <formula>0.69</formula>
    </cfRule>
  </conditionalFormatting>
  <conditionalFormatting sqref="AC122:AC123">
    <cfRule type="iconSet" priority="275">
      <iconSet iconSet="3TrafficLights2">
        <cfvo type="percent" val="0"/>
        <cfvo type="num" val="0.7"/>
        <cfvo type="num" val="0.9"/>
      </iconSet>
    </cfRule>
    <cfRule type="cellIs" dxfId="226" priority="276" stopIfTrue="1" operator="greaterThan">
      <formula>0.9</formula>
    </cfRule>
    <cfRule type="cellIs" dxfId="225" priority="277" stopIfTrue="1" operator="between">
      <formula>0.7</formula>
      <formula>0.89</formula>
    </cfRule>
    <cfRule type="cellIs" dxfId="224" priority="278" stopIfTrue="1" operator="between">
      <formula>0</formula>
      <formula>0.69</formula>
    </cfRule>
  </conditionalFormatting>
  <conditionalFormatting sqref="W86:W88">
    <cfRule type="cellIs" dxfId="223" priority="272" operator="equal">
      <formula>"ANDRES NARVAEZ"</formula>
    </cfRule>
  </conditionalFormatting>
  <conditionalFormatting sqref="W100">
    <cfRule type="cellIs" dxfId="222" priority="271" operator="equal">
      <formula>"ANDRES NARVAEZ"</formula>
    </cfRule>
  </conditionalFormatting>
  <conditionalFormatting sqref="W110">
    <cfRule type="cellIs" dxfId="221" priority="270" operator="equal">
      <formula>"ANDRES NARVAEZ"</formula>
    </cfRule>
  </conditionalFormatting>
  <conditionalFormatting sqref="AC101">
    <cfRule type="iconSet" priority="257">
      <iconSet iconSet="3TrafficLights2">
        <cfvo type="percent" val="0"/>
        <cfvo type="num" val="0.7"/>
        <cfvo type="num" val="0.9"/>
      </iconSet>
    </cfRule>
    <cfRule type="cellIs" dxfId="220" priority="258" stopIfTrue="1" operator="greaterThan">
      <formula>0.9</formula>
    </cfRule>
    <cfRule type="cellIs" dxfId="219" priority="259" stopIfTrue="1" operator="between">
      <formula>0.7</formula>
      <formula>0.89</formula>
    </cfRule>
    <cfRule type="cellIs" dxfId="218" priority="260" stopIfTrue="1" operator="between">
      <formula>0</formula>
      <formula>0.69</formula>
    </cfRule>
  </conditionalFormatting>
  <conditionalFormatting sqref="AC98">
    <cfRule type="iconSet" priority="253">
      <iconSet iconSet="3TrafficLights2">
        <cfvo type="percent" val="0"/>
        <cfvo type="num" val="0.7"/>
        <cfvo type="num" val="0.9"/>
      </iconSet>
    </cfRule>
    <cfRule type="cellIs" dxfId="217" priority="254" stopIfTrue="1" operator="greaterThan">
      <formula>0.9</formula>
    </cfRule>
    <cfRule type="cellIs" dxfId="216" priority="255" stopIfTrue="1" operator="between">
      <formula>0.7</formula>
      <formula>0.89</formula>
    </cfRule>
    <cfRule type="cellIs" dxfId="215" priority="256" stopIfTrue="1" operator="between">
      <formula>0</formula>
      <formula>0.69</formula>
    </cfRule>
  </conditionalFormatting>
  <conditionalFormatting sqref="AC42">
    <cfRule type="iconSet" priority="205">
      <iconSet iconSet="3TrafficLights2">
        <cfvo type="percent" val="0"/>
        <cfvo type="num" val="0.7"/>
        <cfvo type="num" val="0.9"/>
      </iconSet>
    </cfRule>
    <cfRule type="cellIs" dxfId="214" priority="206" stopIfTrue="1" operator="greaterThan">
      <formula>0.9</formula>
    </cfRule>
    <cfRule type="cellIs" dxfId="213" priority="207" stopIfTrue="1" operator="between">
      <formula>0.7</formula>
      <formula>0.89</formula>
    </cfRule>
    <cfRule type="cellIs" dxfId="212" priority="208" stopIfTrue="1" operator="between">
      <formula>0</formula>
      <formula>0.69</formula>
    </cfRule>
  </conditionalFormatting>
  <conditionalFormatting sqref="AC50">
    <cfRule type="iconSet" priority="189">
      <iconSet iconSet="3TrafficLights2">
        <cfvo type="percent" val="0"/>
        <cfvo type="num" val="0.7"/>
        <cfvo type="num" val="0.9"/>
      </iconSet>
    </cfRule>
    <cfRule type="cellIs" dxfId="211" priority="190" stopIfTrue="1" operator="greaterThan">
      <formula>0.9</formula>
    </cfRule>
    <cfRule type="cellIs" dxfId="210" priority="191" stopIfTrue="1" operator="between">
      <formula>0.7</formula>
      <formula>0.89</formula>
    </cfRule>
    <cfRule type="cellIs" dxfId="209" priority="192" stopIfTrue="1" operator="between">
      <formula>0</formula>
      <formula>0.69</formula>
    </cfRule>
  </conditionalFormatting>
  <conditionalFormatting sqref="AC48">
    <cfRule type="iconSet" priority="185">
      <iconSet iconSet="3TrafficLights2">
        <cfvo type="percent" val="0"/>
        <cfvo type="num" val="0.7"/>
        <cfvo type="num" val="0.9"/>
      </iconSet>
    </cfRule>
    <cfRule type="cellIs" dxfId="208" priority="186" stopIfTrue="1" operator="greaterThan">
      <formula>0.9</formula>
    </cfRule>
    <cfRule type="cellIs" dxfId="207" priority="187" stopIfTrue="1" operator="between">
      <formula>0.7</formula>
      <formula>0.89</formula>
    </cfRule>
    <cfRule type="cellIs" dxfId="206" priority="188" stopIfTrue="1" operator="between">
      <formula>0</formula>
      <formula>0.69</formula>
    </cfRule>
  </conditionalFormatting>
  <conditionalFormatting sqref="AC47">
    <cfRule type="iconSet" priority="181">
      <iconSet iconSet="3TrafficLights2">
        <cfvo type="percent" val="0"/>
        <cfvo type="num" val="0.7"/>
        <cfvo type="num" val="0.9"/>
      </iconSet>
    </cfRule>
    <cfRule type="cellIs" dxfId="205" priority="182" stopIfTrue="1" operator="greaterThan">
      <formula>0.9</formula>
    </cfRule>
    <cfRule type="cellIs" dxfId="204" priority="183" stopIfTrue="1" operator="between">
      <formula>0.7</formula>
      <formula>0.89</formula>
    </cfRule>
    <cfRule type="cellIs" dxfId="203" priority="184" stopIfTrue="1" operator="between">
      <formula>0</formula>
      <formula>0.69</formula>
    </cfRule>
  </conditionalFormatting>
  <conditionalFormatting sqref="AC25">
    <cfRule type="iconSet" priority="177">
      <iconSet iconSet="3TrafficLights2">
        <cfvo type="percent" val="0"/>
        <cfvo type="num" val="0.7"/>
        <cfvo type="num" val="0.9"/>
      </iconSet>
    </cfRule>
    <cfRule type="cellIs" dxfId="202" priority="178" stopIfTrue="1" operator="greaterThan">
      <formula>0.9</formula>
    </cfRule>
    <cfRule type="cellIs" dxfId="201" priority="179" stopIfTrue="1" operator="between">
      <formula>0.7</formula>
      <formula>0.89</formula>
    </cfRule>
    <cfRule type="cellIs" dxfId="200" priority="180" stopIfTrue="1" operator="between">
      <formula>0</formula>
      <formula>0.69</formula>
    </cfRule>
  </conditionalFormatting>
  <conditionalFormatting sqref="AC27">
    <cfRule type="iconSet" priority="169">
      <iconSet iconSet="3TrafficLights2">
        <cfvo type="percent" val="0"/>
        <cfvo type="num" val="0.7"/>
        <cfvo type="num" val="0.9"/>
      </iconSet>
    </cfRule>
    <cfRule type="cellIs" dxfId="199" priority="170" stopIfTrue="1" operator="greaterThan">
      <formula>0.9</formula>
    </cfRule>
    <cfRule type="cellIs" dxfId="198" priority="171" stopIfTrue="1" operator="between">
      <formula>0.7</formula>
      <formula>0.89</formula>
    </cfRule>
    <cfRule type="cellIs" dxfId="197" priority="172" stopIfTrue="1" operator="between">
      <formula>0</formula>
      <formula>0.69</formula>
    </cfRule>
  </conditionalFormatting>
  <conditionalFormatting sqref="AC28">
    <cfRule type="iconSet" priority="161">
      <iconSet iconSet="3TrafficLights2">
        <cfvo type="percent" val="0"/>
        <cfvo type="num" val="0.7"/>
        <cfvo type="num" val="0.9"/>
      </iconSet>
    </cfRule>
    <cfRule type="cellIs" dxfId="196" priority="162" stopIfTrue="1" operator="greaterThan">
      <formula>0.9</formula>
    </cfRule>
    <cfRule type="cellIs" dxfId="195" priority="163" stopIfTrue="1" operator="between">
      <formula>0.7</formula>
      <formula>0.89</formula>
    </cfRule>
    <cfRule type="cellIs" dxfId="194" priority="164" stopIfTrue="1" operator="between">
      <formula>0</formula>
      <formula>0.69</formula>
    </cfRule>
  </conditionalFormatting>
  <conditionalFormatting sqref="AC30">
    <cfRule type="iconSet" priority="153">
      <iconSet iconSet="3TrafficLights2">
        <cfvo type="percent" val="0"/>
        <cfvo type="num" val="0.7"/>
        <cfvo type="num" val="0.9"/>
      </iconSet>
    </cfRule>
    <cfRule type="cellIs" dxfId="193" priority="154" stopIfTrue="1" operator="greaterThan">
      <formula>0.9</formula>
    </cfRule>
    <cfRule type="cellIs" dxfId="192" priority="155" stopIfTrue="1" operator="between">
      <formula>0.7</formula>
      <formula>0.89</formula>
    </cfRule>
    <cfRule type="cellIs" dxfId="191" priority="156" stopIfTrue="1" operator="between">
      <formula>0</formula>
      <formula>0.69</formula>
    </cfRule>
  </conditionalFormatting>
  <conditionalFormatting sqref="AC26">
    <cfRule type="iconSet" priority="149">
      <iconSet iconSet="3TrafficLights2">
        <cfvo type="percent" val="0"/>
        <cfvo type="num" val="0.7"/>
        <cfvo type="num" val="0.9"/>
      </iconSet>
    </cfRule>
    <cfRule type="cellIs" dxfId="190" priority="150" stopIfTrue="1" operator="greaterThan">
      <formula>0.9</formula>
    </cfRule>
    <cfRule type="cellIs" dxfId="189" priority="151" stopIfTrue="1" operator="between">
      <formula>0.7</formula>
      <formula>0.89</formula>
    </cfRule>
    <cfRule type="cellIs" dxfId="188" priority="152" stopIfTrue="1" operator="between">
      <formula>0</formula>
      <formula>0.69</formula>
    </cfRule>
  </conditionalFormatting>
  <conditionalFormatting sqref="AC33">
    <cfRule type="iconSet" priority="590">
      <iconSet iconSet="3TrafficLights2">
        <cfvo type="percent" val="0"/>
        <cfvo type="num" val="0.7"/>
        <cfvo type="num" val="0.9"/>
      </iconSet>
    </cfRule>
    <cfRule type="cellIs" dxfId="187" priority="591" stopIfTrue="1" operator="greaterThan">
      <formula>0.9</formula>
    </cfRule>
    <cfRule type="cellIs" dxfId="186" priority="592" stopIfTrue="1" operator="between">
      <formula>0.7</formula>
      <formula>0.89</formula>
    </cfRule>
    <cfRule type="cellIs" dxfId="185" priority="593" stopIfTrue="1" operator="between">
      <formula>0</formula>
      <formula>0.69</formula>
    </cfRule>
  </conditionalFormatting>
  <conditionalFormatting sqref="AC31:AC32 AC29 AC24 AC34:AC36">
    <cfRule type="iconSet" priority="604">
      <iconSet iconSet="3TrafficLights2">
        <cfvo type="percent" val="0"/>
        <cfvo type="num" val="0.7"/>
        <cfvo type="num" val="0.9"/>
      </iconSet>
    </cfRule>
    <cfRule type="cellIs" dxfId="184" priority="605" stopIfTrue="1" operator="greaterThan">
      <formula>0.9</formula>
    </cfRule>
    <cfRule type="cellIs" dxfId="183" priority="606" stopIfTrue="1" operator="between">
      <formula>0.7</formula>
      <formula>0.89</formula>
    </cfRule>
    <cfRule type="cellIs" dxfId="182" priority="607" stopIfTrue="1" operator="between">
      <formula>0</formula>
      <formula>0.69</formula>
    </cfRule>
  </conditionalFormatting>
  <conditionalFormatting sqref="AC43">
    <cfRule type="iconSet" priority="129">
      <iconSet iconSet="3TrafficLights2">
        <cfvo type="percent" val="0"/>
        <cfvo type="num" val="0.7"/>
        <cfvo type="num" val="0.9"/>
      </iconSet>
    </cfRule>
    <cfRule type="cellIs" dxfId="181" priority="130" stopIfTrue="1" operator="greaterThan">
      <formula>0.9</formula>
    </cfRule>
    <cfRule type="cellIs" dxfId="180" priority="131" stopIfTrue="1" operator="between">
      <formula>0.7</formula>
      <formula>0.89</formula>
    </cfRule>
    <cfRule type="cellIs" dxfId="179" priority="132" stopIfTrue="1" operator="between">
      <formula>0</formula>
      <formula>0.69</formula>
    </cfRule>
  </conditionalFormatting>
  <conditionalFormatting sqref="AC44">
    <cfRule type="iconSet" priority="125">
      <iconSet iconSet="3TrafficLights2">
        <cfvo type="percent" val="0"/>
        <cfvo type="num" val="0.7"/>
        <cfvo type="num" val="0.9"/>
      </iconSet>
    </cfRule>
    <cfRule type="cellIs" dxfId="178" priority="126" stopIfTrue="1" operator="greaterThan">
      <formula>0.9</formula>
    </cfRule>
    <cfRule type="cellIs" dxfId="177" priority="127" stopIfTrue="1" operator="between">
      <formula>0.7</formula>
      <formula>0.89</formula>
    </cfRule>
    <cfRule type="cellIs" dxfId="176" priority="128" stopIfTrue="1" operator="between">
      <formula>0</formula>
      <formula>0.69</formula>
    </cfRule>
  </conditionalFormatting>
  <conditionalFormatting sqref="AC45">
    <cfRule type="iconSet" priority="121">
      <iconSet iconSet="3TrafficLights2">
        <cfvo type="percent" val="0"/>
        <cfvo type="num" val="0.7"/>
        <cfvo type="num" val="0.9"/>
      </iconSet>
    </cfRule>
    <cfRule type="cellIs" dxfId="175" priority="122" stopIfTrue="1" operator="greaterThan">
      <formula>0.9</formula>
    </cfRule>
    <cfRule type="cellIs" dxfId="174" priority="123" stopIfTrue="1" operator="between">
      <formula>0.7</formula>
      <formula>0.89</formula>
    </cfRule>
    <cfRule type="cellIs" dxfId="173" priority="124" stopIfTrue="1" operator="between">
      <formula>0</formula>
      <formula>0.69</formula>
    </cfRule>
  </conditionalFormatting>
  <conditionalFormatting sqref="AC46">
    <cfRule type="iconSet" priority="117">
      <iconSet iconSet="3TrafficLights2">
        <cfvo type="percent" val="0"/>
        <cfvo type="num" val="0.7"/>
        <cfvo type="num" val="0.9"/>
      </iconSet>
    </cfRule>
    <cfRule type="cellIs" dxfId="172" priority="118" stopIfTrue="1" operator="greaterThan">
      <formula>0.9</formula>
    </cfRule>
    <cfRule type="cellIs" dxfId="171" priority="119" stopIfTrue="1" operator="between">
      <formula>0.7</formula>
      <formula>0.89</formula>
    </cfRule>
    <cfRule type="cellIs" dxfId="170" priority="120" stopIfTrue="1" operator="between">
      <formula>0</formula>
      <formula>0.69</formula>
    </cfRule>
  </conditionalFormatting>
  <conditionalFormatting sqref="AC49">
    <cfRule type="iconSet" priority="113">
      <iconSet iconSet="3TrafficLights2">
        <cfvo type="percent" val="0"/>
        <cfvo type="num" val="0.7"/>
        <cfvo type="num" val="0.9"/>
      </iconSet>
    </cfRule>
    <cfRule type="cellIs" dxfId="169" priority="114" stopIfTrue="1" operator="greaterThan">
      <formula>0.9</formula>
    </cfRule>
    <cfRule type="cellIs" dxfId="168" priority="115" stopIfTrue="1" operator="between">
      <formula>0.7</formula>
      <formula>0.89</formula>
    </cfRule>
    <cfRule type="cellIs" dxfId="167" priority="116" stopIfTrue="1" operator="between">
      <formula>0</formula>
      <formula>0.69</formula>
    </cfRule>
  </conditionalFormatting>
  <conditionalFormatting sqref="AC51">
    <cfRule type="iconSet" priority="109">
      <iconSet iconSet="3TrafficLights2">
        <cfvo type="percent" val="0"/>
        <cfvo type="num" val="0.7"/>
        <cfvo type="num" val="0.9"/>
      </iconSet>
    </cfRule>
    <cfRule type="cellIs" dxfId="166" priority="110" stopIfTrue="1" operator="greaterThan">
      <formula>0.9</formula>
    </cfRule>
    <cfRule type="cellIs" dxfId="165" priority="111" stopIfTrue="1" operator="between">
      <formula>0.7</formula>
      <formula>0.89</formula>
    </cfRule>
    <cfRule type="cellIs" dxfId="164" priority="112" stopIfTrue="1" operator="between">
      <formula>0</formula>
      <formula>0.69</formula>
    </cfRule>
  </conditionalFormatting>
  <conditionalFormatting sqref="AC53">
    <cfRule type="iconSet" priority="105">
      <iconSet iconSet="3TrafficLights2">
        <cfvo type="percent" val="0"/>
        <cfvo type="num" val="0.7"/>
        <cfvo type="num" val="0.9"/>
      </iconSet>
    </cfRule>
    <cfRule type="cellIs" dxfId="163" priority="106" stopIfTrue="1" operator="greaterThan">
      <formula>0.9</formula>
    </cfRule>
    <cfRule type="cellIs" dxfId="162" priority="107" stopIfTrue="1" operator="between">
      <formula>0.7</formula>
      <formula>0.89</formula>
    </cfRule>
    <cfRule type="cellIs" dxfId="161" priority="108" stopIfTrue="1" operator="between">
      <formula>0</formula>
      <formula>0.69</formula>
    </cfRule>
  </conditionalFormatting>
  <conditionalFormatting sqref="AC52">
    <cfRule type="iconSet" priority="101">
      <iconSet iconSet="3TrafficLights2">
        <cfvo type="percent" val="0"/>
        <cfvo type="num" val="0.7"/>
        <cfvo type="num" val="0.9"/>
      </iconSet>
    </cfRule>
    <cfRule type="cellIs" dxfId="160" priority="102" stopIfTrue="1" operator="greaterThan">
      <formula>0.9</formula>
    </cfRule>
    <cfRule type="cellIs" dxfId="159" priority="103" stopIfTrue="1" operator="between">
      <formula>0.7</formula>
      <formula>0.89</formula>
    </cfRule>
    <cfRule type="cellIs" dxfId="158" priority="104" stopIfTrue="1" operator="between">
      <formula>0</formula>
      <formula>0.69</formula>
    </cfRule>
  </conditionalFormatting>
  <conditionalFormatting sqref="AC56">
    <cfRule type="iconSet" priority="97">
      <iconSet iconSet="3TrafficLights2">
        <cfvo type="percent" val="0"/>
        <cfvo type="num" val="0.7"/>
        <cfvo type="num" val="0.9"/>
      </iconSet>
    </cfRule>
    <cfRule type="cellIs" dxfId="157" priority="98" stopIfTrue="1" operator="greaterThan">
      <formula>0.9</formula>
    </cfRule>
    <cfRule type="cellIs" dxfId="156" priority="99" stopIfTrue="1" operator="between">
      <formula>0.7</formula>
      <formula>0.89</formula>
    </cfRule>
    <cfRule type="cellIs" dxfId="155" priority="100" stopIfTrue="1" operator="between">
      <formula>0</formula>
      <formula>0.69</formula>
    </cfRule>
  </conditionalFormatting>
  <conditionalFormatting sqref="AC54">
    <cfRule type="iconSet" priority="93">
      <iconSet iconSet="3TrafficLights2">
        <cfvo type="percent" val="0"/>
        <cfvo type="num" val="0.7"/>
        <cfvo type="num" val="0.9"/>
      </iconSet>
    </cfRule>
    <cfRule type="cellIs" dxfId="154" priority="94" stopIfTrue="1" operator="greaterThan">
      <formula>0.9</formula>
    </cfRule>
    <cfRule type="cellIs" dxfId="153" priority="95" stopIfTrue="1" operator="between">
      <formula>0.7</formula>
      <formula>0.89</formula>
    </cfRule>
    <cfRule type="cellIs" dxfId="152" priority="96" stopIfTrue="1" operator="between">
      <formula>0</formula>
      <formula>0.69</formula>
    </cfRule>
  </conditionalFormatting>
  <conditionalFormatting sqref="AC55">
    <cfRule type="iconSet" priority="89">
      <iconSet iconSet="3TrafficLights2">
        <cfvo type="percent" val="0"/>
        <cfvo type="num" val="0.7"/>
        <cfvo type="num" val="0.9"/>
      </iconSet>
    </cfRule>
    <cfRule type="cellIs" dxfId="151" priority="90" stopIfTrue="1" operator="greaterThan">
      <formula>0.9</formula>
    </cfRule>
    <cfRule type="cellIs" dxfId="150" priority="91" stopIfTrue="1" operator="between">
      <formula>0.7</formula>
      <formula>0.89</formula>
    </cfRule>
    <cfRule type="cellIs" dxfId="149" priority="92" stopIfTrue="1" operator="between">
      <formula>0</formula>
      <formula>0.69</formula>
    </cfRule>
  </conditionalFormatting>
  <conditionalFormatting sqref="AC58">
    <cfRule type="iconSet" priority="85">
      <iconSet iconSet="3TrafficLights2">
        <cfvo type="percent" val="0"/>
        <cfvo type="num" val="0.7"/>
        <cfvo type="num" val="0.9"/>
      </iconSet>
    </cfRule>
    <cfRule type="cellIs" dxfId="148" priority="86" stopIfTrue="1" operator="greaterThan">
      <formula>0.9</formula>
    </cfRule>
    <cfRule type="cellIs" dxfId="147" priority="87" stopIfTrue="1" operator="between">
      <formula>0.7</formula>
      <formula>0.89</formula>
    </cfRule>
    <cfRule type="cellIs" dxfId="146" priority="88" stopIfTrue="1" operator="between">
      <formula>0</formula>
      <formula>0.69</formula>
    </cfRule>
  </conditionalFormatting>
  <conditionalFormatting sqref="AC57">
    <cfRule type="iconSet" priority="81">
      <iconSet iconSet="3TrafficLights2">
        <cfvo type="percent" val="0"/>
        <cfvo type="num" val="0.7"/>
        <cfvo type="num" val="0.9"/>
      </iconSet>
    </cfRule>
    <cfRule type="cellIs" dxfId="145" priority="82" stopIfTrue="1" operator="greaterThan">
      <formula>0.9</formula>
    </cfRule>
    <cfRule type="cellIs" dxfId="144" priority="83" stopIfTrue="1" operator="between">
      <formula>0.7</formula>
      <formula>0.89</formula>
    </cfRule>
    <cfRule type="cellIs" dxfId="143" priority="84" stopIfTrue="1" operator="between">
      <formula>0</formula>
      <formula>0.69</formula>
    </cfRule>
  </conditionalFormatting>
  <conditionalFormatting sqref="AC59">
    <cfRule type="iconSet" priority="77">
      <iconSet iconSet="3TrafficLights2">
        <cfvo type="percent" val="0"/>
        <cfvo type="num" val="0.7"/>
        <cfvo type="num" val="0.9"/>
      </iconSet>
    </cfRule>
    <cfRule type="cellIs" dxfId="142" priority="78" stopIfTrue="1" operator="greaterThan">
      <formula>0.9</formula>
    </cfRule>
    <cfRule type="cellIs" dxfId="141" priority="79" stopIfTrue="1" operator="between">
      <formula>0.7</formula>
      <formula>0.89</formula>
    </cfRule>
    <cfRule type="cellIs" dxfId="140" priority="80" stopIfTrue="1" operator="between">
      <formula>0</formula>
      <formula>0.69</formula>
    </cfRule>
  </conditionalFormatting>
  <conditionalFormatting sqref="AC61">
    <cfRule type="iconSet" priority="73">
      <iconSet iconSet="3TrafficLights2">
        <cfvo type="percent" val="0"/>
        <cfvo type="num" val="0.7"/>
        <cfvo type="num" val="0.9"/>
      </iconSet>
    </cfRule>
    <cfRule type="cellIs" dxfId="139" priority="74" stopIfTrue="1" operator="greaterThan">
      <formula>0.9</formula>
    </cfRule>
    <cfRule type="cellIs" dxfId="138" priority="75" stopIfTrue="1" operator="between">
      <formula>0.7</formula>
      <formula>0.89</formula>
    </cfRule>
    <cfRule type="cellIs" dxfId="137" priority="76" stopIfTrue="1" operator="between">
      <formula>0</formula>
      <formula>0.69</formula>
    </cfRule>
  </conditionalFormatting>
  <conditionalFormatting sqref="AC60">
    <cfRule type="iconSet" priority="69">
      <iconSet iconSet="3TrafficLights2">
        <cfvo type="percent" val="0"/>
        <cfvo type="num" val="0.7"/>
        <cfvo type="num" val="0.9"/>
      </iconSet>
    </cfRule>
    <cfRule type="cellIs" dxfId="136" priority="70" stopIfTrue="1" operator="greaterThan">
      <formula>0.9</formula>
    </cfRule>
    <cfRule type="cellIs" dxfId="135" priority="71" stopIfTrue="1" operator="between">
      <formula>0.7</formula>
      <formula>0.89</formula>
    </cfRule>
    <cfRule type="cellIs" dxfId="134" priority="72" stopIfTrue="1" operator="between">
      <formula>0</formula>
      <formula>0.69</formula>
    </cfRule>
  </conditionalFormatting>
  <conditionalFormatting sqref="AC62">
    <cfRule type="iconSet" priority="65">
      <iconSet iconSet="3TrafficLights2">
        <cfvo type="percent" val="0"/>
        <cfvo type="num" val="0.7"/>
        <cfvo type="num" val="0.9"/>
      </iconSet>
    </cfRule>
    <cfRule type="cellIs" dxfId="133" priority="66" stopIfTrue="1" operator="greaterThan">
      <formula>0.9</formula>
    </cfRule>
    <cfRule type="cellIs" dxfId="132" priority="67" stopIfTrue="1" operator="between">
      <formula>0.7</formula>
      <formula>0.89</formula>
    </cfRule>
    <cfRule type="cellIs" dxfId="131" priority="68" stopIfTrue="1" operator="between">
      <formula>0</formula>
      <formula>0.69</formula>
    </cfRule>
  </conditionalFormatting>
  <conditionalFormatting sqref="AC63">
    <cfRule type="iconSet" priority="57">
      <iconSet iconSet="3TrafficLights2">
        <cfvo type="percent" val="0"/>
        <cfvo type="num" val="0.7"/>
        <cfvo type="num" val="0.9"/>
      </iconSet>
    </cfRule>
    <cfRule type="cellIs" dxfId="130" priority="58" stopIfTrue="1" operator="greaterThan">
      <formula>0.9</formula>
    </cfRule>
    <cfRule type="cellIs" dxfId="129" priority="59" stopIfTrue="1" operator="between">
      <formula>0.7</formula>
      <formula>0.89</formula>
    </cfRule>
    <cfRule type="cellIs" dxfId="128" priority="60" stopIfTrue="1" operator="between">
      <formula>0</formula>
      <formula>0.69</formula>
    </cfRule>
  </conditionalFormatting>
  <conditionalFormatting sqref="AC64">
    <cfRule type="iconSet" priority="53">
      <iconSet iconSet="3TrafficLights2">
        <cfvo type="percent" val="0"/>
        <cfvo type="num" val="0.7"/>
        <cfvo type="num" val="0.9"/>
      </iconSet>
    </cfRule>
    <cfRule type="cellIs" dxfId="127" priority="54" stopIfTrue="1" operator="greaterThan">
      <formula>0.9</formula>
    </cfRule>
    <cfRule type="cellIs" dxfId="126" priority="55" stopIfTrue="1" operator="between">
      <formula>0.7</formula>
      <formula>0.89</formula>
    </cfRule>
    <cfRule type="cellIs" dxfId="125" priority="56" stopIfTrue="1" operator="between">
      <formula>0</formula>
      <formula>0.69</formula>
    </cfRule>
  </conditionalFormatting>
  <conditionalFormatting sqref="AC65">
    <cfRule type="iconSet" priority="49">
      <iconSet iconSet="3TrafficLights2">
        <cfvo type="percent" val="0"/>
        <cfvo type="num" val="0.7"/>
        <cfvo type="num" val="0.9"/>
      </iconSet>
    </cfRule>
    <cfRule type="cellIs" dxfId="124" priority="50" stopIfTrue="1" operator="greaterThan">
      <formula>0.9</formula>
    </cfRule>
    <cfRule type="cellIs" dxfId="123" priority="51" stopIfTrue="1" operator="between">
      <formula>0.7</formula>
      <formula>0.89</formula>
    </cfRule>
    <cfRule type="cellIs" dxfId="122" priority="52" stopIfTrue="1" operator="between">
      <formula>0</formula>
      <formula>0.69</formula>
    </cfRule>
  </conditionalFormatting>
  <conditionalFormatting sqref="AC66">
    <cfRule type="iconSet" priority="45">
      <iconSet iconSet="3TrafficLights2">
        <cfvo type="percent" val="0"/>
        <cfvo type="num" val="0.7"/>
        <cfvo type="num" val="0.9"/>
      </iconSet>
    </cfRule>
    <cfRule type="cellIs" dxfId="121" priority="46" stopIfTrue="1" operator="greaterThan">
      <formula>0.9</formula>
    </cfRule>
    <cfRule type="cellIs" dxfId="120" priority="47" stopIfTrue="1" operator="between">
      <formula>0.7</formula>
      <formula>0.89</formula>
    </cfRule>
    <cfRule type="cellIs" dxfId="119" priority="48" stopIfTrue="1" operator="between">
      <formula>0</formula>
      <formula>0.69</formula>
    </cfRule>
  </conditionalFormatting>
  <conditionalFormatting sqref="AC67">
    <cfRule type="iconSet" priority="41">
      <iconSet iconSet="3TrafficLights2">
        <cfvo type="percent" val="0"/>
        <cfvo type="num" val="0.7"/>
        <cfvo type="num" val="0.9"/>
      </iconSet>
    </cfRule>
    <cfRule type="cellIs" dxfId="118" priority="42" stopIfTrue="1" operator="greaterThan">
      <formula>0.9</formula>
    </cfRule>
    <cfRule type="cellIs" dxfId="117" priority="43" stopIfTrue="1" operator="between">
      <formula>0.7</formula>
      <formula>0.89</formula>
    </cfRule>
    <cfRule type="cellIs" dxfId="116" priority="44" stopIfTrue="1" operator="between">
      <formula>0</formula>
      <formula>0.69</formula>
    </cfRule>
  </conditionalFormatting>
  <conditionalFormatting sqref="AC68">
    <cfRule type="iconSet" priority="37">
      <iconSet iconSet="3TrafficLights2">
        <cfvo type="percent" val="0"/>
        <cfvo type="num" val="0.7"/>
        <cfvo type="num" val="0.9"/>
      </iconSet>
    </cfRule>
    <cfRule type="cellIs" dxfId="115" priority="38" stopIfTrue="1" operator="greaterThan">
      <formula>0.9</formula>
    </cfRule>
    <cfRule type="cellIs" dxfId="114" priority="39" stopIfTrue="1" operator="between">
      <formula>0.7</formula>
      <formula>0.89</formula>
    </cfRule>
    <cfRule type="cellIs" dxfId="113" priority="40" stopIfTrue="1" operator="between">
      <formula>0</formula>
      <formula>0.69</formula>
    </cfRule>
  </conditionalFormatting>
  <conditionalFormatting sqref="AC70">
    <cfRule type="iconSet" priority="33">
      <iconSet iconSet="3TrafficLights2">
        <cfvo type="percent" val="0"/>
        <cfvo type="num" val="0.7"/>
        <cfvo type="num" val="0.9"/>
      </iconSet>
    </cfRule>
    <cfRule type="cellIs" dxfId="112" priority="34" stopIfTrue="1" operator="greaterThan">
      <formula>0.9</formula>
    </cfRule>
    <cfRule type="cellIs" dxfId="111" priority="35" stopIfTrue="1" operator="between">
      <formula>0.7</formula>
      <formula>0.89</formula>
    </cfRule>
    <cfRule type="cellIs" dxfId="110" priority="36" stopIfTrue="1" operator="between">
      <formula>0</formula>
      <formula>0.69</formula>
    </cfRule>
  </conditionalFormatting>
  <conditionalFormatting sqref="AC71">
    <cfRule type="iconSet" priority="29">
      <iconSet iconSet="3TrafficLights2">
        <cfvo type="percent" val="0"/>
        <cfvo type="num" val="0.7"/>
        <cfvo type="num" val="0.9"/>
      </iconSet>
    </cfRule>
    <cfRule type="cellIs" dxfId="109" priority="30" stopIfTrue="1" operator="greaterThan">
      <formula>0.9</formula>
    </cfRule>
    <cfRule type="cellIs" dxfId="108" priority="31" stopIfTrue="1" operator="between">
      <formula>0.7</formula>
      <formula>0.89</formula>
    </cfRule>
    <cfRule type="cellIs" dxfId="107" priority="32" stopIfTrue="1" operator="between">
      <formula>0</formula>
      <formula>0.69</formula>
    </cfRule>
  </conditionalFormatting>
  <conditionalFormatting sqref="AC69">
    <cfRule type="iconSet" priority="25">
      <iconSet iconSet="3TrafficLights2">
        <cfvo type="percent" val="0"/>
        <cfvo type="num" val="0.7"/>
        <cfvo type="num" val="0.9"/>
      </iconSet>
    </cfRule>
    <cfRule type="cellIs" dxfId="106" priority="26" stopIfTrue="1" operator="greaterThan">
      <formula>0.9</formula>
    </cfRule>
    <cfRule type="cellIs" dxfId="105" priority="27" stopIfTrue="1" operator="between">
      <formula>0.7</formula>
      <formula>0.89</formula>
    </cfRule>
    <cfRule type="cellIs" dxfId="104" priority="28" stopIfTrue="1" operator="between">
      <formula>0</formula>
      <formula>0.69</formula>
    </cfRule>
  </conditionalFormatting>
  <conditionalFormatting sqref="AC72">
    <cfRule type="iconSet" priority="21">
      <iconSet iconSet="3TrafficLights2">
        <cfvo type="percent" val="0"/>
        <cfvo type="num" val="0.7"/>
        <cfvo type="num" val="0.9"/>
      </iconSet>
    </cfRule>
    <cfRule type="cellIs" dxfId="103" priority="22" stopIfTrue="1" operator="greaterThan">
      <formula>0.9</formula>
    </cfRule>
    <cfRule type="cellIs" dxfId="102" priority="23" stopIfTrue="1" operator="between">
      <formula>0.7</formula>
      <formula>0.89</formula>
    </cfRule>
    <cfRule type="cellIs" dxfId="101" priority="24" stopIfTrue="1" operator="between">
      <formula>0</formula>
      <formula>0.69</formula>
    </cfRule>
  </conditionalFormatting>
  <conditionalFormatting sqref="AC73">
    <cfRule type="iconSet" priority="13">
      <iconSet iconSet="3TrafficLights2">
        <cfvo type="percent" val="0"/>
        <cfvo type="num" val="0.7"/>
        <cfvo type="num" val="0.9"/>
      </iconSet>
    </cfRule>
    <cfRule type="cellIs" dxfId="100" priority="14" stopIfTrue="1" operator="greaterThan">
      <formula>0.9</formula>
    </cfRule>
    <cfRule type="cellIs" dxfId="99" priority="15" stopIfTrue="1" operator="between">
      <formula>0.7</formula>
      <formula>0.89</formula>
    </cfRule>
    <cfRule type="cellIs" dxfId="98" priority="16" stopIfTrue="1" operator="between">
      <formula>0</formula>
      <formula>0.69</formula>
    </cfRule>
  </conditionalFormatting>
  <conditionalFormatting sqref="AC74">
    <cfRule type="iconSet" priority="9">
      <iconSet iconSet="3TrafficLights2">
        <cfvo type="percent" val="0"/>
        <cfvo type="num" val="0.7"/>
        <cfvo type="num" val="0.9"/>
      </iconSet>
    </cfRule>
    <cfRule type="cellIs" dxfId="97" priority="10" stopIfTrue="1" operator="greaterThan">
      <formula>0.9</formula>
    </cfRule>
    <cfRule type="cellIs" dxfId="96" priority="11" stopIfTrue="1" operator="between">
      <formula>0.7</formula>
      <formula>0.89</formula>
    </cfRule>
    <cfRule type="cellIs" dxfId="95" priority="12" stopIfTrue="1" operator="between">
      <formula>0</formula>
      <formula>0.69</formula>
    </cfRule>
  </conditionalFormatting>
  <conditionalFormatting sqref="AC76">
    <cfRule type="iconSet" priority="5">
      <iconSet iconSet="3TrafficLights2">
        <cfvo type="percent" val="0"/>
        <cfvo type="num" val="0.7"/>
        <cfvo type="num" val="0.9"/>
      </iconSet>
    </cfRule>
    <cfRule type="cellIs" dxfId="94" priority="6" stopIfTrue="1" operator="greaterThan">
      <formula>0.9</formula>
    </cfRule>
    <cfRule type="cellIs" dxfId="93" priority="7" stopIfTrue="1" operator="between">
      <formula>0.7</formula>
      <formula>0.89</formula>
    </cfRule>
    <cfRule type="cellIs" dxfId="92" priority="8" stopIfTrue="1" operator="between">
      <formula>0</formula>
      <formula>0.69</formula>
    </cfRule>
  </conditionalFormatting>
  <conditionalFormatting sqref="AC75">
    <cfRule type="iconSet" priority="1">
      <iconSet iconSet="3TrafficLights2">
        <cfvo type="percent" val="0"/>
        <cfvo type="num" val="0.7"/>
        <cfvo type="num" val="0.9"/>
      </iconSet>
    </cfRule>
    <cfRule type="cellIs" dxfId="91" priority="2" stopIfTrue="1" operator="greaterThan">
      <formula>0.9</formula>
    </cfRule>
    <cfRule type="cellIs" dxfId="90" priority="3" stopIfTrue="1" operator="between">
      <formula>0.7</formula>
      <formula>0.89</formula>
    </cfRule>
    <cfRule type="cellIs" dxfId="89" priority="4" stopIfTrue="1" operator="between">
      <formula>0</formula>
      <formula>0.69</formula>
    </cfRule>
  </conditionalFormatting>
  <dataValidations disablePrompts="1" count="1">
    <dataValidation type="list" allowBlank="1" showInputMessage="1" showErrorMessage="1" sqref="D132">
      <formula1>version_poa</formula1>
    </dataValidation>
  </dataValidations>
  <pageMargins left="0.39370078740157483" right="0.39370078740157483" top="0.39370078740157483" bottom="0.39370078740157483" header="0.31496062992125984" footer="0.19685039370078741"/>
  <pageSetup scale="22" orientation="landscape" r:id="rId1"/>
  <headerFooter>
    <oddFooter>&amp;L&amp;D&amp;C&amp;F&amp;R&amp;N</oddFooter>
  </headerFooter>
  <rowBreaks count="1" manualBreakCount="1">
    <brk id="112" max="27" man="1"/>
  </rowBreaks>
  <ignoredErrors>
    <ignoredError sqref="D20" unlockedFormula="1"/>
  </ignoredErrors>
  <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Listas!$B$44:$B$49</xm:f>
          </x14:formula1>
          <xm:sqref>H116 H122:H123 H107:H109 H24:H37 H82:H88 H129:H130 H94:H100 H42:H76</xm:sqref>
        </x14:dataValidation>
        <x14:dataValidation type="list" allowBlank="1" showInputMessage="1" showErrorMessage="1">
          <x14:formula1>
            <xm:f>[1]Listas!#REF!</xm:f>
          </x14:formula1>
          <xm:sqref>H101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55"/>
  <sheetViews>
    <sheetView topLeftCell="R43" zoomScale="70" zoomScaleNormal="70" zoomScaleSheetLayoutView="70" zoomScalePageLayoutView="85" workbookViewId="0">
      <selection activeCell="AD44" sqref="AD44"/>
    </sheetView>
  </sheetViews>
  <sheetFormatPr baseColWidth="10" defaultRowHeight="15.75" x14ac:dyDescent="0.25"/>
  <cols>
    <col min="1" max="1" width="0" style="1" hidden="1" customWidth="1"/>
    <col min="2" max="2" width="6.85546875" style="2" customWidth="1"/>
    <col min="3" max="3" width="19.7109375" style="2" customWidth="1"/>
    <col min="4" max="4" width="30.42578125" style="2" customWidth="1"/>
    <col min="5" max="5" width="56.85546875" style="2" customWidth="1"/>
    <col min="6" max="8" width="21.42578125" style="2" customWidth="1"/>
    <col min="9" max="9" width="26.85546875" style="2" customWidth="1"/>
    <col min="10" max="10" width="20" style="2" customWidth="1"/>
    <col min="11" max="11" width="12" style="2" bestFit="1" customWidth="1"/>
    <col min="12" max="12" width="12" style="3" bestFit="1" customWidth="1"/>
    <col min="13" max="14" width="12" style="3" hidden="1" customWidth="1"/>
    <col min="15" max="15" width="7.140625" style="1" bestFit="1" customWidth="1"/>
    <col min="16" max="16" width="8" style="1" bestFit="1" customWidth="1"/>
    <col min="17" max="17" width="40.42578125" style="1" customWidth="1"/>
    <col min="18" max="18" width="8.42578125" style="1" bestFit="1" customWidth="1"/>
    <col min="19" max="19" width="8" style="4" bestFit="1" customWidth="1"/>
    <col min="20" max="20" width="23.85546875" style="4" customWidth="1"/>
    <col min="21" max="21" width="8.42578125" style="4" bestFit="1" customWidth="1"/>
    <col min="22" max="22" width="8" style="4" bestFit="1" customWidth="1"/>
    <col min="23" max="23" width="63.140625" style="4" customWidth="1"/>
    <col min="24" max="24" width="7.85546875" style="4" bestFit="1" customWidth="1"/>
    <col min="25" max="25" width="8.140625" style="4" customWidth="1"/>
    <col min="26" max="26" width="55.140625" style="4" customWidth="1"/>
    <col min="27" max="28" width="15.7109375" style="4" customWidth="1"/>
    <col min="29" max="29" width="19.42578125" style="4" customWidth="1"/>
    <col min="30" max="30" width="37.42578125" style="4" customWidth="1"/>
    <col min="31" max="16384" width="11.42578125" style="1"/>
  </cols>
  <sheetData>
    <row r="1" spans="1:30" ht="20.25" x14ac:dyDescent="0.25">
      <c r="B1" s="289"/>
      <c r="C1" s="289"/>
      <c r="D1" s="428" t="str">
        <f>+'Marco General'!C1</f>
        <v>DIRECCIONAMIENTO ESTRATÉGICO</v>
      </c>
      <c r="E1" s="428"/>
      <c r="F1" s="428"/>
      <c r="G1" s="428"/>
      <c r="H1" s="428"/>
      <c r="I1" s="428"/>
      <c r="J1" s="428"/>
      <c r="K1" s="428"/>
      <c r="L1" s="428"/>
      <c r="M1" s="428"/>
      <c r="N1" s="428"/>
      <c r="O1" s="428"/>
      <c r="P1" s="428"/>
      <c r="Q1" s="428"/>
      <c r="R1" s="428"/>
      <c r="S1" s="428"/>
      <c r="T1" s="428"/>
      <c r="U1" s="428"/>
      <c r="V1" s="428"/>
      <c r="W1" s="428"/>
      <c r="X1" s="427" t="s">
        <v>12</v>
      </c>
      <c r="Y1" s="427"/>
      <c r="Z1" s="437" t="s">
        <v>180</v>
      </c>
      <c r="AA1" s="437"/>
      <c r="AB1" s="437"/>
      <c r="AC1" s="458" t="s">
        <v>104</v>
      </c>
      <c r="AD1" s="449" t="s">
        <v>105</v>
      </c>
    </row>
    <row r="2" spans="1:30" ht="20.25" x14ac:dyDescent="0.25">
      <c r="B2" s="289"/>
      <c r="C2" s="289"/>
      <c r="D2" s="428" t="str">
        <f>+'Marco General'!C2</f>
        <v>PLAN OPERATIVO POR DEPENDENCIAS / PROCESOS</v>
      </c>
      <c r="E2" s="428"/>
      <c r="F2" s="428"/>
      <c r="G2" s="428"/>
      <c r="H2" s="428"/>
      <c r="I2" s="428"/>
      <c r="J2" s="428"/>
      <c r="K2" s="428"/>
      <c r="L2" s="428"/>
      <c r="M2" s="428"/>
      <c r="N2" s="428"/>
      <c r="O2" s="428"/>
      <c r="P2" s="428"/>
      <c r="Q2" s="428"/>
      <c r="R2" s="428"/>
      <c r="S2" s="428"/>
      <c r="T2" s="428"/>
      <c r="U2" s="428"/>
      <c r="V2" s="428"/>
      <c r="W2" s="428"/>
      <c r="X2" s="427" t="s">
        <v>13</v>
      </c>
      <c r="Y2" s="427"/>
      <c r="Z2" s="398" t="s">
        <v>181</v>
      </c>
      <c r="AA2" s="398"/>
      <c r="AB2" s="398"/>
      <c r="AC2" s="458"/>
      <c r="AD2" s="449"/>
    </row>
    <row r="3" spans="1:30" x14ac:dyDescent="0.25">
      <c r="B3" s="13"/>
      <c r="C3" s="6"/>
      <c r="D3" s="6"/>
      <c r="E3" s="6"/>
      <c r="F3" s="6"/>
      <c r="G3" s="6"/>
      <c r="H3" s="6"/>
      <c r="I3" s="6"/>
      <c r="J3" s="6"/>
      <c r="K3" s="6"/>
      <c r="L3" s="7"/>
      <c r="M3" s="7"/>
      <c r="N3" s="7"/>
      <c r="O3" s="8"/>
      <c r="P3" s="8"/>
      <c r="Q3" s="8"/>
      <c r="R3" s="8"/>
      <c r="S3" s="8"/>
      <c r="T3" s="8"/>
      <c r="U3" s="8"/>
      <c r="V3" s="8"/>
      <c r="W3" s="8"/>
      <c r="X3" s="8"/>
      <c r="Y3" s="8"/>
      <c r="Z3" s="8"/>
      <c r="AA3" s="8"/>
      <c r="AB3" s="8"/>
      <c r="AC3" s="8"/>
      <c r="AD3" s="14"/>
    </row>
    <row r="4" spans="1:30" x14ac:dyDescent="0.25">
      <c r="B4" s="430" t="s">
        <v>1</v>
      </c>
      <c r="C4" s="430"/>
      <c r="D4" s="417" t="str">
        <f>+'Marco General'!C8</f>
        <v>Subdirección de Intervención</v>
      </c>
      <c r="E4" s="417"/>
      <c r="F4" s="417"/>
      <c r="G4" s="417"/>
      <c r="H4" s="417"/>
      <c r="I4" s="417"/>
      <c r="J4" s="417"/>
      <c r="K4" s="417"/>
      <c r="L4" s="417"/>
      <c r="M4" s="206"/>
      <c r="N4" s="206"/>
      <c r="O4" s="450" t="s">
        <v>14</v>
      </c>
      <c r="P4" s="450"/>
      <c r="Q4" s="435" t="str">
        <f>IF('Marco General'!C10="","",'Marco General'!C10)</f>
        <v>Protección del Patrimonio Cultural</v>
      </c>
      <c r="R4" s="435"/>
      <c r="S4" s="435"/>
      <c r="T4" s="435"/>
      <c r="U4" s="430" t="s">
        <v>14</v>
      </c>
      <c r="V4" s="430"/>
      <c r="W4" s="455" t="str">
        <f>IF('Marco General'!D10="","",'Marco General'!D10)</f>
        <v/>
      </c>
      <c r="X4" s="456"/>
      <c r="Y4" s="456"/>
      <c r="Z4" s="456"/>
      <c r="AA4" s="456"/>
      <c r="AB4" s="457"/>
      <c r="AC4" s="430" t="s">
        <v>0</v>
      </c>
      <c r="AD4" s="451">
        <v>2018</v>
      </c>
    </row>
    <row r="5" spans="1:30" x14ac:dyDescent="0.25">
      <c r="B5" s="430"/>
      <c r="C5" s="430"/>
      <c r="D5" s="417"/>
      <c r="E5" s="417"/>
      <c r="F5" s="417"/>
      <c r="G5" s="417"/>
      <c r="H5" s="417"/>
      <c r="I5" s="417"/>
      <c r="J5" s="417"/>
      <c r="K5" s="417"/>
      <c r="L5" s="417"/>
      <c r="M5" s="206"/>
      <c r="N5" s="206"/>
      <c r="O5" s="450"/>
      <c r="P5" s="450"/>
      <c r="Q5" s="435" t="str">
        <f>IF('Marco General'!C11="","",'Marco General'!C11)</f>
        <v>Intervención del Patrimonio cultural</v>
      </c>
      <c r="R5" s="435"/>
      <c r="S5" s="435"/>
      <c r="T5" s="435"/>
      <c r="U5" s="430"/>
      <c r="V5" s="430"/>
      <c r="W5" s="455" t="str">
        <f>IF('Marco General'!D11="","",'Marco General'!D11)</f>
        <v/>
      </c>
      <c r="X5" s="456"/>
      <c r="Y5" s="456"/>
      <c r="Z5" s="456"/>
      <c r="AA5" s="456"/>
      <c r="AB5" s="457"/>
      <c r="AC5" s="430"/>
      <c r="AD5" s="451"/>
    </row>
    <row r="6" spans="1:30" x14ac:dyDescent="0.25">
      <c r="B6" s="18"/>
      <c r="C6" s="19"/>
      <c r="D6" s="19"/>
      <c r="E6" s="19"/>
      <c r="F6" s="19"/>
      <c r="G6" s="19"/>
      <c r="H6" s="19"/>
      <c r="I6" s="19"/>
      <c r="J6" s="24"/>
      <c r="K6" s="20"/>
      <c r="L6" s="20"/>
      <c r="M6" s="20"/>
      <c r="N6" s="20"/>
      <c r="O6" s="20"/>
      <c r="P6" s="20"/>
      <c r="Q6" s="20"/>
      <c r="R6" s="20"/>
      <c r="S6" s="20"/>
      <c r="T6" s="20"/>
      <c r="U6" s="20"/>
      <c r="V6" s="20"/>
      <c r="W6" s="20"/>
      <c r="X6" s="20"/>
      <c r="Y6" s="20"/>
      <c r="Z6" s="20"/>
      <c r="AA6" s="20"/>
      <c r="AB6" s="20"/>
      <c r="AC6" s="20"/>
      <c r="AD6" s="21"/>
    </row>
    <row r="7" spans="1:30" x14ac:dyDescent="0.25">
      <c r="B7" s="436" t="s">
        <v>3</v>
      </c>
      <c r="C7" s="430"/>
      <c r="D7" s="452" t="s">
        <v>142</v>
      </c>
      <c r="E7" s="453"/>
      <c r="F7" s="453"/>
      <c r="G7" s="453"/>
      <c r="H7" s="453"/>
      <c r="I7" s="453"/>
      <c r="J7" s="453"/>
      <c r="K7" s="453"/>
      <c r="L7" s="453"/>
      <c r="M7" s="453"/>
      <c r="N7" s="453"/>
      <c r="O7" s="453"/>
      <c r="P7" s="453"/>
      <c r="Q7" s="453"/>
      <c r="R7" s="453"/>
      <c r="S7" s="453"/>
      <c r="T7" s="453"/>
      <c r="U7" s="453"/>
      <c r="V7" s="453"/>
      <c r="W7" s="453"/>
      <c r="X7" s="453"/>
      <c r="Y7" s="453"/>
      <c r="Z7" s="453"/>
      <c r="AA7" s="453"/>
      <c r="AB7" s="453"/>
      <c r="AC7" s="453"/>
      <c r="AD7" s="454"/>
    </row>
    <row r="8" spans="1:30" x14ac:dyDescent="0.25">
      <c r="B8" s="429" t="s">
        <v>16</v>
      </c>
      <c r="C8" s="429"/>
      <c r="D8" s="429"/>
      <c r="E8" s="432" t="s">
        <v>198</v>
      </c>
      <c r="F8" s="432" t="s">
        <v>24</v>
      </c>
      <c r="G8" s="432" t="s">
        <v>187</v>
      </c>
      <c r="H8" s="432" t="s">
        <v>199</v>
      </c>
      <c r="I8" s="429" t="s">
        <v>17</v>
      </c>
      <c r="J8" s="429" t="s">
        <v>23</v>
      </c>
      <c r="K8" s="431" t="s">
        <v>18</v>
      </c>
      <c r="L8" s="431"/>
      <c r="M8" s="208"/>
      <c r="N8" s="208"/>
      <c r="O8" s="431" t="s">
        <v>192</v>
      </c>
      <c r="P8" s="431"/>
      <c r="Q8" s="431"/>
      <c r="R8" s="431"/>
      <c r="S8" s="431"/>
      <c r="T8" s="431"/>
      <c r="U8" s="431"/>
      <c r="V8" s="431"/>
      <c r="W8" s="431"/>
      <c r="X8" s="431"/>
      <c r="Y8" s="431"/>
      <c r="Z8" s="431"/>
      <c r="AA8" s="429" t="s">
        <v>8</v>
      </c>
      <c r="AB8" s="429"/>
      <c r="AC8" s="429"/>
      <c r="AD8" s="438" t="s">
        <v>22</v>
      </c>
    </row>
    <row r="9" spans="1:30" x14ac:dyDescent="0.25">
      <c r="B9" s="429"/>
      <c r="C9" s="429"/>
      <c r="D9" s="429"/>
      <c r="E9" s="433"/>
      <c r="F9" s="433"/>
      <c r="G9" s="433"/>
      <c r="H9" s="433"/>
      <c r="I9" s="429"/>
      <c r="J9" s="429"/>
      <c r="K9" s="431" t="s">
        <v>19</v>
      </c>
      <c r="L9" s="429" t="s">
        <v>20</v>
      </c>
      <c r="M9" s="207"/>
      <c r="N9" s="207"/>
      <c r="O9" s="429" t="s">
        <v>4</v>
      </c>
      <c r="P9" s="429"/>
      <c r="Q9" s="429"/>
      <c r="R9" s="429" t="s">
        <v>5</v>
      </c>
      <c r="S9" s="429"/>
      <c r="T9" s="429"/>
      <c r="U9" s="429" t="s">
        <v>6</v>
      </c>
      <c r="V9" s="429"/>
      <c r="W9" s="429"/>
      <c r="X9" s="429" t="s">
        <v>7</v>
      </c>
      <c r="Y9" s="429"/>
      <c r="Z9" s="429"/>
      <c r="AA9" s="429"/>
      <c r="AB9" s="429"/>
      <c r="AC9" s="429"/>
      <c r="AD9" s="438"/>
    </row>
    <row r="10" spans="1:30" ht="30" x14ac:dyDescent="0.25">
      <c r="B10" s="429"/>
      <c r="C10" s="429"/>
      <c r="D10" s="429"/>
      <c r="E10" s="434"/>
      <c r="F10" s="434"/>
      <c r="G10" s="434"/>
      <c r="H10" s="434"/>
      <c r="I10" s="429"/>
      <c r="J10" s="429"/>
      <c r="K10" s="431"/>
      <c r="L10" s="429"/>
      <c r="M10" s="207"/>
      <c r="N10" s="207"/>
      <c r="O10" s="15" t="s">
        <v>10</v>
      </c>
      <c r="P10" s="15" t="s">
        <v>9</v>
      </c>
      <c r="Q10" s="15" t="s">
        <v>21</v>
      </c>
      <c r="R10" s="15" t="s">
        <v>10</v>
      </c>
      <c r="S10" s="15" t="s">
        <v>9</v>
      </c>
      <c r="T10" s="15" t="s">
        <v>21</v>
      </c>
      <c r="U10" s="15" t="s">
        <v>10</v>
      </c>
      <c r="V10" s="15" t="s">
        <v>9</v>
      </c>
      <c r="W10" s="15" t="s">
        <v>21</v>
      </c>
      <c r="X10" s="15" t="s">
        <v>10</v>
      </c>
      <c r="Y10" s="15" t="s">
        <v>9</v>
      </c>
      <c r="Z10" s="15" t="s">
        <v>21</v>
      </c>
      <c r="AA10" s="15" t="s">
        <v>189</v>
      </c>
      <c r="AB10" s="25" t="s">
        <v>190</v>
      </c>
      <c r="AC10" s="25" t="s">
        <v>188</v>
      </c>
      <c r="AD10" s="26" t="s">
        <v>11</v>
      </c>
    </row>
    <row r="11" spans="1:30" s="61" customFormat="1" ht="42.75" x14ac:dyDescent="0.25">
      <c r="B11" s="424" t="s">
        <v>331</v>
      </c>
      <c r="C11" s="424"/>
      <c r="D11" s="424"/>
      <c r="E11" s="119" t="s">
        <v>366</v>
      </c>
      <c r="F11" s="187">
        <v>0.02</v>
      </c>
      <c r="G11" s="120" t="s">
        <v>252</v>
      </c>
      <c r="H11" s="116" t="s">
        <v>261</v>
      </c>
      <c r="I11" s="108" t="s">
        <v>511</v>
      </c>
      <c r="J11" s="108" t="s">
        <v>238</v>
      </c>
      <c r="K11" s="76">
        <v>43101</v>
      </c>
      <c r="L11" s="76">
        <v>43465</v>
      </c>
      <c r="M11" s="76"/>
      <c r="N11" s="76"/>
      <c r="O11" s="195">
        <v>0.25</v>
      </c>
      <c r="P11" s="195"/>
      <c r="Q11" s="108"/>
      <c r="R11" s="195">
        <v>0.25</v>
      </c>
      <c r="S11" s="195"/>
      <c r="T11" s="108"/>
      <c r="U11" s="195">
        <v>0.25</v>
      </c>
      <c r="V11" s="195"/>
      <c r="W11" s="108"/>
      <c r="X11" s="195">
        <v>0.25</v>
      </c>
      <c r="Y11" s="195"/>
      <c r="Z11" s="108"/>
      <c r="AA11" s="197">
        <f t="shared" ref="AA11" si="0">+SUM(O11,R11,U11,X11)</f>
        <v>1</v>
      </c>
      <c r="AB11" s="197">
        <f t="shared" ref="AB11" si="1">+SUM(P11,S11,V11,Y11)</f>
        <v>0</v>
      </c>
      <c r="AC11" s="107">
        <f t="shared" ref="AC11" si="2">IFERROR(AB11/AA11,"")</f>
        <v>0</v>
      </c>
      <c r="AD11" s="64"/>
    </row>
    <row r="12" spans="1:30" s="61" customFormat="1" ht="42.75" x14ac:dyDescent="0.25">
      <c r="B12" s="424" t="s">
        <v>301</v>
      </c>
      <c r="C12" s="424"/>
      <c r="D12" s="424"/>
      <c r="E12" s="119" t="s">
        <v>302</v>
      </c>
      <c r="F12" s="187">
        <v>0.02</v>
      </c>
      <c r="G12" s="120" t="s">
        <v>303</v>
      </c>
      <c r="H12" s="116" t="s">
        <v>297</v>
      </c>
      <c r="I12" s="108" t="s">
        <v>511</v>
      </c>
      <c r="J12" s="108" t="s">
        <v>242</v>
      </c>
      <c r="K12" s="76">
        <v>43101</v>
      </c>
      <c r="L12" s="76">
        <v>43465</v>
      </c>
      <c r="M12" s="76"/>
      <c r="N12" s="76"/>
      <c r="O12" s="195">
        <v>0.25</v>
      </c>
      <c r="P12" s="195"/>
      <c r="Q12" s="108"/>
      <c r="R12" s="195">
        <v>0.25</v>
      </c>
      <c r="S12" s="195"/>
      <c r="T12" s="116"/>
      <c r="U12" s="195">
        <v>0.25</v>
      </c>
      <c r="V12" s="195"/>
      <c r="W12" s="108"/>
      <c r="X12" s="195">
        <v>0.25</v>
      </c>
      <c r="Y12" s="195"/>
      <c r="Z12" s="116"/>
      <c r="AA12" s="197">
        <f t="shared" ref="AA12:AA37" si="3">+SUM(O12,R12,U12,X12)</f>
        <v>1</v>
      </c>
      <c r="AB12" s="197">
        <f t="shared" ref="AB12:AB42" si="4">+SUM(P12,S12,V12,Y12)</f>
        <v>0</v>
      </c>
      <c r="AC12" s="107">
        <f t="shared" ref="AC12:AC42" si="5">IFERROR(AB12/AA12,"")</f>
        <v>0</v>
      </c>
      <c r="AD12" s="64"/>
    </row>
    <row r="13" spans="1:30" s="61" customFormat="1" ht="42.75" x14ac:dyDescent="0.25">
      <c r="B13" s="424" t="s">
        <v>304</v>
      </c>
      <c r="C13" s="424"/>
      <c r="D13" s="424"/>
      <c r="E13" s="119" t="s">
        <v>305</v>
      </c>
      <c r="F13" s="187">
        <v>0.02</v>
      </c>
      <c r="G13" s="120" t="s">
        <v>306</v>
      </c>
      <c r="H13" s="116" t="s">
        <v>297</v>
      </c>
      <c r="I13" s="108" t="s">
        <v>511</v>
      </c>
      <c r="J13" s="108" t="s">
        <v>242</v>
      </c>
      <c r="K13" s="76">
        <v>43101</v>
      </c>
      <c r="L13" s="76">
        <v>43465</v>
      </c>
      <c r="M13" s="76"/>
      <c r="N13" s="76"/>
      <c r="O13" s="195">
        <v>0</v>
      </c>
      <c r="P13" s="195"/>
      <c r="Q13" s="108"/>
      <c r="R13" s="195">
        <v>0.33</v>
      </c>
      <c r="S13" s="195"/>
      <c r="T13" s="116"/>
      <c r="U13" s="195">
        <v>0.33</v>
      </c>
      <c r="V13" s="195"/>
      <c r="W13" s="116"/>
      <c r="X13" s="195">
        <v>0.34</v>
      </c>
      <c r="Y13" s="195"/>
      <c r="Z13" s="116"/>
      <c r="AA13" s="197">
        <f t="shared" ref="AA13:AA14" si="6">+SUM(O13,R13,U13,X13)</f>
        <v>1</v>
      </c>
      <c r="AB13" s="197">
        <f t="shared" ref="AB13:AB14" si="7">+SUM(P13,S13,V13,Y13)</f>
        <v>0</v>
      </c>
      <c r="AC13" s="107">
        <f t="shared" ref="AC13:AC14" si="8">IFERROR(AB13/AA13,"")</f>
        <v>0</v>
      </c>
      <c r="AD13" s="219"/>
    </row>
    <row r="14" spans="1:30" s="61" customFormat="1" ht="43.5" thickBot="1" x14ac:dyDescent="0.3">
      <c r="B14" s="424" t="s">
        <v>332</v>
      </c>
      <c r="C14" s="424"/>
      <c r="D14" s="424"/>
      <c r="E14" s="119" t="s">
        <v>367</v>
      </c>
      <c r="F14" s="187">
        <v>0.03</v>
      </c>
      <c r="G14" s="120" t="s">
        <v>260</v>
      </c>
      <c r="H14" s="116" t="s">
        <v>261</v>
      </c>
      <c r="I14" s="108" t="s">
        <v>511</v>
      </c>
      <c r="J14" s="108" t="s">
        <v>242</v>
      </c>
      <c r="K14" s="76">
        <v>43101</v>
      </c>
      <c r="L14" s="76">
        <v>43465</v>
      </c>
      <c r="M14" s="76"/>
      <c r="N14" s="76"/>
      <c r="O14" s="195">
        <v>0.25</v>
      </c>
      <c r="P14" s="195"/>
      <c r="Q14" s="108"/>
      <c r="R14" s="195">
        <v>0.25</v>
      </c>
      <c r="S14" s="195"/>
      <c r="T14" s="108"/>
      <c r="U14" s="195">
        <v>0.25</v>
      </c>
      <c r="V14" s="195"/>
      <c r="W14" s="108"/>
      <c r="X14" s="195">
        <v>0.25</v>
      </c>
      <c r="Y14" s="195"/>
      <c r="Z14" s="108"/>
      <c r="AA14" s="197">
        <f t="shared" si="6"/>
        <v>1</v>
      </c>
      <c r="AB14" s="197">
        <f t="shared" si="7"/>
        <v>0</v>
      </c>
      <c r="AC14" s="107">
        <f t="shared" si="8"/>
        <v>0</v>
      </c>
      <c r="AD14" s="219"/>
    </row>
    <row r="15" spans="1:30" s="72" customFormat="1" ht="56.25" thickBot="1" x14ac:dyDescent="0.3">
      <c r="A15" s="220" t="s">
        <v>458</v>
      </c>
      <c r="B15" s="325" t="s">
        <v>512</v>
      </c>
      <c r="C15" s="326"/>
      <c r="D15" s="326"/>
      <c r="E15" s="119" t="s">
        <v>368</v>
      </c>
      <c r="F15" s="187">
        <v>0.04</v>
      </c>
      <c r="G15" s="120" t="s">
        <v>239</v>
      </c>
      <c r="H15" s="108" t="s">
        <v>37</v>
      </c>
      <c r="I15" s="108" t="s">
        <v>262</v>
      </c>
      <c r="J15" s="108" t="s">
        <v>240</v>
      </c>
      <c r="K15" s="76">
        <v>43374</v>
      </c>
      <c r="L15" s="76">
        <v>43405</v>
      </c>
      <c r="M15" s="76"/>
      <c r="N15" s="76"/>
      <c r="O15" s="77">
        <v>0</v>
      </c>
      <c r="P15" s="108">
        <v>0</v>
      </c>
      <c r="Q15" s="108"/>
      <c r="R15" s="77">
        <v>0</v>
      </c>
      <c r="S15" s="108"/>
      <c r="T15" s="108"/>
      <c r="U15" s="77">
        <v>0</v>
      </c>
      <c r="V15" s="108"/>
      <c r="W15" s="108"/>
      <c r="X15" s="77">
        <v>1</v>
      </c>
      <c r="Y15" s="108">
        <v>0</v>
      </c>
      <c r="Z15" s="108"/>
      <c r="AA15" s="78">
        <f t="shared" ref="AA15:AB19" si="9">+SUM(O15,R15,U15,X15)</f>
        <v>1</v>
      </c>
      <c r="AB15" s="78">
        <f t="shared" si="9"/>
        <v>0</v>
      </c>
      <c r="AC15" s="79">
        <f t="shared" ref="AC15" si="10">IFERROR(AB15/AA15,"")</f>
        <v>0</v>
      </c>
      <c r="AD15" s="171"/>
    </row>
    <row r="16" spans="1:30" s="148" customFormat="1" ht="72" thickBot="1" x14ac:dyDescent="0.3">
      <c r="A16" s="221" t="s">
        <v>465</v>
      </c>
      <c r="B16" s="323" t="s">
        <v>513</v>
      </c>
      <c r="C16" s="324"/>
      <c r="D16" s="324"/>
      <c r="E16" s="119" t="s">
        <v>368</v>
      </c>
      <c r="F16" s="187">
        <v>0.04</v>
      </c>
      <c r="G16" s="120" t="s">
        <v>239</v>
      </c>
      <c r="H16" s="108" t="s">
        <v>37</v>
      </c>
      <c r="I16" s="108" t="s">
        <v>262</v>
      </c>
      <c r="J16" s="108" t="s">
        <v>240</v>
      </c>
      <c r="K16" s="76">
        <v>43160</v>
      </c>
      <c r="L16" s="76">
        <v>43252</v>
      </c>
      <c r="M16" s="76"/>
      <c r="N16" s="76"/>
      <c r="O16" s="77">
        <v>0</v>
      </c>
      <c r="P16" s="108">
        <v>0</v>
      </c>
      <c r="Q16" s="108"/>
      <c r="R16" s="77">
        <v>1</v>
      </c>
      <c r="S16" s="108"/>
      <c r="T16" s="108"/>
      <c r="U16" s="77">
        <v>0</v>
      </c>
      <c r="V16" s="108"/>
      <c r="W16" s="108"/>
      <c r="X16" s="77">
        <v>0</v>
      </c>
      <c r="Y16" s="108">
        <v>0</v>
      </c>
      <c r="Z16" s="108"/>
      <c r="AA16" s="78">
        <f t="shared" ref="AA16" si="11">+SUM(O16,R16,U16,X16)</f>
        <v>1</v>
      </c>
      <c r="AB16" s="78">
        <f t="shared" ref="AB16" si="12">+SUM(P16,S16,V16,Y16)</f>
        <v>0</v>
      </c>
      <c r="AC16" s="79">
        <f t="shared" ref="AC16" si="13">IFERROR(AB16/AA16,"")</f>
        <v>0</v>
      </c>
      <c r="AD16" s="168"/>
    </row>
    <row r="17" spans="1:30" s="148" customFormat="1" ht="33" thickBot="1" x14ac:dyDescent="0.3">
      <c r="A17" s="221" t="s">
        <v>467</v>
      </c>
      <c r="B17" s="323" t="s">
        <v>514</v>
      </c>
      <c r="C17" s="324"/>
      <c r="D17" s="324"/>
      <c r="E17" s="119" t="s">
        <v>368</v>
      </c>
      <c r="F17" s="187">
        <v>0.04</v>
      </c>
      <c r="G17" s="120" t="s">
        <v>239</v>
      </c>
      <c r="H17" s="108" t="s">
        <v>37</v>
      </c>
      <c r="I17" s="108" t="s">
        <v>262</v>
      </c>
      <c r="J17" s="108" t="s">
        <v>240</v>
      </c>
      <c r="K17" s="76">
        <v>43160</v>
      </c>
      <c r="L17" s="76">
        <v>43252</v>
      </c>
      <c r="M17" s="76"/>
      <c r="N17" s="76"/>
      <c r="O17" s="77">
        <v>0</v>
      </c>
      <c r="P17" s="108">
        <v>0</v>
      </c>
      <c r="Q17" s="108"/>
      <c r="R17" s="77">
        <v>1</v>
      </c>
      <c r="S17" s="108"/>
      <c r="T17" s="108"/>
      <c r="U17" s="77">
        <v>0</v>
      </c>
      <c r="V17" s="108"/>
      <c r="W17" s="108"/>
      <c r="X17" s="77">
        <v>0</v>
      </c>
      <c r="Y17" s="108">
        <v>0</v>
      </c>
      <c r="Z17" s="108"/>
      <c r="AA17" s="78">
        <f t="shared" ref="AA17" si="14">+SUM(O17,R17,U17,X17)</f>
        <v>1</v>
      </c>
      <c r="AB17" s="78">
        <f t="shared" ref="AB17" si="15">+SUM(P17,S17,V17,Y17)</f>
        <v>0</v>
      </c>
      <c r="AC17" s="79">
        <f t="shared" ref="AC17" si="16">IFERROR(AB17/AA17,"")</f>
        <v>0</v>
      </c>
      <c r="AD17" s="168"/>
    </row>
    <row r="18" spans="1:30" s="72" customFormat="1" ht="69.75" thickBot="1" x14ac:dyDescent="0.3">
      <c r="A18" s="222" t="s">
        <v>471</v>
      </c>
      <c r="B18" s="323" t="s">
        <v>515</v>
      </c>
      <c r="C18" s="324"/>
      <c r="D18" s="324"/>
      <c r="E18" s="119" t="s">
        <v>368</v>
      </c>
      <c r="F18" s="187">
        <v>0.04</v>
      </c>
      <c r="G18" s="120" t="s">
        <v>239</v>
      </c>
      <c r="H18" s="108" t="s">
        <v>37</v>
      </c>
      <c r="I18" s="108" t="s">
        <v>262</v>
      </c>
      <c r="J18" s="108" t="s">
        <v>240</v>
      </c>
      <c r="K18" s="76">
        <v>43101</v>
      </c>
      <c r="L18" s="76">
        <v>43189</v>
      </c>
      <c r="M18" s="76"/>
      <c r="N18" s="76"/>
      <c r="O18" s="77">
        <v>1</v>
      </c>
      <c r="P18" s="108">
        <v>0</v>
      </c>
      <c r="Q18" s="108"/>
      <c r="R18" s="77">
        <v>0</v>
      </c>
      <c r="S18" s="108"/>
      <c r="T18" s="108"/>
      <c r="U18" s="77">
        <v>0</v>
      </c>
      <c r="V18" s="108"/>
      <c r="W18" s="108"/>
      <c r="X18" s="77">
        <v>0</v>
      </c>
      <c r="Y18" s="108">
        <v>0</v>
      </c>
      <c r="Z18" s="108"/>
      <c r="AA18" s="78">
        <f t="shared" ref="AA18" si="17">+SUM(O18,R18,U18,X18)</f>
        <v>1</v>
      </c>
      <c r="AB18" s="78">
        <f t="shared" ref="AB18" si="18">+SUM(P18,S18,V18,Y18)</f>
        <v>0</v>
      </c>
      <c r="AC18" s="79">
        <f t="shared" ref="AC18" si="19">IFERROR(AB18/AA18,"")</f>
        <v>0</v>
      </c>
      <c r="AD18" s="168"/>
    </row>
    <row r="19" spans="1:30" s="72" customFormat="1" ht="28.5" x14ac:dyDescent="0.25">
      <c r="A19" s="422" t="s">
        <v>477</v>
      </c>
      <c r="B19" s="323" t="s">
        <v>516</v>
      </c>
      <c r="C19" s="324"/>
      <c r="D19" s="324"/>
      <c r="E19" s="119" t="s">
        <v>517</v>
      </c>
      <c r="F19" s="187">
        <v>0.04</v>
      </c>
      <c r="G19" s="108" t="s">
        <v>479</v>
      </c>
      <c r="H19" s="74" t="s">
        <v>37</v>
      </c>
      <c r="I19" s="116" t="s">
        <v>475</v>
      </c>
      <c r="J19" s="108" t="s">
        <v>240</v>
      </c>
      <c r="K19" s="76">
        <v>43191</v>
      </c>
      <c r="L19" s="76">
        <v>43220</v>
      </c>
      <c r="M19" s="198"/>
      <c r="N19" s="199"/>
      <c r="O19" s="201">
        <v>0</v>
      </c>
      <c r="P19" s="201">
        <v>0</v>
      </c>
      <c r="Q19" s="109"/>
      <c r="R19" s="201">
        <v>1</v>
      </c>
      <c r="S19" s="201"/>
      <c r="T19" s="109"/>
      <c r="U19" s="201">
        <v>0</v>
      </c>
      <c r="V19" s="201"/>
      <c r="W19" s="109"/>
      <c r="X19" s="201">
        <v>0</v>
      </c>
      <c r="Y19" s="201">
        <v>0</v>
      </c>
      <c r="Z19" s="109"/>
      <c r="AA19" s="203">
        <f t="shared" si="9"/>
        <v>1</v>
      </c>
      <c r="AB19" s="203">
        <f t="shared" si="9"/>
        <v>0</v>
      </c>
      <c r="AC19" s="107">
        <f t="shared" ref="AC19:AC31" si="20">IFERROR(AB19/AA19,"")</f>
        <v>0</v>
      </c>
      <c r="AD19" s="168"/>
    </row>
    <row r="20" spans="1:30" s="72" customFormat="1" ht="29.25" thickBot="1" x14ac:dyDescent="0.3">
      <c r="A20" s="423"/>
      <c r="B20" s="323" t="s">
        <v>518</v>
      </c>
      <c r="C20" s="324"/>
      <c r="D20" s="324"/>
      <c r="E20" s="119" t="s">
        <v>368</v>
      </c>
      <c r="F20" s="187">
        <v>0.04</v>
      </c>
      <c r="G20" s="120" t="s">
        <v>239</v>
      </c>
      <c r="H20" s="108" t="s">
        <v>37</v>
      </c>
      <c r="I20" s="108" t="s">
        <v>262</v>
      </c>
      <c r="J20" s="108" t="s">
        <v>240</v>
      </c>
      <c r="K20" s="76">
        <v>43313</v>
      </c>
      <c r="L20" s="76">
        <v>43342</v>
      </c>
      <c r="M20" s="198"/>
      <c r="N20" s="199"/>
      <c r="O20" s="201">
        <v>0</v>
      </c>
      <c r="P20" s="201">
        <v>0</v>
      </c>
      <c r="Q20" s="109"/>
      <c r="R20" s="201">
        <v>0</v>
      </c>
      <c r="S20" s="201"/>
      <c r="T20" s="109"/>
      <c r="U20" s="201">
        <v>1</v>
      </c>
      <c r="V20" s="201"/>
      <c r="W20" s="109"/>
      <c r="X20" s="201">
        <v>0</v>
      </c>
      <c r="Y20" s="201">
        <v>0</v>
      </c>
      <c r="Z20" s="109"/>
      <c r="AA20" s="203">
        <f t="shared" ref="AA20:AA21" si="21">+SUM(O20,R20,U20,X20)</f>
        <v>1</v>
      </c>
      <c r="AB20" s="203">
        <f t="shared" ref="AB20:AB21" si="22">+SUM(P20,S20,V20,Y20)</f>
        <v>0</v>
      </c>
      <c r="AC20" s="107">
        <f t="shared" si="20"/>
        <v>0</v>
      </c>
      <c r="AD20" s="168"/>
    </row>
    <row r="21" spans="1:30" s="148" customFormat="1" ht="42.75" x14ac:dyDescent="0.25">
      <c r="A21" s="327" t="s">
        <v>478</v>
      </c>
      <c r="B21" s="323" t="s">
        <v>519</v>
      </c>
      <c r="C21" s="324"/>
      <c r="D21" s="324"/>
      <c r="E21" s="119" t="s">
        <v>368</v>
      </c>
      <c r="F21" s="187">
        <v>0.02</v>
      </c>
      <c r="G21" s="108" t="s">
        <v>524</v>
      </c>
      <c r="H21" s="108" t="s">
        <v>37</v>
      </c>
      <c r="I21" s="116" t="s">
        <v>468</v>
      </c>
      <c r="J21" s="108" t="s">
        <v>240</v>
      </c>
      <c r="K21" s="76">
        <v>43160</v>
      </c>
      <c r="L21" s="76" t="s">
        <v>469</v>
      </c>
      <c r="M21" s="198"/>
      <c r="N21" s="199"/>
      <c r="O21" s="201">
        <v>0</v>
      </c>
      <c r="P21" s="201">
        <v>0</v>
      </c>
      <c r="Q21" s="109"/>
      <c r="R21" s="201">
        <v>1</v>
      </c>
      <c r="S21" s="201"/>
      <c r="T21" s="109"/>
      <c r="U21" s="201">
        <v>0</v>
      </c>
      <c r="V21" s="201"/>
      <c r="W21" s="109"/>
      <c r="X21" s="201">
        <v>0</v>
      </c>
      <c r="Y21" s="201">
        <v>0</v>
      </c>
      <c r="Z21" s="109"/>
      <c r="AA21" s="203">
        <f t="shared" si="21"/>
        <v>1</v>
      </c>
      <c r="AB21" s="203">
        <f t="shared" si="22"/>
        <v>0</v>
      </c>
      <c r="AC21" s="107">
        <f t="shared" si="20"/>
        <v>0</v>
      </c>
      <c r="AD21" s="168"/>
    </row>
    <row r="22" spans="1:30" s="148" customFormat="1" ht="29.25" thickBot="1" x14ac:dyDescent="0.3">
      <c r="A22" s="329"/>
      <c r="B22" s="323" t="s">
        <v>520</v>
      </c>
      <c r="C22" s="324"/>
      <c r="D22" s="324"/>
      <c r="E22" s="119" t="s">
        <v>368</v>
      </c>
      <c r="F22" s="187">
        <v>0.04</v>
      </c>
      <c r="G22" s="120" t="s">
        <v>239</v>
      </c>
      <c r="H22" s="108" t="s">
        <v>37</v>
      </c>
      <c r="I22" s="108" t="s">
        <v>262</v>
      </c>
      <c r="J22" s="108" t="s">
        <v>240</v>
      </c>
      <c r="K22" s="76">
        <v>43221</v>
      </c>
      <c r="L22" s="76">
        <v>43312</v>
      </c>
      <c r="M22" s="198"/>
      <c r="N22" s="199"/>
      <c r="O22" s="201">
        <v>0</v>
      </c>
      <c r="P22" s="201">
        <v>0</v>
      </c>
      <c r="Q22" s="109"/>
      <c r="R22" s="201">
        <v>0</v>
      </c>
      <c r="S22" s="201"/>
      <c r="T22" s="109"/>
      <c r="U22" s="201">
        <v>1</v>
      </c>
      <c r="V22" s="201"/>
      <c r="W22" s="109"/>
      <c r="X22" s="201">
        <v>0</v>
      </c>
      <c r="Y22" s="201">
        <v>0</v>
      </c>
      <c r="Z22" s="109"/>
      <c r="AA22" s="203">
        <f t="shared" ref="AA22:AA23" si="23">+SUM(O22,R22,U22,X22)</f>
        <v>1</v>
      </c>
      <c r="AB22" s="203">
        <f t="shared" ref="AB22:AB23" si="24">+SUM(P22,S22,V22,Y22)</f>
        <v>0</v>
      </c>
      <c r="AC22" s="107">
        <f t="shared" si="20"/>
        <v>0</v>
      </c>
      <c r="AD22" s="168"/>
    </row>
    <row r="23" spans="1:30" s="148" customFormat="1" ht="42.75" x14ac:dyDescent="0.25">
      <c r="A23" s="327" t="s">
        <v>480</v>
      </c>
      <c r="B23" s="323" t="s">
        <v>521</v>
      </c>
      <c r="C23" s="324"/>
      <c r="D23" s="324"/>
      <c r="E23" s="119" t="s">
        <v>368</v>
      </c>
      <c r="F23" s="187">
        <v>0.02</v>
      </c>
      <c r="G23" s="108" t="s">
        <v>524</v>
      </c>
      <c r="H23" s="108" t="s">
        <v>37</v>
      </c>
      <c r="I23" s="116" t="s">
        <v>468</v>
      </c>
      <c r="J23" s="108" t="s">
        <v>240</v>
      </c>
      <c r="K23" s="76">
        <v>43160</v>
      </c>
      <c r="L23" s="76" t="s">
        <v>469</v>
      </c>
      <c r="M23" s="198"/>
      <c r="N23" s="199"/>
      <c r="O23" s="201">
        <v>0</v>
      </c>
      <c r="P23" s="201">
        <v>0</v>
      </c>
      <c r="Q23" s="109"/>
      <c r="R23" s="201">
        <v>1</v>
      </c>
      <c r="S23" s="201"/>
      <c r="T23" s="109"/>
      <c r="U23" s="201">
        <v>0</v>
      </c>
      <c r="V23" s="201"/>
      <c r="W23" s="109"/>
      <c r="X23" s="201">
        <v>0</v>
      </c>
      <c r="Y23" s="201">
        <v>0</v>
      </c>
      <c r="Z23" s="109"/>
      <c r="AA23" s="203">
        <f t="shared" si="23"/>
        <v>1</v>
      </c>
      <c r="AB23" s="203">
        <f t="shared" si="24"/>
        <v>0</v>
      </c>
      <c r="AC23" s="107">
        <f t="shared" si="20"/>
        <v>0</v>
      </c>
      <c r="AD23" s="168"/>
    </row>
    <row r="24" spans="1:30" s="148" customFormat="1" ht="29.25" thickBot="1" x14ac:dyDescent="0.3">
      <c r="A24" s="329"/>
      <c r="B24" s="323" t="s">
        <v>522</v>
      </c>
      <c r="C24" s="324"/>
      <c r="D24" s="324"/>
      <c r="E24" s="119" t="s">
        <v>368</v>
      </c>
      <c r="F24" s="187">
        <v>0.04</v>
      </c>
      <c r="G24" s="120" t="s">
        <v>239</v>
      </c>
      <c r="H24" s="108" t="s">
        <v>37</v>
      </c>
      <c r="I24" s="108" t="s">
        <v>262</v>
      </c>
      <c r="J24" s="108" t="s">
        <v>240</v>
      </c>
      <c r="K24" s="76">
        <v>43221</v>
      </c>
      <c r="L24" s="76">
        <v>43312</v>
      </c>
      <c r="M24" s="198"/>
      <c r="N24" s="199"/>
      <c r="O24" s="201">
        <v>0</v>
      </c>
      <c r="P24" s="201">
        <v>0</v>
      </c>
      <c r="Q24" s="109"/>
      <c r="R24" s="201">
        <v>0</v>
      </c>
      <c r="S24" s="201"/>
      <c r="T24" s="109"/>
      <c r="U24" s="201">
        <v>1</v>
      </c>
      <c r="V24" s="201"/>
      <c r="W24" s="109"/>
      <c r="X24" s="201">
        <v>0</v>
      </c>
      <c r="Y24" s="201">
        <v>0</v>
      </c>
      <c r="Z24" s="109"/>
      <c r="AA24" s="203">
        <f t="shared" ref="AA24" si="25">+SUM(O24,R24,U24,X24)</f>
        <v>1</v>
      </c>
      <c r="AB24" s="203">
        <f t="shared" ref="AB24" si="26">+SUM(P24,S24,V24,Y24)</f>
        <v>0</v>
      </c>
      <c r="AC24" s="107">
        <f t="shared" si="20"/>
        <v>0</v>
      </c>
      <c r="AD24" s="168"/>
    </row>
    <row r="25" spans="1:30" s="148" customFormat="1" ht="63.75" thickBot="1" x14ac:dyDescent="0.3">
      <c r="A25" s="221" t="s">
        <v>487</v>
      </c>
      <c r="B25" s="323" t="s">
        <v>523</v>
      </c>
      <c r="C25" s="324"/>
      <c r="D25" s="324"/>
      <c r="E25" s="119" t="s">
        <v>368</v>
      </c>
      <c r="F25" s="187">
        <v>0.04</v>
      </c>
      <c r="G25" s="120" t="s">
        <v>239</v>
      </c>
      <c r="H25" s="108" t="s">
        <v>37</v>
      </c>
      <c r="I25" s="108" t="s">
        <v>262</v>
      </c>
      <c r="J25" s="108" t="s">
        <v>240</v>
      </c>
      <c r="K25" s="76">
        <v>43221</v>
      </c>
      <c r="L25" s="76">
        <v>43312</v>
      </c>
      <c r="M25" s="198"/>
      <c r="N25" s="199"/>
      <c r="O25" s="201">
        <v>0</v>
      </c>
      <c r="P25" s="201">
        <v>0</v>
      </c>
      <c r="Q25" s="109"/>
      <c r="R25" s="201">
        <v>0</v>
      </c>
      <c r="S25" s="201"/>
      <c r="T25" s="109"/>
      <c r="U25" s="201">
        <v>1</v>
      </c>
      <c r="V25" s="201"/>
      <c r="W25" s="109"/>
      <c r="X25" s="201">
        <v>0</v>
      </c>
      <c r="Y25" s="201">
        <v>0</v>
      </c>
      <c r="Z25" s="109"/>
      <c r="AA25" s="203">
        <f t="shared" ref="AA25" si="27">+SUM(O25,R25,U25,X25)</f>
        <v>1</v>
      </c>
      <c r="AB25" s="203">
        <f t="shared" ref="AB25" si="28">+SUM(P25,S25,V25,Y25)</f>
        <v>0</v>
      </c>
      <c r="AC25" s="107">
        <f t="shared" si="20"/>
        <v>0</v>
      </c>
      <c r="AD25" s="168"/>
    </row>
    <row r="26" spans="1:30" s="72" customFormat="1" ht="28.5" x14ac:dyDescent="0.25">
      <c r="A26" s="320" t="s">
        <v>490</v>
      </c>
      <c r="B26" s="323" t="s">
        <v>526</v>
      </c>
      <c r="C26" s="324"/>
      <c r="D26" s="324"/>
      <c r="E26" s="119" t="s">
        <v>368</v>
      </c>
      <c r="F26" s="187">
        <v>0.02</v>
      </c>
      <c r="G26" s="120" t="s">
        <v>239</v>
      </c>
      <c r="H26" s="108" t="s">
        <v>37</v>
      </c>
      <c r="I26" s="108" t="s">
        <v>262</v>
      </c>
      <c r="J26" s="108" t="s">
        <v>240</v>
      </c>
      <c r="K26" s="76">
        <v>43101</v>
      </c>
      <c r="L26" s="76">
        <v>43130</v>
      </c>
      <c r="M26" s="196"/>
      <c r="N26" s="196"/>
      <c r="O26" s="201">
        <v>1</v>
      </c>
      <c r="P26" s="201">
        <v>0</v>
      </c>
      <c r="Q26" s="109"/>
      <c r="R26" s="201">
        <v>0</v>
      </c>
      <c r="S26" s="201"/>
      <c r="T26" s="109"/>
      <c r="U26" s="201">
        <v>0</v>
      </c>
      <c r="V26" s="201"/>
      <c r="W26" s="109"/>
      <c r="X26" s="201">
        <v>0</v>
      </c>
      <c r="Y26" s="201">
        <v>0</v>
      </c>
      <c r="Z26" s="109"/>
      <c r="AA26" s="203">
        <f t="shared" ref="AA26" si="29">+SUM(O26,R26,U26,X26)</f>
        <v>1</v>
      </c>
      <c r="AB26" s="203">
        <f t="shared" ref="AB26" si="30">+SUM(P26,S26,V26,Y26)</f>
        <v>0</v>
      </c>
      <c r="AC26" s="107">
        <f t="shared" si="20"/>
        <v>0</v>
      </c>
      <c r="AD26" s="168"/>
    </row>
    <row r="27" spans="1:30" s="72" customFormat="1" ht="29.25" thickBot="1" x14ac:dyDescent="0.3">
      <c r="A27" s="322"/>
      <c r="B27" s="323" t="s">
        <v>525</v>
      </c>
      <c r="C27" s="324"/>
      <c r="D27" s="324"/>
      <c r="E27" s="119" t="s">
        <v>368</v>
      </c>
      <c r="F27" s="187">
        <v>0.04</v>
      </c>
      <c r="G27" s="120" t="s">
        <v>239</v>
      </c>
      <c r="H27" s="108" t="s">
        <v>37</v>
      </c>
      <c r="I27" s="108" t="s">
        <v>262</v>
      </c>
      <c r="J27" s="108" t="s">
        <v>240</v>
      </c>
      <c r="K27" s="76">
        <v>43221</v>
      </c>
      <c r="L27" s="76">
        <v>43312</v>
      </c>
      <c r="M27" s="198"/>
      <c r="N27" s="199"/>
      <c r="O27" s="201">
        <v>0</v>
      </c>
      <c r="P27" s="201">
        <v>0</v>
      </c>
      <c r="Q27" s="109"/>
      <c r="R27" s="201">
        <v>1</v>
      </c>
      <c r="S27" s="201"/>
      <c r="T27" s="109"/>
      <c r="U27" s="201">
        <v>0</v>
      </c>
      <c r="V27" s="201"/>
      <c r="W27" s="109"/>
      <c r="X27" s="201">
        <v>0</v>
      </c>
      <c r="Y27" s="201">
        <v>0</v>
      </c>
      <c r="Z27" s="109"/>
      <c r="AA27" s="203">
        <f t="shared" ref="AA27" si="31">+SUM(O27,R27,U27,X27)</f>
        <v>1</v>
      </c>
      <c r="AB27" s="203">
        <f t="shared" ref="AB27" si="32">+SUM(P27,S27,V27,Y27)</f>
        <v>0</v>
      </c>
      <c r="AC27" s="107">
        <f t="shared" si="20"/>
        <v>0</v>
      </c>
      <c r="AD27" s="168"/>
    </row>
    <row r="28" spans="1:30" s="72" customFormat="1" ht="69.75" thickBot="1" x14ac:dyDescent="0.3">
      <c r="A28" s="221" t="s">
        <v>496</v>
      </c>
      <c r="B28" s="323" t="s">
        <v>527</v>
      </c>
      <c r="C28" s="324"/>
      <c r="D28" s="324"/>
      <c r="E28" s="119" t="s">
        <v>368</v>
      </c>
      <c r="F28" s="187">
        <v>0.04</v>
      </c>
      <c r="G28" s="120" t="s">
        <v>239</v>
      </c>
      <c r="H28" s="108" t="s">
        <v>37</v>
      </c>
      <c r="I28" s="108" t="s">
        <v>262</v>
      </c>
      <c r="J28" s="108" t="s">
        <v>240</v>
      </c>
      <c r="K28" s="76">
        <v>43221</v>
      </c>
      <c r="L28" s="76">
        <v>43312</v>
      </c>
      <c r="M28" s="198"/>
      <c r="N28" s="199"/>
      <c r="O28" s="201">
        <v>0</v>
      </c>
      <c r="P28" s="201">
        <v>0</v>
      </c>
      <c r="Q28" s="109"/>
      <c r="R28" s="201">
        <v>1</v>
      </c>
      <c r="S28" s="201"/>
      <c r="T28" s="109"/>
      <c r="U28" s="201">
        <v>0</v>
      </c>
      <c r="V28" s="201"/>
      <c r="W28" s="109"/>
      <c r="X28" s="201">
        <v>0</v>
      </c>
      <c r="Y28" s="201">
        <v>0</v>
      </c>
      <c r="Z28" s="109"/>
      <c r="AA28" s="203">
        <f t="shared" ref="AA28" si="33">+SUM(O28,R28,U28,X28)</f>
        <v>1</v>
      </c>
      <c r="AB28" s="203">
        <f t="shared" ref="AB28" si="34">+SUM(P28,S28,V28,Y28)</f>
        <v>0</v>
      </c>
      <c r="AC28" s="107">
        <f t="shared" si="20"/>
        <v>0</v>
      </c>
      <c r="AD28" s="168"/>
    </row>
    <row r="29" spans="1:30" s="148" customFormat="1" ht="28.5" x14ac:dyDescent="0.25">
      <c r="A29" s="327" t="s">
        <v>499</v>
      </c>
      <c r="B29" s="323" t="s">
        <v>528</v>
      </c>
      <c r="C29" s="324"/>
      <c r="D29" s="324"/>
      <c r="E29" s="119" t="s">
        <v>368</v>
      </c>
      <c r="F29" s="187">
        <v>0.04</v>
      </c>
      <c r="G29" s="120" t="s">
        <v>239</v>
      </c>
      <c r="H29" s="108" t="s">
        <v>37</v>
      </c>
      <c r="I29" s="116" t="s">
        <v>529</v>
      </c>
      <c r="J29" s="108" t="s">
        <v>240</v>
      </c>
      <c r="K29" s="76">
        <v>43282</v>
      </c>
      <c r="L29" s="76">
        <v>43312</v>
      </c>
      <c r="M29" s="196"/>
      <c r="N29" s="196"/>
      <c r="O29" s="201">
        <v>0</v>
      </c>
      <c r="P29" s="201">
        <v>0</v>
      </c>
      <c r="Q29" s="109"/>
      <c r="R29" s="201">
        <v>1</v>
      </c>
      <c r="S29" s="201"/>
      <c r="T29" s="109"/>
      <c r="U29" s="201">
        <v>0</v>
      </c>
      <c r="V29" s="201"/>
      <c r="W29" s="109"/>
      <c r="X29" s="201">
        <v>0</v>
      </c>
      <c r="Y29" s="201">
        <v>0</v>
      </c>
      <c r="Z29" s="109"/>
      <c r="AA29" s="203">
        <f t="shared" ref="AA29" si="35">+SUM(O29,R29,U29,X29)</f>
        <v>1</v>
      </c>
      <c r="AB29" s="203">
        <f t="shared" ref="AB29" si="36">+SUM(P29,S29,V29,Y29)</f>
        <v>0</v>
      </c>
      <c r="AC29" s="107">
        <f t="shared" si="20"/>
        <v>0</v>
      </c>
      <c r="AD29" s="168"/>
    </row>
    <row r="30" spans="1:30" s="148" customFormat="1" ht="28.5" x14ac:dyDescent="0.25">
      <c r="A30" s="329"/>
      <c r="B30" s="323" t="s">
        <v>530</v>
      </c>
      <c r="C30" s="324"/>
      <c r="D30" s="324"/>
      <c r="E30" s="119" t="s">
        <v>368</v>
      </c>
      <c r="F30" s="187">
        <v>0.02</v>
      </c>
      <c r="G30" s="120" t="s">
        <v>239</v>
      </c>
      <c r="H30" s="108" t="s">
        <v>37</v>
      </c>
      <c r="I30" s="116" t="s">
        <v>262</v>
      </c>
      <c r="J30" s="108" t="s">
        <v>240</v>
      </c>
      <c r="K30" s="76">
        <v>43313</v>
      </c>
      <c r="L30" s="76">
        <v>43342</v>
      </c>
      <c r="M30" s="196"/>
      <c r="N30" s="196"/>
      <c r="O30" s="201">
        <v>0</v>
      </c>
      <c r="P30" s="201">
        <v>0</v>
      </c>
      <c r="Q30" s="109"/>
      <c r="R30" s="201">
        <v>1</v>
      </c>
      <c r="S30" s="201"/>
      <c r="T30" s="109"/>
      <c r="U30" s="201">
        <v>0</v>
      </c>
      <c r="V30" s="201"/>
      <c r="W30" s="109"/>
      <c r="X30" s="201">
        <v>0</v>
      </c>
      <c r="Y30" s="201">
        <v>0</v>
      </c>
      <c r="Z30" s="109"/>
      <c r="AA30" s="203">
        <f t="shared" ref="AA30" si="37">+SUM(O30,R30,U30,X30)</f>
        <v>1</v>
      </c>
      <c r="AB30" s="203">
        <f t="shared" ref="AB30" si="38">+SUM(P30,S30,V30,Y30)</f>
        <v>0</v>
      </c>
      <c r="AC30" s="107">
        <f t="shared" si="20"/>
        <v>0</v>
      </c>
      <c r="AD30" s="168"/>
    </row>
    <row r="31" spans="1:30" s="148" customFormat="1" ht="28.5" x14ac:dyDescent="0.25">
      <c r="A31" s="329"/>
      <c r="B31" s="323" t="s">
        <v>531</v>
      </c>
      <c r="C31" s="324"/>
      <c r="D31" s="324"/>
      <c r="E31" s="119" t="s">
        <v>368</v>
      </c>
      <c r="F31" s="187">
        <v>0.04</v>
      </c>
      <c r="G31" s="116" t="s">
        <v>454</v>
      </c>
      <c r="H31" s="96" t="s">
        <v>37</v>
      </c>
      <c r="I31" s="116" t="s">
        <v>262</v>
      </c>
      <c r="J31" s="108" t="s">
        <v>240</v>
      </c>
      <c r="K31" s="76">
        <v>43374</v>
      </c>
      <c r="L31" s="76">
        <v>43465</v>
      </c>
      <c r="M31" s="196"/>
      <c r="N31" s="196"/>
      <c r="O31" s="201">
        <v>0</v>
      </c>
      <c r="P31" s="201">
        <v>0</v>
      </c>
      <c r="Q31" s="109"/>
      <c r="R31" s="201">
        <v>0</v>
      </c>
      <c r="S31" s="201"/>
      <c r="T31" s="109"/>
      <c r="U31" s="201">
        <v>0</v>
      </c>
      <c r="V31" s="201"/>
      <c r="W31" s="109"/>
      <c r="X31" s="201">
        <v>1</v>
      </c>
      <c r="Y31" s="201">
        <v>0</v>
      </c>
      <c r="Z31" s="109"/>
      <c r="AA31" s="203">
        <f t="shared" ref="AA31" si="39">+SUM(O31,R31,U31,X31)</f>
        <v>1</v>
      </c>
      <c r="AB31" s="203">
        <f t="shared" ref="AB31" si="40">+SUM(P31,S31,V31,Y31)</f>
        <v>0</v>
      </c>
      <c r="AC31" s="107">
        <f t="shared" si="20"/>
        <v>0</v>
      </c>
      <c r="AD31" s="168"/>
    </row>
    <row r="32" spans="1:30" s="61" customFormat="1" ht="42.75" x14ac:dyDescent="0.25">
      <c r="B32" s="424" t="s">
        <v>333</v>
      </c>
      <c r="C32" s="424"/>
      <c r="D32" s="424"/>
      <c r="E32" s="119" t="s">
        <v>369</v>
      </c>
      <c r="F32" s="187">
        <v>0.04</v>
      </c>
      <c r="G32" s="120" t="s">
        <v>246</v>
      </c>
      <c r="H32" s="121" t="s">
        <v>263</v>
      </c>
      <c r="I32" s="116" t="s">
        <v>511</v>
      </c>
      <c r="J32" s="108" t="s">
        <v>238</v>
      </c>
      <c r="K32" s="117">
        <v>43101</v>
      </c>
      <c r="L32" s="117">
        <v>43465</v>
      </c>
      <c r="M32" s="117"/>
      <c r="N32" s="117"/>
      <c r="O32" s="118">
        <v>0.25</v>
      </c>
      <c r="P32" s="118"/>
      <c r="Q32" s="108"/>
      <c r="R32" s="118">
        <v>0.25</v>
      </c>
      <c r="S32" s="118"/>
      <c r="T32" s="116"/>
      <c r="U32" s="118">
        <v>0.25</v>
      </c>
      <c r="V32" s="118"/>
      <c r="W32" s="116"/>
      <c r="X32" s="118">
        <v>0.25</v>
      </c>
      <c r="Y32" s="118"/>
      <c r="Z32" s="116"/>
      <c r="AA32" s="105">
        <f t="shared" si="3"/>
        <v>1</v>
      </c>
      <c r="AB32" s="105">
        <f t="shared" si="4"/>
        <v>0</v>
      </c>
      <c r="AC32" s="107">
        <f t="shared" si="5"/>
        <v>0</v>
      </c>
      <c r="AD32" s="63"/>
    </row>
    <row r="33" spans="1:34" s="61" customFormat="1" ht="30" x14ac:dyDescent="0.25">
      <c r="B33" s="424" t="s">
        <v>334</v>
      </c>
      <c r="C33" s="424"/>
      <c r="D33" s="424"/>
      <c r="E33" s="119" t="s">
        <v>368</v>
      </c>
      <c r="F33" s="187">
        <v>0.04</v>
      </c>
      <c r="G33" s="120" t="s">
        <v>283</v>
      </c>
      <c r="H33" s="121" t="s">
        <v>275</v>
      </c>
      <c r="I33" s="108" t="s">
        <v>271</v>
      </c>
      <c r="J33" s="108" t="s">
        <v>272</v>
      </c>
      <c r="K33" s="117">
        <v>43101</v>
      </c>
      <c r="L33" s="117">
        <v>43465</v>
      </c>
      <c r="M33" s="117"/>
      <c r="N33" s="117"/>
      <c r="O33" s="118">
        <v>0.25</v>
      </c>
      <c r="P33" s="118"/>
      <c r="Q33" s="108"/>
      <c r="R33" s="118">
        <v>0.25</v>
      </c>
      <c r="S33" s="118"/>
      <c r="T33" s="108"/>
      <c r="U33" s="118">
        <v>0.25</v>
      </c>
      <c r="V33" s="118"/>
      <c r="W33" s="116"/>
      <c r="X33" s="118">
        <v>0.25</v>
      </c>
      <c r="Y33" s="116"/>
      <c r="Z33" s="116"/>
      <c r="AA33" s="105">
        <f t="shared" si="3"/>
        <v>1</v>
      </c>
      <c r="AB33" s="105">
        <f t="shared" si="4"/>
        <v>0</v>
      </c>
      <c r="AC33" s="107">
        <f t="shared" si="5"/>
        <v>0</v>
      </c>
      <c r="AD33" s="169"/>
    </row>
    <row r="34" spans="1:34" s="61" customFormat="1" ht="30" x14ac:dyDescent="0.25">
      <c r="B34" s="424" t="s">
        <v>335</v>
      </c>
      <c r="C34" s="424"/>
      <c r="D34" s="424"/>
      <c r="E34" s="119" t="s">
        <v>370</v>
      </c>
      <c r="F34" s="187">
        <v>0.04</v>
      </c>
      <c r="G34" s="120" t="s">
        <v>339</v>
      </c>
      <c r="H34" s="121" t="s">
        <v>275</v>
      </c>
      <c r="I34" s="108" t="s">
        <v>271</v>
      </c>
      <c r="J34" s="108" t="s">
        <v>272</v>
      </c>
      <c r="K34" s="117">
        <v>43101</v>
      </c>
      <c r="L34" s="117">
        <v>43465</v>
      </c>
      <c r="M34" s="117"/>
      <c r="N34" s="117"/>
      <c r="O34" s="118">
        <v>0.25</v>
      </c>
      <c r="P34" s="118"/>
      <c r="Q34" s="116"/>
      <c r="R34" s="118">
        <v>0.25</v>
      </c>
      <c r="S34" s="118"/>
      <c r="T34" s="116"/>
      <c r="U34" s="118">
        <v>0.25</v>
      </c>
      <c r="V34" s="118"/>
      <c r="W34" s="116"/>
      <c r="X34" s="118">
        <v>0.25</v>
      </c>
      <c r="Y34" s="116"/>
      <c r="Z34" s="116"/>
      <c r="AA34" s="105">
        <f t="shared" si="3"/>
        <v>1</v>
      </c>
      <c r="AB34" s="105">
        <f t="shared" si="4"/>
        <v>0</v>
      </c>
      <c r="AC34" s="107">
        <f t="shared" si="5"/>
        <v>0</v>
      </c>
      <c r="AD34" s="170"/>
    </row>
    <row r="35" spans="1:34" s="61" customFormat="1" ht="30" x14ac:dyDescent="0.25">
      <c r="B35" s="424" t="s">
        <v>341</v>
      </c>
      <c r="C35" s="424"/>
      <c r="D35" s="424"/>
      <c r="E35" s="119" t="s">
        <v>371</v>
      </c>
      <c r="F35" s="187">
        <v>0.04</v>
      </c>
      <c r="G35" s="120" t="s">
        <v>252</v>
      </c>
      <c r="H35" s="121" t="s">
        <v>275</v>
      </c>
      <c r="I35" s="108" t="s">
        <v>271</v>
      </c>
      <c r="J35" s="108" t="s">
        <v>272</v>
      </c>
      <c r="K35" s="117">
        <v>43101</v>
      </c>
      <c r="L35" s="117">
        <v>43465</v>
      </c>
      <c r="M35" s="117"/>
      <c r="N35" s="117"/>
      <c r="O35" s="118">
        <v>0.25</v>
      </c>
      <c r="P35" s="118"/>
      <c r="Q35" s="108"/>
      <c r="R35" s="118">
        <v>0.25</v>
      </c>
      <c r="S35" s="118"/>
      <c r="T35" s="116"/>
      <c r="U35" s="118">
        <v>0.25</v>
      </c>
      <c r="V35" s="118"/>
      <c r="W35" s="116"/>
      <c r="X35" s="118">
        <v>0.25</v>
      </c>
      <c r="Y35" s="116"/>
      <c r="Z35" s="116"/>
      <c r="AA35" s="105">
        <f t="shared" si="3"/>
        <v>1</v>
      </c>
      <c r="AB35" s="105">
        <f t="shared" si="4"/>
        <v>0</v>
      </c>
      <c r="AC35" s="107">
        <f t="shared" si="5"/>
        <v>0</v>
      </c>
      <c r="AD35" s="169"/>
    </row>
    <row r="36" spans="1:34" s="61" customFormat="1" ht="28.5" x14ac:dyDescent="0.25">
      <c r="B36" s="424" t="s">
        <v>307</v>
      </c>
      <c r="C36" s="424"/>
      <c r="D36" s="424"/>
      <c r="E36" s="119" t="s">
        <v>308</v>
      </c>
      <c r="F36" s="187">
        <v>0.02</v>
      </c>
      <c r="G36" s="120" t="s">
        <v>309</v>
      </c>
      <c r="H36" s="121" t="s">
        <v>297</v>
      </c>
      <c r="I36" s="108" t="s">
        <v>539</v>
      </c>
      <c r="J36" s="108" t="s">
        <v>238</v>
      </c>
      <c r="K36" s="117">
        <v>43101</v>
      </c>
      <c r="L36" s="117">
        <v>43464</v>
      </c>
      <c r="M36" s="117"/>
      <c r="N36" s="117"/>
      <c r="O36" s="118">
        <v>1</v>
      </c>
      <c r="P36" s="116"/>
      <c r="Q36" s="116"/>
      <c r="R36" s="118">
        <v>0</v>
      </c>
      <c r="S36" s="116"/>
      <c r="T36" s="116"/>
      <c r="U36" s="118">
        <v>0</v>
      </c>
      <c r="V36" s="116"/>
      <c r="W36" s="116"/>
      <c r="X36" s="118"/>
      <c r="Y36" s="116"/>
      <c r="Z36" s="116"/>
      <c r="AA36" s="105">
        <f t="shared" ref="AA36" si="41">+SUM(O36,R36,U36,X36)</f>
        <v>1</v>
      </c>
      <c r="AB36" s="105">
        <f t="shared" ref="AB36" si="42">+SUM(P36,S36,V36,Y36)</f>
        <v>0</v>
      </c>
      <c r="AC36" s="107">
        <f t="shared" ref="AC36" si="43">IFERROR(AB36/AA36,"")</f>
        <v>0</v>
      </c>
      <c r="AD36" s="63"/>
    </row>
    <row r="37" spans="1:34" s="61" customFormat="1" ht="28.5" x14ac:dyDescent="0.25">
      <c r="B37" s="424" t="s">
        <v>310</v>
      </c>
      <c r="C37" s="424"/>
      <c r="D37" s="424"/>
      <c r="E37" s="119" t="s">
        <v>308</v>
      </c>
      <c r="F37" s="187">
        <v>0.02</v>
      </c>
      <c r="G37" s="120" t="s">
        <v>309</v>
      </c>
      <c r="H37" s="121" t="s">
        <v>297</v>
      </c>
      <c r="I37" s="108" t="s">
        <v>539</v>
      </c>
      <c r="J37" s="108" t="s">
        <v>238</v>
      </c>
      <c r="K37" s="117">
        <v>43101</v>
      </c>
      <c r="L37" s="117">
        <v>43464</v>
      </c>
      <c r="M37" s="117"/>
      <c r="N37" s="117"/>
      <c r="O37" s="118">
        <v>0</v>
      </c>
      <c r="P37" s="116"/>
      <c r="Q37" s="116"/>
      <c r="R37" s="118">
        <v>0</v>
      </c>
      <c r="S37" s="116"/>
      <c r="T37" s="116"/>
      <c r="U37" s="118">
        <v>0</v>
      </c>
      <c r="V37" s="116"/>
      <c r="W37" s="116"/>
      <c r="X37" s="118">
        <v>1</v>
      </c>
      <c r="Y37" s="116"/>
      <c r="Z37" s="116"/>
      <c r="AA37" s="105">
        <f t="shared" si="3"/>
        <v>1</v>
      </c>
      <c r="AB37" s="105">
        <f t="shared" si="4"/>
        <v>0</v>
      </c>
      <c r="AC37" s="107">
        <f t="shared" si="5"/>
        <v>0</v>
      </c>
      <c r="AD37" s="63"/>
    </row>
    <row r="38" spans="1:34" s="150" customFormat="1" ht="114" x14ac:dyDescent="0.25">
      <c r="B38" s="424" t="s">
        <v>532</v>
      </c>
      <c r="C38" s="424"/>
      <c r="D38" s="424"/>
      <c r="E38" s="166" t="s">
        <v>384</v>
      </c>
      <c r="F38" s="187">
        <v>0.03</v>
      </c>
      <c r="G38" s="108" t="s">
        <v>533</v>
      </c>
      <c r="H38" s="158" t="s">
        <v>297</v>
      </c>
      <c r="I38" s="108" t="s">
        <v>385</v>
      </c>
      <c r="J38" s="108" t="s">
        <v>386</v>
      </c>
      <c r="K38" s="76">
        <v>43344</v>
      </c>
      <c r="L38" s="76">
        <v>43465</v>
      </c>
      <c r="M38" s="76"/>
      <c r="N38" s="76"/>
      <c r="O38" s="77">
        <v>0</v>
      </c>
      <c r="P38" s="108"/>
      <c r="Q38" s="108"/>
      <c r="R38" s="77">
        <v>0</v>
      </c>
      <c r="S38" s="108"/>
      <c r="T38" s="108"/>
      <c r="U38" s="77">
        <v>0.3</v>
      </c>
      <c r="V38" s="77"/>
      <c r="W38" s="166"/>
      <c r="X38" s="77">
        <v>0.7</v>
      </c>
      <c r="Y38" s="108"/>
      <c r="Z38" s="108"/>
      <c r="AA38" s="78">
        <v>1</v>
      </c>
      <c r="AB38" s="78">
        <f t="shared" si="4"/>
        <v>0</v>
      </c>
      <c r="AC38" s="107">
        <f t="shared" si="5"/>
        <v>0</v>
      </c>
      <c r="AD38" s="167"/>
    </row>
    <row r="39" spans="1:34" s="150" customFormat="1" ht="99.75" x14ac:dyDescent="0.25">
      <c r="B39" s="424" t="s">
        <v>387</v>
      </c>
      <c r="C39" s="424"/>
      <c r="D39" s="424"/>
      <c r="E39" s="166" t="s">
        <v>388</v>
      </c>
      <c r="F39" s="187">
        <v>0.02</v>
      </c>
      <c r="G39" s="108" t="s">
        <v>389</v>
      </c>
      <c r="H39" s="158" t="s">
        <v>297</v>
      </c>
      <c r="I39" s="108" t="s">
        <v>385</v>
      </c>
      <c r="J39" s="108" t="s">
        <v>386</v>
      </c>
      <c r="K39" s="76">
        <v>43344</v>
      </c>
      <c r="L39" s="76">
        <v>43465</v>
      </c>
      <c r="M39" s="76"/>
      <c r="N39" s="76"/>
      <c r="O39" s="77">
        <v>0</v>
      </c>
      <c r="P39" s="108"/>
      <c r="Q39" s="108"/>
      <c r="R39" s="77">
        <v>0</v>
      </c>
      <c r="S39" s="108"/>
      <c r="T39" s="108"/>
      <c r="U39" s="77">
        <v>0.2</v>
      </c>
      <c r="V39" s="77"/>
      <c r="W39" s="108"/>
      <c r="X39" s="77" t="s">
        <v>390</v>
      </c>
      <c r="Y39" s="108"/>
      <c r="Z39" s="108"/>
      <c r="AA39" s="78">
        <v>1</v>
      </c>
      <c r="AB39" s="78">
        <f t="shared" si="4"/>
        <v>0</v>
      </c>
      <c r="AC39" s="107">
        <f t="shared" si="5"/>
        <v>0</v>
      </c>
      <c r="AD39" s="167"/>
    </row>
    <row r="40" spans="1:34" s="150" customFormat="1" ht="128.25" x14ac:dyDescent="0.25">
      <c r="B40" s="424" t="s">
        <v>391</v>
      </c>
      <c r="C40" s="424"/>
      <c r="D40" s="424"/>
      <c r="E40" s="166" t="s">
        <v>534</v>
      </c>
      <c r="F40" s="187">
        <v>0.02</v>
      </c>
      <c r="G40" s="108" t="s">
        <v>535</v>
      </c>
      <c r="H40" s="158" t="s">
        <v>297</v>
      </c>
      <c r="I40" s="108" t="s">
        <v>385</v>
      </c>
      <c r="J40" s="108" t="s">
        <v>386</v>
      </c>
      <c r="K40" s="76">
        <v>43344</v>
      </c>
      <c r="L40" s="76">
        <v>43465</v>
      </c>
      <c r="M40" s="76"/>
      <c r="N40" s="76"/>
      <c r="O40" s="77">
        <v>0</v>
      </c>
      <c r="P40" s="108"/>
      <c r="Q40" s="108"/>
      <c r="R40" s="77">
        <v>0</v>
      </c>
      <c r="S40" s="108"/>
      <c r="T40" s="108"/>
      <c r="U40" s="77" t="s">
        <v>392</v>
      </c>
      <c r="V40" s="77"/>
      <c r="W40" s="108"/>
      <c r="X40" s="77" t="s">
        <v>393</v>
      </c>
      <c r="Y40" s="108"/>
      <c r="Z40" s="108"/>
      <c r="AA40" s="78">
        <v>1</v>
      </c>
      <c r="AB40" s="78">
        <f t="shared" si="4"/>
        <v>0</v>
      </c>
      <c r="AC40" s="107">
        <f t="shared" si="5"/>
        <v>0</v>
      </c>
      <c r="AD40" s="167"/>
    </row>
    <row r="41" spans="1:34" s="150" customFormat="1" ht="28.5" x14ac:dyDescent="0.25">
      <c r="B41" s="424" t="s">
        <v>536</v>
      </c>
      <c r="C41" s="424"/>
      <c r="D41" s="424"/>
      <c r="E41" s="166" t="s">
        <v>394</v>
      </c>
      <c r="F41" s="187">
        <v>0.02</v>
      </c>
      <c r="G41" s="108" t="s">
        <v>395</v>
      </c>
      <c r="H41" s="158" t="s">
        <v>297</v>
      </c>
      <c r="I41" s="108" t="s">
        <v>385</v>
      </c>
      <c r="J41" s="108" t="s">
        <v>386</v>
      </c>
      <c r="K41" s="76">
        <v>43344</v>
      </c>
      <c r="L41" s="76">
        <v>43465</v>
      </c>
      <c r="M41" s="76"/>
      <c r="N41" s="76"/>
      <c r="O41" s="77">
        <v>0</v>
      </c>
      <c r="P41" s="108"/>
      <c r="Q41" s="108"/>
      <c r="R41" s="77">
        <v>0</v>
      </c>
      <c r="S41" s="108"/>
      <c r="T41" s="108"/>
      <c r="U41" s="77" t="s">
        <v>392</v>
      </c>
      <c r="V41" s="77"/>
      <c r="W41" s="108"/>
      <c r="X41" s="77">
        <v>0.6</v>
      </c>
      <c r="Y41" s="108"/>
      <c r="Z41" s="108"/>
      <c r="AA41" s="78">
        <v>1</v>
      </c>
      <c r="AB41" s="78">
        <f t="shared" si="4"/>
        <v>0</v>
      </c>
      <c r="AC41" s="107">
        <f t="shared" si="5"/>
        <v>0</v>
      </c>
      <c r="AD41" s="167"/>
    </row>
    <row r="42" spans="1:34" s="150" customFormat="1" ht="57" x14ac:dyDescent="0.25">
      <c r="B42" s="425" t="s">
        <v>537</v>
      </c>
      <c r="C42" s="425"/>
      <c r="D42" s="425"/>
      <c r="E42" s="229" t="s">
        <v>538</v>
      </c>
      <c r="F42" s="230">
        <v>0.01</v>
      </c>
      <c r="G42" s="231" t="s">
        <v>396</v>
      </c>
      <c r="H42" s="232" t="s">
        <v>297</v>
      </c>
      <c r="I42" s="231" t="s">
        <v>385</v>
      </c>
      <c r="J42" s="231" t="s">
        <v>386</v>
      </c>
      <c r="K42" s="233">
        <v>43344</v>
      </c>
      <c r="L42" s="233">
        <v>43465</v>
      </c>
      <c r="M42" s="233"/>
      <c r="N42" s="233"/>
      <c r="O42" s="234">
        <v>0</v>
      </c>
      <c r="P42" s="231"/>
      <c r="Q42" s="231"/>
      <c r="R42" s="234">
        <v>0</v>
      </c>
      <c r="S42" s="231"/>
      <c r="T42" s="231"/>
      <c r="U42" s="234">
        <v>0</v>
      </c>
      <c r="V42" s="231"/>
      <c r="W42" s="231"/>
      <c r="X42" s="234">
        <v>1</v>
      </c>
      <c r="Y42" s="231"/>
      <c r="Z42" s="231"/>
      <c r="AA42" s="235">
        <v>1</v>
      </c>
      <c r="AB42" s="235">
        <f t="shared" si="4"/>
        <v>0</v>
      </c>
      <c r="AC42" s="236">
        <f t="shared" si="5"/>
        <v>0</v>
      </c>
      <c r="AD42" s="237"/>
    </row>
    <row r="43" spans="1:34" s="150" customFormat="1" ht="28.5" x14ac:dyDescent="0.25">
      <c r="A43" s="239"/>
      <c r="B43" s="424" t="s">
        <v>397</v>
      </c>
      <c r="C43" s="424"/>
      <c r="D43" s="424"/>
      <c r="E43" s="226" t="s">
        <v>398</v>
      </c>
      <c r="F43" s="187">
        <v>0.01</v>
      </c>
      <c r="G43" s="108" t="s">
        <v>399</v>
      </c>
      <c r="H43" s="158" t="s">
        <v>297</v>
      </c>
      <c r="I43" s="108" t="s">
        <v>385</v>
      </c>
      <c r="J43" s="108" t="s">
        <v>386</v>
      </c>
      <c r="K43" s="76">
        <v>43191</v>
      </c>
      <c r="L43" s="76">
        <v>43465</v>
      </c>
      <c r="M43" s="76"/>
      <c r="N43" s="76"/>
      <c r="O43" s="77">
        <v>0</v>
      </c>
      <c r="P43" s="108"/>
      <c r="Q43" s="108"/>
      <c r="R43" s="81">
        <v>0.33</v>
      </c>
      <c r="S43" s="81"/>
      <c r="T43" s="108"/>
      <c r="U43" s="81">
        <v>0.33</v>
      </c>
      <c r="V43" s="81"/>
      <c r="W43" s="108"/>
      <c r="X43" s="81">
        <v>0.34</v>
      </c>
      <c r="Y43" s="81"/>
      <c r="Z43" s="108"/>
      <c r="AA43" s="78">
        <v>1</v>
      </c>
      <c r="AB43" s="78">
        <f t="shared" ref="AB43" si="44">+SUM(P43,S43,V43,Y43)</f>
        <v>0</v>
      </c>
      <c r="AC43" s="107">
        <f t="shared" ref="AC43" si="45">IFERROR(AB43/AA43,"")</f>
        <v>0</v>
      </c>
      <c r="AD43" s="167"/>
    </row>
    <row r="44" spans="1:34" s="238" customFormat="1" x14ac:dyDescent="0.25">
      <c r="B44" s="240"/>
      <c r="C44" s="240"/>
      <c r="D44" s="240"/>
      <c r="E44" s="240"/>
      <c r="F44" s="240"/>
      <c r="G44" s="240"/>
      <c r="H44" s="240"/>
      <c r="I44" s="240"/>
      <c r="J44" s="240"/>
      <c r="K44" s="240"/>
      <c r="L44" s="240"/>
      <c r="M44" s="240"/>
      <c r="N44" s="240"/>
      <c r="O44" s="240"/>
      <c r="P44" s="240"/>
      <c r="Q44" s="240"/>
      <c r="R44" s="240"/>
      <c r="S44" s="240"/>
      <c r="T44" s="240"/>
      <c r="U44" s="240"/>
      <c r="V44" s="240"/>
      <c r="W44" s="240"/>
      <c r="X44" s="240"/>
      <c r="Y44" s="240"/>
      <c r="Z44" s="240"/>
      <c r="AA44" s="240"/>
      <c r="AB44" s="240"/>
      <c r="AC44" s="241"/>
      <c r="AD44" s="241">
        <f>+SUMPRODUCT(AC11:AC43,F11:F43)</f>
        <v>0</v>
      </c>
      <c r="AE44" s="241"/>
      <c r="AF44" s="241"/>
      <c r="AG44" s="241"/>
      <c r="AH44" s="241"/>
    </row>
    <row r="45" spans="1:34" x14ac:dyDescent="0.25">
      <c r="B45" s="430" t="s">
        <v>3</v>
      </c>
      <c r="C45" s="430"/>
      <c r="D45" s="439" t="s">
        <v>143</v>
      </c>
      <c r="E45" s="439"/>
      <c r="F45" s="439"/>
      <c r="G45" s="439"/>
      <c r="H45" s="439"/>
      <c r="I45" s="439"/>
      <c r="J45" s="439"/>
      <c r="K45" s="439"/>
      <c r="L45" s="439"/>
      <c r="M45" s="439"/>
      <c r="N45" s="439"/>
      <c r="O45" s="439"/>
      <c r="P45" s="439"/>
      <c r="Q45" s="439"/>
      <c r="R45" s="439"/>
      <c r="S45" s="439"/>
      <c r="T45" s="439"/>
      <c r="U45" s="439"/>
      <c r="V45" s="439"/>
      <c r="W45" s="439"/>
      <c r="X45" s="439"/>
      <c r="Y45" s="439"/>
      <c r="Z45" s="439"/>
      <c r="AA45" s="439"/>
      <c r="AB45" s="439"/>
      <c r="AC45" s="439"/>
      <c r="AD45" s="439"/>
    </row>
    <row r="46" spans="1:34" x14ac:dyDescent="0.25">
      <c r="B46" s="440" t="s">
        <v>16</v>
      </c>
      <c r="C46" s="441"/>
      <c r="D46" s="442"/>
      <c r="E46" s="432" t="s">
        <v>198</v>
      </c>
      <c r="F46" s="432" t="s">
        <v>24</v>
      </c>
      <c r="G46" s="432" t="s">
        <v>187</v>
      </c>
      <c r="H46" s="432" t="s">
        <v>199</v>
      </c>
      <c r="I46" s="429" t="s">
        <v>17</v>
      </c>
      <c r="J46" s="429" t="s">
        <v>23</v>
      </c>
      <c r="K46" s="431" t="s">
        <v>18</v>
      </c>
      <c r="L46" s="431"/>
      <c r="M46" s="208"/>
      <c r="N46" s="208"/>
      <c r="O46" s="431" t="s">
        <v>192</v>
      </c>
      <c r="P46" s="431"/>
      <c r="Q46" s="431"/>
      <c r="R46" s="431"/>
      <c r="S46" s="431"/>
      <c r="T46" s="431"/>
      <c r="U46" s="431"/>
      <c r="V46" s="431"/>
      <c r="W46" s="431"/>
      <c r="X46" s="431"/>
      <c r="Y46" s="431"/>
      <c r="Z46" s="431"/>
      <c r="AA46" s="429" t="s">
        <v>8</v>
      </c>
      <c r="AB46" s="429"/>
      <c r="AC46" s="429"/>
      <c r="AD46" s="438" t="s">
        <v>22</v>
      </c>
    </row>
    <row r="47" spans="1:34" x14ac:dyDescent="0.25">
      <c r="B47" s="443"/>
      <c r="C47" s="444"/>
      <c r="D47" s="445"/>
      <c r="E47" s="433"/>
      <c r="F47" s="433"/>
      <c r="G47" s="433"/>
      <c r="H47" s="433"/>
      <c r="I47" s="429"/>
      <c r="J47" s="429"/>
      <c r="K47" s="431" t="s">
        <v>19</v>
      </c>
      <c r="L47" s="429" t="s">
        <v>20</v>
      </c>
      <c r="M47" s="207"/>
      <c r="N47" s="207"/>
      <c r="O47" s="429" t="s">
        <v>4</v>
      </c>
      <c r="P47" s="429"/>
      <c r="Q47" s="429"/>
      <c r="R47" s="429" t="s">
        <v>5</v>
      </c>
      <c r="S47" s="429"/>
      <c r="T47" s="429"/>
      <c r="U47" s="429" t="s">
        <v>6</v>
      </c>
      <c r="V47" s="429"/>
      <c r="W47" s="429"/>
      <c r="X47" s="429" t="s">
        <v>7</v>
      </c>
      <c r="Y47" s="429"/>
      <c r="Z47" s="429"/>
      <c r="AA47" s="429"/>
      <c r="AB47" s="429"/>
      <c r="AC47" s="429"/>
      <c r="AD47" s="438"/>
    </row>
    <row r="48" spans="1:34" ht="30" x14ac:dyDescent="0.25">
      <c r="B48" s="446"/>
      <c r="C48" s="447"/>
      <c r="D48" s="448"/>
      <c r="E48" s="434"/>
      <c r="F48" s="434"/>
      <c r="G48" s="434"/>
      <c r="H48" s="434"/>
      <c r="I48" s="429"/>
      <c r="J48" s="429"/>
      <c r="K48" s="431"/>
      <c r="L48" s="429"/>
      <c r="M48" s="207"/>
      <c r="N48" s="207"/>
      <c r="O48" s="15" t="s">
        <v>10</v>
      </c>
      <c r="P48" s="15" t="s">
        <v>9</v>
      </c>
      <c r="Q48" s="15" t="s">
        <v>21</v>
      </c>
      <c r="R48" s="15" t="s">
        <v>10</v>
      </c>
      <c r="S48" s="15" t="s">
        <v>9</v>
      </c>
      <c r="T48" s="15" t="s">
        <v>21</v>
      </c>
      <c r="U48" s="15" t="s">
        <v>10</v>
      </c>
      <c r="V48" s="15" t="s">
        <v>9</v>
      </c>
      <c r="W48" s="15" t="s">
        <v>21</v>
      </c>
      <c r="X48" s="15" t="s">
        <v>10</v>
      </c>
      <c r="Y48" s="15" t="s">
        <v>9</v>
      </c>
      <c r="Z48" s="15" t="s">
        <v>21</v>
      </c>
      <c r="AA48" s="54" t="s">
        <v>189</v>
      </c>
      <c r="AB48" s="25" t="s">
        <v>190</v>
      </c>
      <c r="AC48" s="25" t="s">
        <v>188</v>
      </c>
      <c r="AD48" s="26" t="s">
        <v>11</v>
      </c>
    </row>
    <row r="49" spans="1:30" s="61" customFormat="1" ht="42.75" x14ac:dyDescent="0.25">
      <c r="B49" s="424" t="s">
        <v>317</v>
      </c>
      <c r="C49" s="424"/>
      <c r="D49" s="424"/>
      <c r="E49" s="119" t="s">
        <v>315</v>
      </c>
      <c r="F49" s="115">
        <v>0.1</v>
      </c>
      <c r="G49" s="120" t="s">
        <v>318</v>
      </c>
      <c r="H49" s="121" t="s">
        <v>297</v>
      </c>
      <c r="I49" s="116" t="s">
        <v>511</v>
      </c>
      <c r="J49" s="108" t="s">
        <v>238</v>
      </c>
      <c r="K49" s="117">
        <v>43160</v>
      </c>
      <c r="L49" s="117">
        <v>43464</v>
      </c>
      <c r="M49" s="117"/>
      <c r="N49" s="117"/>
      <c r="O49" s="118">
        <v>0</v>
      </c>
      <c r="P49" s="116"/>
      <c r="Q49" s="116"/>
      <c r="R49" s="118">
        <v>1</v>
      </c>
      <c r="S49" s="116"/>
      <c r="T49" s="116"/>
      <c r="U49" s="118">
        <v>1</v>
      </c>
      <c r="V49" s="116"/>
      <c r="W49" s="116"/>
      <c r="X49" s="118">
        <v>1</v>
      </c>
      <c r="Y49" s="116"/>
      <c r="Z49" s="116"/>
      <c r="AA49" s="105">
        <f t="shared" ref="AA49:AA57" si="46">+SUM(O49,R49,U49,X49)</f>
        <v>3</v>
      </c>
      <c r="AB49" s="105">
        <f t="shared" ref="AB49:AB57" si="47">+SUM(P49,S49,V49,Y49)</f>
        <v>0</v>
      </c>
      <c r="AC49" s="107">
        <f t="shared" ref="AC49:AC57" si="48">IFERROR(AB49/AA49,"")</f>
        <v>0</v>
      </c>
      <c r="AD49" s="63"/>
    </row>
    <row r="50" spans="1:30" s="61" customFormat="1" ht="42.75" x14ac:dyDescent="0.25">
      <c r="B50" s="424" t="s">
        <v>336</v>
      </c>
      <c r="C50" s="424"/>
      <c r="D50" s="424"/>
      <c r="E50" s="119" t="s">
        <v>372</v>
      </c>
      <c r="F50" s="115">
        <v>0.1</v>
      </c>
      <c r="G50" s="120" t="s">
        <v>245</v>
      </c>
      <c r="H50" s="121" t="s">
        <v>261</v>
      </c>
      <c r="I50" s="116" t="s">
        <v>511</v>
      </c>
      <c r="J50" s="108" t="s">
        <v>238</v>
      </c>
      <c r="K50" s="117">
        <v>43101</v>
      </c>
      <c r="L50" s="117">
        <v>43465</v>
      </c>
      <c r="M50" s="117"/>
      <c r="N50" s="117"/>
      <c r="O50" s="118">
        <v>0</v>
      </c>
      <c r="P50" s="116"/>
      <c r="Q50" s="108"/>
      <c r="R50" s="118">
        <v>2</v>
      </c>
      <c r="S50" s="116"/>
      <c r="T50" s="116"/>
      <c r="U50" s="118">
        <v>2</v>
      </c>
      <c r="V50" s="116"/>
      <c r="W50" s="116"/>
      <c r="X50" s="118">
        <v>2</v>
      </c>
      <c r="Y50" s="116"/>
      <c r="Z50" s="116"/>
      <c r="AA50" s="105">
        <f t="shared" si="46"/>
        <v>6</v>
      </c>
      <c r="AB50" s="105">
        <f t="shared" si="47"/>
        <v>0</v>
      </c>
      <c r="AC50" s="107">
        <f t="shared" si="48"/>
        <v>0</v>
      </c>
      <c r="AD50" s="63"/>
    </row>
    <row r="51" spans="1:30" s="61" customFormat="1" ht="42.75" x14ac:dyDescent="0.25">
      <c r="B51" s="424" t="s">
        <v>314</v>
      </c>
      <c r="C51" s="424"/>
      <c r="D51" s="424"/>
      <c r="E51" s="119" t="s">
        <v>315</v>
      </c>
      <c r="F51" s="115">
        <v>0.1</v>
      </c>
      <c r="G51" s="120" t="s">
        <v>316</v>
      </c>
      <c r="H51" s="121" t="s">
        <v>297</v>
      </c>
      <c r="I51" s="116" t="s">
        <v>511</v>
      </c>
      <c r="J51" s="108" t="s">
        <v>238</v>
      </c>
      <c r="K51" s="117">
        <v>43102</v>
      </c>
      <c r="L51" s="117">
        <v>43464</v>
      </c>
      <c r="M51" s="117"/>
      <c r="N51" s="117"/>
      <c r="O51" s="118">
        <v>0.25</v>
      </c>
      <c r="P51" s="118"/>
      <c r="Q51" s="116"/>
      <c r="R51" s="118">
        <v>0.25</v>
      </c>
      <c r="S51" s="118"/>
      <c r="T51" s="116"/>
      <c r="U51" s="118">
        <v>0.25</v>
      </c>
      <c r="V51" s="118"/>
      <c r="W51" s="116"/>
      <c r="X51" s="118">
        <v>0.25</v>
      </c>
      <c r="Y51" s="118"/>
      <c r="Z51" s="116"/>
      <c r="AA51" s="105">
        <f t="shared" si="46"/>
        <v>1</v>
      </c>
      <c r="AB51" s="105">
        <f t="shared" si="47"/>
        <v>0</v>
      </c>
      <c r="AC51" s="107">
        <f t="shared" si="48"/>
        <v>0</v>
      </c>
      <c r="AD51" s="63"/>
    </row>
    <row r="52" spans="1:30" s="61" customFormat="1" ht="42.75" x14ac:dyDescent="0.25">
      <c r="B52" s="424" t="s">
        <v>311</v>
      </c>
      <c r="C52" s="424"/>
      <c r="D52" s="424"/>
      <c r="E52" s="119" t="s">
        <v>312</v>
      </c>
      <c r="F52" s="115">
        <v>0.1</v>
      </c>
      <c r="G52" s="120" t="s">
        <v>313</v>
      </c>
      <c r="H52" s="121" t="s">
        <v>297</v>
      </c>
      <c r="I52" s="116" t="s">
        <v>511</v>
      </c>
      <c r="J52" s="108" t="s">
        <v>238</v>
      </c>
      <c r="K52" s="117">
        <v>43205</v>
      </c>
      <c r="L52" s="117">
        <v>43464</v>
      </c>
      <c r="M52" s="117"/>
      <c r="N52" s="117"/>
      <c r="O52" s="118">
        <v>0</v>
      </c>
      <c r="P52" s="116"/>
      <c r="Q52" s="116"/>
      <c r="R52" s="118">
        <v>0.5</v>
      </c>
      <c r="S52" s="118"/>
      <c r="T52" s="116"/>
      <c r="U52" s="118">
        <v>0.25</v>
      </c>
      <c r="V52" s="118"/>
      <c r="W52" s="116"/>
      <c r="X52" s="118">
        <v>0.25</v>
      </c>
      <c r="Y52" s="118"/>
      <c r="Z52" s="116"/>
      <c r="AA52" s="105">
        <f t="shared" si="46"/>
        <v>1</v>
      </c>
      <c r="AB52" s="105">
        <f t="shared" si="47"/>
        <v>0</v>
      </c>
      <c r="AC52" s="107">
        <f t="shared" si="48"/>
        <v>0</v>
      </c>
      <c r="AD52" s="63"/>
    </row>
    <row r="53" spans="1:30" s="61" customFormat="1" ht="30" x14ac:dyDescent="0.25">
      <c r="B53" s="424" t="s">
        <v>373</v>
      </c>
      <c r="C53" s="424"/>
      <c r="D53" s="424"/>
      <c r="E53" s="119" t="s">
        <v>374</v>
      </c>
      <c r="F53" s="115">
        <v>0.1</v>
      </c>
      <c r="G53" s="120" t="s">
        <v>243</v>
      </c>
      <c r="H53" s="121" t="s">
        <v>261</v>
      </c>
      <c r="I53" s="108" t="s">
        <v>265</v>
      </c>
      <c r="J53" s="108" t="s">
        <v>238</v>
      </c>
      <c r="K53" s="117">
        <v>43101</v>
      </c>
      <c r="L53" s="117">
        <v>43465</v>
      </c>
      <c r="M53" s="117"/>
      <c r="N53" s="117"/>
      <c r="O53" s="110">
        <v>0.25</v>
      </c>
      <c r="P53" s="110"/>
      <c r="Q53" s="108"/>
      <c r="R53" s="110">
        <v>0.25</v>
      </c>
      <c r="S53" s="110"/>
      <c r="T53" s="163"/>
      <c r="U53" s="110">
        <v>0.25</v>
      </c>
      <c r="V53" s="110"/>
      <c r="W53" s="116"/>
      <c r="X53" s="110">
        <v>0.25</v>
      </c>
      <c r="Y53" s="110"/>
      <c r="Z53" s="116"/>
      <c r="AA53" s="105">
        <f t="shared" si="46"/>
        <v>1</v>
      </c>
      <c r="AB53" s="105">
        <f t="shared" si="47"/>
        <v>0</v>
      </c>
      <c r="AC53" s="107">
        <f t="shared" si="48"/>
        <v>0</v>
      </c>
      <c r="AD53" s="63"/>
    </row>
    <row r="54" spans="1:30" s="61" customFormat="1" ht="30" x14ac:dyDescent="0.25">
      <c r="B54" s="424" t="s">
        <v>375</v>
      </c>
      <c r="C54" s="424"/>
      <c r="D54" s="424"/>
      <c r="E54" s="119" t="s">
        <v>376</v>
      </c>
      <c r="F54" s="115">
        <v>0.1</v>
      </c>
      <c r="G54" s="120" t="s">
        <v>266</v>
      </c>
      <c r="H54" s="121" t="s">
        <v>261</v>
      </c>
      <c r="I54" s="108" t="s">
        <v>265</v>
      </c>
      <c r="J54" s="108" t="s">
        <v>238</v>
      </c>
      <c r="K54" s="117">
        <v>43101</v>
      </c>
      <c r="L54" s="117">
        <v>43465</v>
      </c>
      <c r="M54" s="117"/>
      <c r="N54" s="117"/>
      <c r="O54" s="110">
        <v>0.25</v>
      </c>
      <c r="P54" s="110"/>
      <c r="Q54" s="108"/>
      <c r="R54" s="110">
        <v>0.25</v>
      </c>
      <c r="S54" s="110"/>
      <c r="T54" s="163"/>
      <c r="U54" s="110">
        <v>0.25</v>
      </c>
      <c r="V54" s="110"/>
      <c r="W54" s="116"/>
      <c r="X54" s="110">
        <v>0.25</v>
      </c>
      <c r="Y54" s="110"/>
      <c r="Z54" s="116"/>
      <c r="AA54" s="105">
        <f t="shared" si="46"/>
        <v>1</v>
      </c>
      <c r="AB54" s="105">
        <f t="shared" si="47"/>
        <v>0</v>
      </c>
      <c r="AC54" s="107">
        <f t="shared" si="48"/>
        <v>0</v>
      </c>
      <c r="AD54" s="63"/>
    </row>
    <row r="55" spans="1:30" s="61" customFormat="1" ht="30" x14ac:dyDescent="0.25">
      <c r="B55" s="424" t="s">
        <v>337</v>
      </c>
      <c r="C55" s="424"/>
      <c r="D55" s="424"/>
      <c r="E55" s="119" t="s">
        <v>377</v>
      </c>
      <c r="F55" s="115">
        <v>0.1</v>
      </c>
      <c r="G55" s="120" t="s">
        <v>278</v>
      </c>
      <c r="H55" s="121" t="s">
        <v>279</v>
      </c>
      <c r="I55" s="108" t="s">
        <v>271</v>
      </c>
      <c r="J55" s="108" t="s">
        <v>272</v>
      </c>
      <c r="K55" s="117">
        <v>43101</v>
      </c>
      <c r="L55" s="117">
        <v>43465</v>
      </c>
      <c r="M55" s="117"/>
      <c r="N55" s="117"/>
      <c r="O55" s="118">
        <v>0.25</v>
      </c>
      <c r="P55" s="118"/>
      <c r="Q55" s="108"/>
      <c r="R55" s="118">
        <v>0.25</v>
      </c>
      <c r="S55" s="118"/>
      <c r="T55" s="108"/>
      <c r="U55" s="118">
        <v>0.25</v>
      </c>
      <c r="V55" s="118"/>
      <c r="W55" s="116"/>
      <c r="X55" s="118">
        <v>0.25</v>
      </c>
      <c r="Y55" s="116"/>
      <c r="Z55" s="116"/>
      <c r="AA55" s="105">
        <f t="shared" si="46"/>
        <v>1</v>
      </c>
      <c r="AB55" s="105">
        <f t="shared" si="47"/>
        <v>0</v>
      </c>
      <c r="AC55" s="107">
        <f t="shared" si="48"/>
        <v>0</v>
      </c>
      <c r="AD55" s="63"/>
    </row>
    <row r="56" spans="1:30" s="61" customFormat="1" ht="42.75" x14ac:dyDescent="0.25">
      <c r="B56" s="424" t="s">
        <v>338</v>
      </c>
      <c r="C56" s="424"/>
      <c r="D56" s="424"/>
      <c r="E56" s="119" t="s">
        <v>280</v>
      </c>
      <c r="F56" s="115">
        <v>0.1</v>
      </c>
      <c r="G56" s="120" t="s">
        <v>281</v>
      </c>
      <c r="H56" s="121" t="s">
        <v>261</v>
      </c>
      <c r="I56" s="116" t="s">
        <v>511</v>
      </c>
      <c r="J56" s="108" t="s">
        <v>238</v>
      </c>
      <c r="K56" s="117">
        <v>43101</v>
      </c>
      <c r="L56" s="117">
        <v>43465</v>
      </c>
      <c r="M56" s="117"/>
      <c r="N56" s="117"/>
      <c r="O56" s="118">
        <v>0.25</v>
      </c>
      <c r="P56" s="118"/>
      <c r="Q56" s="160"/>
      <c r="R56" s="118">
        <v>0.25</v>
      </c>
      <c r="S56" s="118"/>
      <c r="T56" s="160"/>
      <c r="U56" s="118">
        <v>0.25</v>
      </c>
      <c r="V56" s="118"/>
      <c r="W56" s="160"/>
      <c r="X56" s="118">
        <v>0.25</v>
      </c>
      <c r="Y56" s="118"/>
      <c r="Z56" s="160"/>
      <c r="AA56" s="105">
        <f t="shared" si="46"/>
        <v>1</v>
      </c>
      <c r="AB56" s="105">
        <f t="shared" si="47"/>
        <v>0</v>
      </c>
      <c r="AC56" s="107">
        <f t="shared" si="48"/>
        <v>0</v>
      </c>
      <c r="AD56" s="63"/>
    </row>
    <row r="57" spans="1:30" s="61" customFormat="1" ht="30" x14ac:dyDescent="0.25">
      <c r="B57" s="424" t="s">
        <v>268</v>
      </c>
      <c r="C57" s="424"/>
      <c r="D57" s="424"/>
      <c r="E57" s="119" t="s">
        <v>269</v>
      </c>
      <c r="F57" s="115">
        <v>0.1</v>
      </c>
      <c r="G57" s="120" t="s">
        <v>270</v>
      </c>
      <c r="H57" s="121" t="s">
        <v>261</v>
      </c>
      <c r="I57" s="108" t="s">
        <v>265</v>
      </c>
      <c r="J57" s="108" t="s">
        <v>238</v>
      </c>
      <c r="K57" s="117">
        <v>40909</v>
      </c>
      <c r="L57" s="117">
        <v>43327</v>
      </c>
      <c r="M57" s="117"/>
      <c r="N57" s="117"/>
      <c r="O57" s="110">
        <v>0.25</v>
      </c>
      <c r="P57" s="110"/>
      <c r="Q57" s="108"/>
      <c r="R57" s="110">
        <v>0.25</v>
      </c>
      <c r="S57" s="110"/>
      <c r="T57" s="116"/>
      <c r="U57" s="110">
        <v>0.25</v>
      </c>
      <c r="V57" s="110"/>
      <c r="W57" s="116"/>
      <c r="X57" s="110">
        <v>0.25</v>
      </c>
      <c r="Y57" s="110"/>
      <c r="Z57" s="116"/>
      <c r="AA57" s="105">
        <f t="shared" si="46"/>
        <v>1</v>
      </c>
      <c r="AB57" s="105">
        <f t="shared" si="47"/>
        <v>0</v>
      </c>
      <c r="AC57" s="107">
        <f t="shared" si="48"/>
        <v>0</v>
      </c>
      <c r="AD57" s="63"/>
    </row>
    <row r="58" spans="1:30" s="61" customFormat="1" ht="30" x14ac:dyDescent="0.25">
      <c r="B58" s="424" t="s">
        <v>382</v>
      </c>
      <c r="C58" s="424"/>
      <c r="D58" s="424"/>
      <c r="E58" s="119" t="s">
        <v>372</v>
      </c>
      <c r="F58" s="115">
        <v>0.1</v>
      </c>
      <c r="G58" s="120" t="s">
        <v>319</v>
      </c>
      <c r="H58" s="121" t="s">
        <v>279</v>
      </c>
      <c r="I58" s="108" t="s">
        <v>285</v>
      </c>
      <c r="J58" s="108" t="s">
        <v>284</v>
      </c>
      <c r="K58" s="117">
        <v>43101</v>
      </c>
      <c r="L58" s="117">
        <v>43465</v>
      </c>
      <c r="M58" s="117"/>
      <c r="N58" s="117"/>
      <c r="O58" s="118">
        <v>0.25</v>
      </c>
      <c r="P58" s="118"/>
      <c r="Q58" s="116"/>
      <c r="R58" s="118">
        <v>0.25</v>
      </c>
      <c r="S58" s="118"/>
      <c r="T58" s="116"/>
      <c r="U58" s="118">
        <v>0.25</v>
      </c>
      <c r="V58" s="118"/>
      <c r="W58" s="116"/>
      <c r="X58" s="118">
        <v>0.25</v>
      </c>
      <c r="Y58" s="118"/>
      <c r="Z58" s="116"/>
      <c r="AA58" s="105">
        <f t="shared" ref="AA58" si="49">+SUM(O58,R58,U58,X58)</f>
        <v>1</v>
      </c>
      <c r="AB58" s="105">
        <f t="shared" ref="AB58" si="50">+SUM(P58,S58,V58,Y58)</f>
        <v>0</v>
      </c>
      <c r="AC58" s="107">
        <f t="shared" ref="AC58" si="51">IFERROR(AB58/AA58,"")</f>
        <v>0</v>
      </c>
      <c r="AD58" s="63"/>
    </row>
    <row r="59" spans="1:30" s="137" customFormat="1" x14ac:dyDescent="0.25">
      <c r="A59" s="150"/>
      <c r="B59" s="135"/>
      <c r="C59" s="135"/>
      <c r="D59" s="135"/>
      <c r="E59" s="135"/>
      <c r="F59" s="135"/>
      <c r="G59" s="135"/>
      <c r="H59" s="135"/>
      <c r="I59" s="135"/>
      <c r="J59" s="135"/>
      <c r="K59" s="135"/>
      <c r="L59" s="136"/>
      <c r="M59" s="136"/>
      <c r="N59" s="136"/>
      <c r="S59" s="138"/>
      <c r="T59" s="138"/>
      <c r="U59" s="138"/>
      <c r="V59" s="138"/>
      <c r="W59" s="138"/>
      <c r="X59" s="138"/>
      <c r="Y59" s="138"/>
      <c r="Z59" s="138"/>
      <c r="AA59" s="138"/>
      <c r="AB59" s="138"/>
      <c r="AC59" s="138"/>
      <c r="AD59" s="145">
        <f>+SUMPRODUCT(AC49:AC58,F49:F58)</f>
        <v>0</v>
      </c>
    </row>
    <row r="60" spans="1:30" s="137" customFormat="1" x14ac:dyDescent="0.25">
      <c r="A60" s="150"/>
      <c r="B60" s="135"/>
      <c r="C60" s="426" t="s">
        <v>328</v>
      </c>
      <c r="D60" s="426"/>
      <c r="E60" s="151" t="s">
        <v>426</v>
      </c>
      <c r="F60" s="135"/>
      <c r="G60" s="135"/>
      <c r="H60" s="135"/>
      <c r="I60" s="135"/>
      <c r="J60" s="135"/>
      <c r="K60" s="135"/>
      <c r="L60" s="136"/>
      <c r="M60" s="136"/>
      <c r="N60" s="136"/>
      <c r="S60" s="138"/>
      <c r="T60" s="138"/>
      <c r="U60" s="138"/>
      <c r="V60" s="138"/>
      <c r="W60" s="138"/>
      <c r="X60" s="138"/>
      <c r="Y60" s="138"/>
      <c r="Z60" s="138"/>
      <c r="AA60" s="138"/>
      <c r="AB60" s="138"/>
      <c r="AC60" s="138"/>
      <c r="AD60" s="138"/>
    </row>
    <row r="61" spans="1:30" s="148" customFormat="1" x14ac:dyDescent="0.25">
      <c r="B61" s="140"/>
      <c r="C61" s="162"/>
      <c r="D61" s="161"/>
      <c r="K61" s="140"/>
      <c r="L61" s="141"/>
      <c r="M61" s="141"/>
      <c r="N61" s="141"/>
      <c r="S61" s="142"/>
      <c r="T61" s="142"/>
      <c r="U61" s="142"/>
      <c r="V61" s="142"/>
      <c r="W61" s="142"/>
      <c r="X61" s="142"/>
      <c r="Y61" s="142"/>
      <c r="Z61" s="142"/>
      <c r="AA61" s="142"/>
      <c r="AB61" s="142"/>
      <c r="AC61" s="142"/>
      <c r="AD61" s="142"/>
    </row>
    <row r="62" spans="1:30" s="124" customFormat="1" ht="71.25" customHeight="1" x14ac:dyDescent="0.25">
      <c r="A62" s="140"/>
      <c r="B62" s="140"/>
      <c r="C62" s="140"/>
      <c r="F62" s="313" t="s">
        <v>327</v>
      </c>
      <c r="G62" s="313"/>
      <c r="H62" s="313"/>
      <c r="I62" s="313"/>
      <c r="J62" s="313"/>
      <c r="K62" s="313"/>
      <c r="M62" s="148"/>
      <c r="N62" s="148"/>
      <c r="Q62" s="313" t="s">
        <v>425</v>
      </c>
      <c r="R62" s="313"/>
      <c r="S62" s="313"/>
      <c r="T62" s="313"/>
      <c r="U62" s="313"/>
      <c r="V62" s="313"/>
      <c r="W62" s="313"/>
      <c r="X62" s="313"/>
      <c r="Y62" s="142"/>
      <c r="Z62" s="142"/>
      <c r="AA62" s="142"/>
      <c r="AB62" s="142"/>
      <c r="AC62" s="142"/>
      <c r="AD62" s="143"/>
    </row>
    <row r="63" spans="1:30" s="137" customFormat="1" x14ac:dyDescent="0.25">
      <c r="A63" s="150"/>
      <c r="B63" s="135"/>
      <c r="C63" s="135"/>
      <c r="D63" s="135"/>
      <c r="E63" s="135"/>
      <c r="F63" s="135"/>
      <c r="G63" s="135"/>
      <c r="H63" s="135"/>
      <c r="I63" s="135"/>
      <c r="J63" s="135"/>
      <c r="K63" s="135"/>
      <c r="L63" s="136"/>
      <c r="M63" s="136"/>
      <c r="N63" s="136"/>
      <c r="S63" s="138"/>
      <c r="T63" s="138"/>
      <c r="U63" s="138"/>
      <c r="V63" s="138"/>
      <c r="W63" s="138"/>
      <c r="X63" s="138"/>
      <c r="Y63" s="138"/>
      <c r="Z63" s="138"/>
      <c r="AA63" s="138"/>
      <c r="AB63" s="138"/>
      <c r="AC63" s="138"/>
      <c r="AD63" s="138"/>
    </row>
    <row r="64" spans="1:30" s="137" customFormat="1" x14ac:dyDescent="0.25">
      <c r="A64" s="150"/>
      <c r="B64" s="135"/>
      <c r="C64" s="135"/>
      <c r="D64" s="135"/>
      <c r="E64" s="135"/>
      <c r="F64" s="135"/>
      <c r="G64" s="135"/>
      <c r="H64" s="135"/>
      <c r="I64" s="135"/>
      <c r="J64" s="135"/>
      <c r="K64" s="135"/>
      <c r="L64" s="136"/>
      <c r="M64" s="136"/>
      <c r="N64" s="136"/>
      <c r="S64" s="138"/>
      <c r="T64" s="138"/>
      <c r="U64" s="138"/>
      <c r="V64" s="138"/>
      <c r="W64" s="138"/>
      <c r="X64" s="138"/>
      <c r="Y64" s="138"/>
      <c r="Z64" s="138"/>
      <c r="AA64" s="138"/>
      <c r="AB64" s="138"/>
      <c r="AC64" s="138"/>
      <c r="AD64" s="138"/>
    </row>
    <row r="65" spans="1:30" s="137" customFormat="1" x14ac:dyDescent="0.25">
      <c r="A65" s="150"/>
      <c r="B65" s="135"/>
      <c r="C65" s="135"/>
      <c r="D65" s="135"/>
      <c r="E65" s="135"/>
      <c r="F65" s="135"/>
      <c r="G65" s="135"/>
      <c r="H65" s="135"/>
      <c r="I65" s="135"/>
      <c r="J65" s="135"/>
      <c r="K65" s="135"/>
      <c r="L65" s="136"/>
      <c r="M65" s="136"/>
      <c r="N65" s="136"/>
      <c r="S65" s="138"/>
      <c r="T65" s="138"/>
      <c r="U65" s="138"/>
      <c r="V65" s="138"/>
      <c r="W65" s="138"/>
      <c r="X65" s="138"/>
      <c r="Y65" s="138"/>
      <c r="Z65" s="138"/>
      <c r="AA65" s="138"/>
      <c r="AB65" s="138"/>
      <c r="AC65" s="138"/>
      <c r="AD65" s="138"/>
    </row>
    <row r="66" spans="1:30" s="61" customFormat="1" x14ac:dyDescent="0.25">
      <c r="B66" s="59"/>
      <c r="C66" s="59"/>
      <c r="D66" s="59"/>
      <c r="E66" s="59"/>
      <c r="F66" s="59"/>
      <c r="G66" s="59"/>
      <c r="H66" s="59"/>
      <c r="I66" s="59"/>
      <c r="J66" s="59"/>
      <c r="K66" s="59"/>
      <c r="L66" s="60"/>
      <c r="M66" s="60"/>
      <c r="N66" s="60"/>
      <c r="S66" s="62"/>
      <c r="T66" s="62"/>
      <c r="U66" s="62"/>
      <c r="V66" s="62"/>
      <c r="W66" s="62"/>
      <c r="X66" s="62"/>
      <c r="Y66" s="62"/>
      <c r="Z66" s="62"/>
      <c r="AA66" s="62"/>
      <c r="AB66" s="62"/>
      <c r="AC66" s="62"/>
      <c r="AD66" s="62"/>
    </row>
    <row r="67" spans="1:30" s="61" customFormat="1" x14ac:dyDescent="0.25">
      <c r="B67" s="59"/>
      <c r="C67" s="59"/>
      <c r="D67" s="59"/>
      <c r="E67" s="59"/>
      <c r="F67" s="59"/>
      <c r="G67" s="59"/>
      <c r="H67" s="59"/>
      <c r="I67" s="59"/>
      <c r="J67" s="59"/>
      <c r="K67" s="59"/>
      <c r="L67" s="60"/>
      <c r="M67" s="60"/>
      <c r="N67" s="60"/>
      <c r="S67" s="62"/>
      <c r="T67" s="62"/>
      <c r="U67" s="62"/>
      <c r="V67" s="62"/>
      <c r="W67" s="62"/>
      <c r="X67" s="62"/>
      <c r="Y67" s="62"/>
      <c r="Z67" s="62"/>
      <c r="AA67" s="62"/>
      <c r="AB67" s="62"/>
      <c r="AC67" s="62"/>
      <c r="AD67" s="62"/>
    </row>
    <row r="68" spans="1:30" s="61" customFormat="1" x14ac:dyDescent="0.25">
      <c r="B68" s="59"/>
      <c r="C68" s="59"/>
      <c r="D68" s="59"/>
      <c r="E68" s="59"/>
      <c r="F68" s="59"/>
      <c r="G68" s="59"/>
      <c r="H68" s="59"/>
      <c r="I68" s="59"/>
      <c r="J68" s="59"/>
      <c r="K68" s="59"/>
      <c r="L68" s="60"/>
      <c r="M68" s="60"/>
      <c r="N68" s="60"/>
      <c r="S68" s="62"/>
      <c r="T68" s="62"/>
      <c r="U68" s="62"/>
      <c r="V68" s="62"/>
      <c r="W68" s="62"/>
      <c r="X68" s="62"/>
      <c r="Y68" s="62"/>
      <c r="Z68" s="62"/>
      <c r="AA68" s="62"/>
      <c r="AB68" s="62"/>
      <c r="AC68" s="62"/>
      <c r="AD68" s="62"/>
    </row>
    <row r="69" spans="1:30" s="61" customFormat="1" x14ac:dyDescent="0.25">
      <c r="B69" s="59"/>
      <c r="C69" s="59"/>
      <c r="D69" s="59"/>
      <c r="E69" s="59"/>
      <c r="F69" s="59"/>
      <c r="G69" s="59"/>
      <c r="H69" s="59"/>
      <c r="I69" s="59"/>
      <c r="J69" s="59"/>
      <c r="K69" s="59"/>
      <c r="L69" s="60"/>
      <c r="M69" s="60"/>
      <c r="N69" s="60"/>
      <c r="S69" s="62"/>
      <c r="T69" s="62"/>
      <c r="U69" s="62"/>
      <c r="V69" s="62"/>
      <c r="W69" s="62"/>
      <c r="X69" s="62"/>
      <c r="Y69" s="62"/>
      <c r="Z69" s="62"/>
      <c r="AA69" s="62"/>
      <c r="AB69" s="62"/>
      <c r="AC69" s="62"/>
      <c r="AD69" s="62"/>
    </row>
    <row r="70" spans="1:30" s="61" customFormat="1" x14ac:dyDescent="0.25">
      <c r="B70" s="59"/>
      <c r="C70" s="59"/>
      <c r="D70" s="59"/>
      <c r="E70" s="59"/>
      <c r="F70" s="59"/>
      <c r="G70" s="59"/>
      <c r="H70" s="59"/>
      <c r="I70" s="59"/>
      <c r="J70" s="59"/>
      <c r="K70" s="59"/>
      <c r="L70" s="60"/>
      <c r="M70" s="60"/>
      <c r="N70" s="60"/>
      <c r="S70" s="62"/>
      <c r="T70" s="62"/>
      <c r="U70" s="62"/>
      <c r="V70" s="62"/>
      <c r="W70" s="62"/>
      <c r="X70" s="62"/>
      <c r="Y70" s="62"/>
      <c r="Z70" s="62"/>
      <c r="AA70" s="62"/>
      <c r="AB70" s="62"/>
      <c r="AC70" s="62"/>
      <c r="AD70" s="62"/>
    </row>
    <row r="71" spans="1:30" s="61" customFormat="1" x14ac:dyDescent="0.25">
      <c r="B71" s="59"/>
      <c r="C71" s="59"/>
      <c r="D71" s="59"/>
      <c r="E71" s="59"/>
      <c r="F71" s="59"/>
      <c r="G71" s="59"/>
      <c r="H71" s="59"/>
      <c r="I71" s="59"/>
      <c r="J71" s="59"/>
      <c r="K71" s="59"/>
      <c r="L71" s="60"/>
      <c r="M71" s="60"/>
      <c r="N71" s="60"/>
      <c r="S71" s="62"/>
      <c r="T71" s="62"/>
      <c r="U71" s="62"/>
      <c r="V71" s="62"/>
      <c r="W71" s="62"/>
      <c r="X71" s="62"/>
      <c r="Y71" s="62"/>
      <c r="Z71" s="62"/>
      <c r="AA71" s="62"/>
      <c r="AB71" s="62"/>
      <c r="AC71" s="62"/>
      <c r="AD71" s="62"/>
    </row>
    <row r="72" spans="1:30" s="61" customFormat="1" x14ac:dyDescent="0.25">
      <c r="B72" s="59"/>
      <c r="C72" s="59"/>
      <c r="D72" s="59"/>
      <c r="E72" s="59"/>
      <c r="F72" s="59"/>
      <c r="G72" s="59"/>
      <c r="H72" s="59"/>
      <c r="I72" s="59"/>
      <c r="J72" s="59"/>
      <c r="K72" s="59"/>
      <c r="L72" s="60"/>
      <c r="M72" s="60"/>
      <c r="N72" s="60"/>
      <c r="S72" s="62"/>
      <c r="T72" s="62"/>
      <c r="U72" s="62"/>
      <c r="V72" s="62"/>
      <c r="W72" s="62"/>
      <c r="X72" s="62"/>
      <c r="Y72" s="62"/>
      <c r="Z72" s="62"/>
      <c r="AA72" s="62"/>
      <c r="AB72" s="62"/>
      <c r="AC72" s="62"/>
      <c r="AD72" s="62"/>
    </row>
    <row r="73" spans="1:30" s="61" customFormat="1" x14ac:dyDescent="0.25">
      <c r="B73" s="59"/>
      <c r="C73" s="59"/>
      <c r="D73" s="59"/>
      <c r="E73" s="59"/>
      <c r="F73" s="59"/>
      <c r="G73" s="59"/>
      <c r="H73" s="59"/>
      <c r="I73" s="59"/>
      <c r="J73" s="59"/>
      <c r="K73" s="59"/>
      <c r="L73" s="60"/>
      <c r="M73" s="60"/>
      <c r="N73" s="60"/>
      <c r="S73" s="62"/>
      <c r="T73" s="62"/>
      <c r="U73" s="62"/>
      <c r="V73" s="62"/>
      <c r="W73" s="62"/>
      <c r="X73" s="62"/>
      <c r="Y73" s="62"/>
      <c r="Z73" s="62"/>
      <c r="AA73" s="62"/>
      <c r="AB73" s="62"/>
      <c r="AC73" s="62"/>
      <c r="AD73" s="62"/>
    </row>
    <row r="74" spans="1:30" s="61" customFormat="1" x14ac:dyDescent="0.25">
      <c r="B74" s="59"/>
      <c r="C74" s="59"/>
      <c r="D74" s="59"/>
      <c r="E74" s="59"/>
      <c r="F74" s="59"/>
      <c r="G74" s="59"/>
      <c r="H74" s="59"/>
      <c r="I74" s="59"/>
      <c r="J74" s="59"/>
      <c r="K74" s="59"/>
      <c r="L74" s="60"/>
      <c r="M74" s="60"/>
      <c r="N74" s="60"/>
      <c r="S74" s="62"/>
      <c r="T74" s="62"/>
      <c r="U74" s="62"/>
      <c r="V74" s="62"/>
      <c r="W74" s="62"/>
      <c r="X74" s="62"/>
      <c r="Y74" s="62"/>
      <c r="Z74" s="62"/>
      <c r="AA74" s="62"/>
      <c r="AB74" s="62"/>
      <c r="AC74" s="62"/>
      <c r="AD74" s="62"/>
    </row>
    <row r="75" spans="1:30" s="61" customFormat="1" x14ac:dyDescent="0.25">
      <c r="B75" s="59"/>
      <c r="C75" s="59"/>
      <c r="D75" s="59"/>
      <c r="E75" s="59"/>
      <c r="F75" s="59"/>
      <c r="G75" s="59"/>
      <c r="H75" s="59"/>
      <c r="I75" s="59"/>
      <c r="J75" s="59"/>
      <c r="K75" s="59"/>
      <c r="L75" s="60"/>
      <c r="M75" s="60"/>
      <c r="N75" s="60"/>
      <c r="S75" s="62"/>
      <c r="T75" s="62"/>
      <c r="U75" s="62"/>
      <c r="V75" s="62"/>
      <c r="W75" s="62"/>
      <c r="X75" s="62"/>
      <c r="Y75" s="62"/>
      <c r="Z75" s="62"/>
      <c r="AA75" s="62"/>
      <c r="AB75" s="62"/>
      <c r="AC75" s="62"/>
      <c r="AD75" s="62"/>
    </row>
    <row r="76" spans="1:30" s="61" customFormat="1" x14ac:dyDescent="0.25">
      <c r="B76" s="59"/>
      <c r="C76" s="59"/>
      <c r="D76" s="59"/>
      <c r="E76" s="59"/>
      <c r="F76" s="59"/>
      <c r="G76" s="59"/>
      <c r="H76" s="59"/>
      <c r="I76" s="59"/>
      <c r="J76" s="59"/>
      <c r="K76" s="59"/>
      <c r="L76" s="60"/>
      <c r="M76" s="60"/>
      <c r="N76" s="60"/>
      <c r="S76" s="62"/>
      <c r="T76" s="62"/>
      <c r="U76" s="62"/>
      <c r="V76" s="62"/>
      <c r="W76" s="62"/>
      <c r="X76" s="62"/>
      <c r="Y76" s="62"/>
      <c r="Z76" s="62"/>
      <c r="AA76" s="62"/>
      <c r="AB76" s="62"/>
      <c r="AC76" s="62"/>
      <c r="AD76" s="62"/>
    </row>
    <row r="77" spans="1:30" s="61" customFormat="1" x14ac:dyDescent="0.25">
      <c r="B77" s="59"/>
      <c r="C77" s="59"/>
      <c r="D77" s="59"/>
      <c r="E77" s="59"/>
      <c r="F77" s="59"/>
      <c r="G77" s="59"/>
      <c r="H77" s="59"/>
      <c r="I77" s="59"/>
      <c r="J77" s="59"/>
      <c r="K77" s="59"/>
      <c r="L77" s="60"/>
      <c r="M77" s="60"/>
      <c r="N77" s="60"/>
      <c r="S77" s="62"/>
      <c r="T77" s="62"/>
      <c r="U77" s="62"/>
      <c r="V77" s="62"/>
      <c r="W77" s="62"/>
      <c r="X77" s="62"/>
      <c r="Y77" s="62"/>
      <c r="Z77" s="62"/>
      <c r="AA77" s="62"/>
      <c r="AB77" s="62"/>
      <c r="AC77" s="62"/>
      <c r="AD77" s="62"/>
    </row>
    <row r="78" spans="1:30" s="61" customFormat="1" x14ac:dyDescent="0.25">
      <c r="B78" s="59"/>
      <c r="C78" s="59"/>
      <c r="D78" s="59"/>
      <c r="E78" s="59"/>
      <c r="F78" s="59"/>
      <c r="G78" s="59"/>
      <c r="H78" s="59"/>
      <c r="I78" s="59"/>
      <c r="J78" s="59"/>
      <c r="K78" s="59"/>
      <c r="L78" s="60"/>
      <c r="M78" s="60"/>
      <c r="N78" s="60"/>
      <c r="S78" s="62"/>
      <c r="T78" s="62"/>
      <c r="U78" s="62"/>
      <c r="V78" s="62"/>
      <c r="W78" s="62"/>
      <c r="X78" s="62"/>
      <c r="Y78" s="62"/>
      <c r="Z78" s="62"/>
      <c r="AA78" s="62"/>
      <c r="AB78" s="62"/>
      <c r="AC78" s="62"/>
      <c r="AD78" s="62"/>
    </row>
    <row r="79" spans="1:30" s="61" customFormat="1" x14ac:dyDescent="0.25">
      <c r="B79" s="59"/>
      <c r="C79" s="59"/>
      <c r="D79" s="59"/>
      <c r="E79" s="59"/>
      <c r="F79" s="59"/>
      <c r="G79" s="59"/>
      <c r="H79" s="59"/>
      <c r="I79" s="59"/>
      <c r="J79" s="59"/>
      <c r="K79" s="59"/>
      <c r="L79" s="60"/>
      <c r="M79" s="60"/>
      <c r="N79" s="60"/>
      <c r="S79" s="62"/>
      <c r="T79" s="62"/>
      <c r="U79" s="62"/>
      <c r="V79" s="62"/>
      <c r="W79" s="62"/>
      <c r="X79" s="62"/>
      <c r="Y79" s="62"/>
      <c r="Z79" s="62"/>
      <c r="AA79" s="62"/>
      <c r="AB79" s="62"/>
      <c r="AC79" s="62"/>
      <c r="AD79" s="62"/>
    </row>
    <row r="80" spans="1:30" s="61" customFormat="1" x14ac:dyDescent="0.25">
      <c r="B80" s="59"/>
      <c r="C80" s="59"/>
      <c r="D80" s="59"/>
      <c r="E80" s="59"/>
      <c r="F80" s="59"/>
      <c r="G80" s="59"/>
      <c r="H80" s="59"/>
      <c r="I80" s="59"/>
      <c r="J80" s="59"/>
      <c r="K80" s="59"/>
      <c r="L80" s="60"/>
      <c r="M80" s="60"/>
      <c r="N80" s="60"/>
      <c r="S80" s="62"/>
      <c r="T80" s="62"/>
      <c r="U80" s="62"/>
      <c r="V80" s="62"/>
      <c r="W80" s="62"/>
      <c r="X80" s="62"/>
      <c r="Y80" s="62"/>
      <c r="Z80" s="62"/>
      <c r="AA80" s="62"/>
      <c r="AB80" s="62"/>
      <c r="AC80" s="62"/>
      <c r="AD80" s="62"/>
    </row>
    <row r="81" spans="2:30" s="61" customFormat="1" x14ac:dyDescent="0.25">
      <c r="B81" s="59"/>
      <c r="C81" s="59"/>
      <c r="D81" s="59"/>
      <c r="E81" s="59"/>
      <c r="F81" s="59"/>
      <c r="G81" s="59"/>
      <c r="H81" s="59"/>
      <c r="I81" s="59"/>
      <c r="J81" s="59"/>
      <c r="K81" s="59"/>
      <c r="L81" s="60"/>
      <c r="M81" s="60"/>
      <c r="N81" s="60"/>
      <c r="S81" s="62"/>
      <c r="T81" s="62"/>
      <c r="U81" s="62"/>
      <c r="V81" s="62"/>
      <c r="W81" s="62"/>
      <c r="X81" s="62"/>
      <c r="Y81" s="62"/>
      <c r="Z81" s="62"/>
      <c r="AA81" s="62"/>
      <c r="AB81" s="62"/>
      <c r="AC81" s="62"/>
      <c r="AD81" s="62"/>
    </row>
    <row r="82" spans="2:30" s="61" customFormat="1" x14ac:dyDescent="0.25">
      <c r="B82" s="59"/>
      <c r="C82" s="59"/>
      <c r="D82" s="59"/>
      <c r="E82" s="59"/>
      <c r="F82" s="59"/>
      <c r="G82" s="59"/>
      <c r="H82" s="59"/>
      <c r="I82" s="59"/>
      <c r="J82" s="59"/>
      <c r="K82" s="59"/>
      <c r="L82" s="60"/>
      <c r="M82" s="60"/>
      <c r="N82" s="60"/>
      <c r="S82" s="62"/>
      <c r="T82" s="62"/>
      <c r="U82" s="62"/>
      <c r="V82" s="62"/>
      <c r="W82" s="62"/>
      <c r="X82" s="62"/>
      <c r="Y82" s="62"/>
      <c r="Z82" s="62"/>
      <c r="AA82" s="62"/>
      <c r="AB82" s="62"/>
      <c r="AC82" s="62"/>
      <c r="AD82" s="62"/>
    </row>
    <row r="83" spans="2:30" s="61" customFormat="1" x14ac:dyDescent="0.25">
      <c r="B83" s="59"/>
      <c r="C83" s="59"/>
      <c r="D83" s="59"/>
      <c r="E83" s="59"/>
      <c r="F83" s="59"/>
      <c r="G83" s="59"/>
      <c r="H83" s="59"/>
      <c r="I83" s="59"/>
      <c r="J83" s="59"/>
      <c r="K83" s="59"/>
      <c r="L83" s="60"/>
      <c r="M83" s="60"/>
      <c r="N83" s="60"/>
      <c r="S83" s="62"/>
      <c r="T83" s="62"/>
      <c r="U83" s="62"/>
      <c r="V83" s="62"/>
      <c r="W83" s="62"/>
      <c r="X83" s="62"/>
      <c r="Y83" s="62"/>
      <c r="Z83" s="62"/>
      <c r="AA83" s="62"/>
      <c r="AB83" s="62"/>
      <c r="AC83" s="62"/>
      <c r="AD83" s="62"/>
    </row>
    <row r="84" spans="2:30" s="61" customFormat="1" x14ac:dyDescent="0.25">
      <c r="B84" s="59"/>
      <c r="C84" s="59"/>
      <c r="D84" s="59"/>
      <c r="E84" s="59"/>
      <c r="F84" s="59"/>
      <c r="G84" s="59"/>
      <c r="H84" s="59"/>
      <c r="I84" s="59"/>
      <c r="J84" s="59"/>
      <c r="K84" s="59"/>
      <c r="L84" s="60"/>
      <c r="M84" s="60"/>
      <c r="N84" s="60"/>
      <c r="S84" s="62"/>
      <c r="T84" s="62"/>
      <c r="U84" s="62"/>
      <c r="V84" s="62"/>
      <c r="W84" s="62"/>
      <c r="X84" s="62"/>
      <c r="Y84" s="62"/>
      <c r="Z84" s="62"/>
      <c r="AA84" s="62"/>
      <c r="AB84" s="62"/>
      <c r="AC84" s="62"/>
      <c r="AD84" s="62"/>
    </row>
    <row r="85" spans="2:30" s="61" customFormat="1" x14ac:dyDescent="0.25">
      <c r="B85" s="59"/>
      <c r="C85" s="59"/>
      <c r="D85" s="59"/>
      <c r="E85" s="59"/>
      <c r="F85" s="59"/>
      <c r="G85" s="59"/>
      <c r="H85" s="59"/>
      <c r="I85" s="59"/>
      <c r="J85" s="59"/>
      <c r="K85" s="59"/>
      <c r="L85" s="60"/>
      <c r="M85" s="60"/>
      <c r="N85" s="60"/>
      <c r="S85" s="62"/>
      <c r="T85" s="62"/>
      <c r="U85" s="62"/>
      <c r="V85" s="62"/>
      <c r="W85" s="62"/>
      <c r="X85" s="62"/>
      <c r="Y85" s="62"/>
      <c r="Z85" s="62"/>
      <c r="AA85" s="62"/>
      <c r="AB85" s="62"/>
      <c r="AC85" s="62"/>
      <c r="AD85" s="62"/>
    </row>
    <row r="86" spans="2:30" s="61" customFormat="1" x14ac:dyDescent="0.25">
      <c r="B86" s="59"/>
      <c r="C86" s="59"/>
      <c r="D86" s="59"/>
      <c r="E86" s="59"/>
      <c r="F86" s="59"/>
      <c r="G86" s="59"/>
      <c r="H86" s="59"/>
      <c r="I86" s="59"/>
      <c r="J86" s="59"/>
      <c r="K86" s="59"/>
      <c r="L86" s="60"/>
      <c r="M86" s="60"/>
      <c r="N86" s="60"/>
      <c r="S86" s="62"/>
      <c r="T86" s="62"/>
      <c r="U86" s="62"/>
      <c r="V86" s="62"/>
      <c r="W86" s="62"/>
      <c r="X86" s="62"/>
      <c r="Y86" s="62"/>
      <c r="Z86" s="62"/>
      <c r="AA86" s="62"/>
      <c r="AB86" s="62"/>
      <c r="AC86" s="62"/>
      <c r="AD86" s="62"/>
    </row>
    <row r="87" spans="2:30" s="61" customFormat="1" x14ac:dyDescent="0.25">
      <c r="B87" s="59"/>
      <c r="C87" s="59"/>
      <c r="D87" s="59"/>
      <c r="E87" s="59"/>
      <c r="F87" s="59"/>
      <c r="G87" s="59"/>
      <c r="H87" s="59"/>
      <c r="I87" s="59"/>
      <c r="J87" s="59"/>
      <c r="K87" s="59"/>
      <c r="L87" s="60"/>
      <c r="M87" s="60"/>
      <c r="N87" s="60"/>
      <c r="S87" s="62"/>
      <c r="T87" s="62"/>
      <c r="U87" s="62"/>
      <c r="V87" s="62"/>
      <c r="W87" s="62"/>
      <c r="X87" s="62"/>
      <c r="Y87" s="62"/>
      <c r="Z87" s="62"/>
      <c r="AA87" s="62"/>
      <c r="AB87" s="62"/>
      <c r="AC87" s="62"/>
      <c r="AD87" s="62"/>
    </row>
    <row r="88" spans="2:30" s="61" customFormat="1" x14ac:dyDescent="0.25">
      <c r="B88" s="59"/>
      <c r="C88" s="59"/>
      <c r="D88" s="59"/>
      <c r="E88" s="59"/>
      <c r="F88" s="59"/>
      <c r="G88" s="59"/>
      <c r="H88" s="59"/>
      <c r="I88" s="59"/>
      <c r="J88" s="59"/>
      <c r="K88" s="59"/>
      <c r="L88" s="60"/>
      <c r="M88" s="60"/>
      <c r="N88" s="60"/>
      <c r="S88" s="62"/>
      <c r="T88" s="62"/>
      <c r="U88" s="62"/>
      <c r="V88" s="62"/>
      <c r="W88" s="62"/>
      <c r="X88" s="62"/>
      <c r="Y88" s="62"/>
      <c r="Z88" s="62"/>
      <c r="AA88" s="62"/>
      <c r="AB88" s="62"/>
      <c r="AC88" s="62"/>
      <c r="AD88" s="62"/>
    </row>
    <row r="89" spans="2:30" s="61" customFormat="1" x14ac:dyDescent="0.25">
      <c r="B89" s="59"/>
      <c r="C89" s="59"/>
      <c r="D89" s="59"/>
      <c r="E89" s="59"/>
      <c r="F89" s="59"/>
      <c r="G89" s="59"/>
      <c r="H89" s="59"/>
      <c r="I89" s="59"/>
      <c r="J89" s="59"/>
      <c r="K89" s="59"/>
      <c r="L89" s="60"/>
      <c r="M89" s="60"/>
      <c r="N89" s="60"/>
      <c r="S89" s="62"/>
      <c r="T89" s="62"/>
      <c r="U89" s="62"/>
      <c r="V89" s="62"/>
      <c r="W89" s="62"/>
      <c r="X89" s="62"/>
      <c r="Y89" s="62"/>
      <c r="Z89" s="62"/>
      <c r="AA89" s="62"/>
      <c r="AB89" s="62"/>
      <c r="AC89" s="62"/>
      <c r="AD89" s="62"/>
    </row>
    <row r="90" spans="2:30" s="61" customFormat="1" x14ac:dyDescent="0.25">
      <c r="B90" s="59"/>
      <c r="C90" s="59"/>
      <c r="D90" s="59"/>
      <c r="E90" s="59"/>
      <c r="F90" s="59"/>
      <c r="G90" s="59"/>
      <c r="H90" s="59"/>
      <c r="I90" s="59"/>
      <c r="J90" s="59"/>
      <c r="K90" s="59"/>
      <c r="L90" s="60"/>
      <c r="M90" s="60"/>
      <c r="N90" s="60"/>
      <c r="S90" s="62"/>
      <c r="T90" s="62"/>
      <c r="U90" s="62"/>
      <c r="V90" s="62"/>
      <c r="W90" s="62"/>
      <c r="X90" s="62"/>
      <c r="Y90" s="62"/>
      <c r="Z90" s="62"/>
      <c r="AA90" s="62"/>
      <c r="AB90" s="62"/>
      <c r="AC90" s="62"/>
      <c r="AD90" s="62"/>
    </row>
    <row r="91" spans="2:30" s="61" customFormat="1" x14ac:dyDescent="0.25">
      <c r="B91" s="59"/>
      <c r="C91" s="59"/>
      <c r="D91" s="59"/>
      <c r="E91" s="59"/>
      <c r="F91" s="59"/>
      <c r="G91" s="59"/>
      <c r="H91" s="59"/>
      <c r="I91" s="59"/>
      <c r="J91" s="59"/>
      <c r="K91" s="59"/>
      <c r="L91" s="60"/>
      <c r="M91" s="60"/>
      <c r="N91" s="60"/>
      <c r="S91" s="62"/>
      <c r="T91" s="62"/>
      <c r="U91" s="62"/>
      <c r="V91" s="62"/>
      <c r="W91" s="62"/>
      <c r="X91" s="62"/>
      <c r="Y91" s="62"/>
      <c r="Z91" s="62"/>
      <c r="AA91" s="62"/>
      <c r="AB91" s="62"/>
      <c r="AC91" s="62"/>
      <c r="AD91" s="62"/>
    </row>
    <row r="92" spans="2:30" s="61" customFormat="1" x14ac:dyDescent="0.25">
      <c r="B92" s="59"/>
      <c r="C92" s="59"/>
      <c r="D92" s="59"/>
      <c r="E92" s="59"/>
      <c r="F92" s="59"/>
      <c r="G92" s="59"/>
      <c r="H92" s="59"/>
      <c r="I92" s="59"/>
      <c r="J92" s="59"/>
      <c r="K92" s="59"/>
      <c r="L92" s="60"/>
      <c r="M92" s="60"/>
      <c r="N92" s="60"/>
      <c r="S92" s="62"/>
      <c r="T92" s="62"/>
      <c r="U92" s="62"/>
      <c r="V92" s="62"/>
      <c r="W92" s="62"/>
      <c r="X92" s="62"/>
      <c r="Y92" s="62"/>
      <c r="Z92" s="62"/>
      <c r="AA92" s="62"/>
      <c r="AB92" s="62"/>
      <c r="AC92" s="62"/>
      <c r="AD92" s="62"/>
    </row>
    <row r="93" spans="2:30" s="61" customFormat="1" x14ac:dyDescent="0.25">
      <c r="B93" s="59"/>
      <c r="C93" s="59"/>
      <c r="D93" s="59"/>
      <c r="E93" s="59"/>
      <c r="F93" s="59"/>
      <c r="G93" s="59"/>
      <c r="H93" s="59"/>
      <c r="I93" s="59"/>
      <c r="J93" s="59"/>
      <c r="K93" s="59"/>
      <c r="L93" s="60"/>
      <c r="M93" s="60"/>
      <c r="N93" s="60"/>
      <c r="S93" s="62"/>
      <c r="T93" s="62"/>
      <c r="U93" s="62"/>
      <c r="V93" s="62"/>
      <c r="W93" s="62"/>
      <c r="X93" s="62"/>
      <c r="Y93" s="62"/>
      <c r="Z93" s="62"/>
      <c r="AA93" s="62"/>
      <c r="AB93" s="62"/>
      <c r="AC93" s="62"/>
      <c r="AD93" s="62"/>
    </row>
    <row r="94" spans="2:30" s="61" customFormat="1" x14ac:dyDescent="0.25">
      <c r="B94" s="59"/>
      <c r="C94" s="59"/>
      <c r="D94" s="59"/>
      <c r="E94" s="59"/>
      <c r="F94" s="59"/>
      <c r="G94" s="59"/>
      <c r="H94" s="59"/>
      <c r="I94" s="59"/>
      <c r="J94" s="59"/>
      <c r="K94" s="59"/>
      <c r="L94" s="60"/>
      <c r="M94" s="60"/>
      <c r="N94" s="60"/>
      <c r="S94" s="62"/>
      <c r="T94" s="62"/>
      <c r="U94" s="62"/>
      <c r="V94" s="62"/>
      <c r="W94" s="62"/>
      <c r="X94" s="62"/>
      <c r="Y94" s="62"/>
      <c r="Z94" s="62"/>
      <c r="AA94" s="62"/>
      <c r="AB94" s="62"/>
      <c r="AC94" s="62"/>
      <c r="AD94" s="62"/>
    </row>
    <row r="95" spans="2:30" s="61" customFormat="1" x14ac:dyDescent="0.25">
      <c r="B95" s="59"/>
      <c r="C95" s="59"/>
      <c r="D95" s="59"/>
      <c r="E95" s="59"/>
      <c r="F95" s="59"/>
      <c r="G95" s="59"/>
      <c r="H95" s="59"/>
      <c r="I95" s="59"/>
      <c r="J95" s="59"/>
      <c r="K95" s="59"/>
      <c r="L95" s="60"/>
      <c r="M95" s="60"/>
      <c r="N95" s="60"/>
      <c r="S95" s="62"/>
      <c r="T95" s="62"/>
      <c r="U95" s="62"/>
      <c r="V95" s="62"/>
      <c r="W95" s="62"/>
      <c r="X95" s="62"/>
      <c r="Y95" s="62"/>
      <c r="Z95" s="62"/>
      <c r="AA95" s="62"/>
      <c r="AB95" s="62"/>
      <c r="AC95" s="62"/>
      <c r="AD95" s="62"/>
    </row>
    <row r="96" spans="2:30" s="61" customFormat="1" x14ac:dyDescent="0.25">
      <c r="B96" s="59"/>
      <c r="C96" s="59"/>
      <c r="D96" s="59"/>
      <c r="E96" s="59"/>
      <c r="F96" s="59"/>
      <c r="G96" s="59"/>
      <c r="H96" s="59"/>
      <c r="I96" s="59"/>
      <c r="J96" s="59"/>
      <c r="K96" s="59"/>
      <c r="L96" s="60"/>
      <c r="M96" s="60"/>
      <c r="N96" s="60"/>
      <c r="S96" s="62"/>
      <c r="T96" s="62"/>
      <c r="U96" s="62"/>
      <c r="V96" s="62"/>
      <c r="W96" s="62"/>
      <c r="X96" s="62"/>
      <c r="Y96" s="62"/>
      <c r="Z96" s="62"/>
      <c r="AA96" s="62"/>
      <c r="AB96" s="62"/>
      <c r="AC96" s="62"/>
      <c r="AD96" s="62"/>
    </row>
    <row r="97" spans="2:30" s="61" customFormat="1" x14ac:dyDescent="0.25">
      <c r="B97" s="59"/>
      <c r="C97" s="59"/>
      <c r="D97" s="59"/>
      <c r="E97" s="59"/>
      <c r="F97" s="59"/>
      <c r="G97" s="59"/>
      <c r="H97" s="59"/>
      <c r="I97" s="59"/>
      <c r="J97" s="59"/>
      <c r="K97" s="59"/>
      <c r="L97" s="60"/>
      <c r="M97" s="60"/>
      <c r="N97" s="60"/>
      <c r="S97" s="62"/>
      <c r="T97" s="62"/>
      <c r="U97" s="62"/>
      <c r="V97" s="62"/>
      <c r="W97" s="62"/>
      <c r="X97" s="62"/>
      <c r="Y97" s="62"/>
      <c r="Z97" s="62"/>
      <c r="AA97" s="62"/>
      <c r="AB97" s="62"/>
      <c r="AC97" s="62"/>
      <c r="AD97" s="62"/>
    </row>
    <row r="98" spans="2:30" s="61" customFormat="1" x14ac:dyDescent="0.25">
      <c r="B98" s="59"/>
      <c r="C98" s="59"/>
      <c r="D98" s="59"/>
      <c r="E98" s="59"/>
      <c r="F98" s="59"/>
      <c r="G98" s="59"/>
      <c r="H98" s="59"/>
      <c r="I98" s="59"/>
      <c r="J98" s="59"/>
      <c r="K98" s="59"/>
      <c r="L98" s="60"/>
      <c r="M98" s="60"/>
      <c r="N98" s="60"/>
      <c r="S98" s="62"/>
      <c r="T98" s="62"/>
      <c r="U98" s="62"/>
      <c r="V98" s="62"/>
      <c r="W98" s="62"/>
      <c r="X98" s="62"/>
      <c r="Y98" s="62"/>
      <c r="Z98" s="62"/>
      <c r="AA98" s="62"/>
      <c r="AB98" s="62"/>
      <c r="AC98" s="62"/>
      <c r="AD98" s="62"/>
    </row>
    <row r="99" spans="2:30" s="61" customFormat="1" x14ac:dyDescent="0.25">
      <c r="B99" s="59"/>
      <c r="C99" s="59"/>
      <c r="D99" s="59"/>
      <c r="E99" s="59"/>
      <c r="F99" s="59"/>
      <c r="G99" s="59"/>
      <c r="H99" s="59"/>
      <c r="I99" s="59"/>
      <c r="J99" s="59"/>
      <c r="K99" s="59"/>
      <c r="L99" s="60"/>
      <c r="M99" s="60"/>
      <c r="N99" s="60"/>
      <c r="S99" s="62"/>
      <c r="T99" s="62"/>
      <c r="U99" s="62"/>
      <c r="V99" s="62"/>
      <c r="W99" s="62"/>
      <c r="X99" s="62"/>
      <c r="Y99" s="62"/>
      <c r="Z99" s="62"/>
      <c r="AA99" s="62"/>
      <c r="AB99" s="62"/>
      <c r="AC99" s="62"/>
      <c r="AD99" s="62"/>
    </row>
    <row r="100" spans="2:30" s="61" customFormat="1" x14ac:dyDescent="0.25">
      <c r="B100" s="59"/>
      <c r="C100" s="59"/>
      <c r="D100" s="59"/>
      <c r="E100" s="59"/>
      <c r="F100" s="59"/>
      <c r="G100" s="59"/>
      <c r="H100" s="59"/>
      <c r="I100" s="59"/>
      <c r="J100" s="59"/>
      <c r="K100" s="59"/>
      <c r="L100" s="60"/>
      <c r="M100" s="60"/>
      <c r="N100" s="60"/>
      <c r="S100" s="62"/>
      <c r="T100" s="62"/>
      <c r="U100" s="62"/>
      <c r="V100" s="62"/>
      <c r="W100" s="62"/>
      <c r="X100" s="62"/>
      <c r="Y100" s="62"/>
      <c r="Z100" s="62"/>
      <c r="AA100" s="62"/>
      <c r="AB100" s="62"/>
      <c r="AC100" s="62"/>
      <c r="AD100" s="62"/>
    </row>
    <row r="101" spans="2:30" s="61" customFormat="1" x14ac:dyDescent="0.25">
      <c r="B101" s="59"/>
      <c r="C101" s="59"/>
      <c r="D101" s="59"/>
      <c r="E101" s="59"/>
      <c r="F101" s="59"/>
      <c r="G101" s="59"/>
      <c r="H101" s="59"/>
      <c r="I101" s="59"/>
      <c r="J101" s="59"/>
      <c r="K101" s="59"/>
      <c r="L101" s="60"/>
      <c r="M101" s="60"/>
      <c r="N101" s="60"/>
      <c r="S101" s="62"/>
      <c r="T101" s="62"/>
      <c r="U101" s="62"/>
      <c r="V101" s="62"/>
      <c r="W101" s="62"/>
      <c r="X101" s="62"/>
      <c r="Y101" s="62"/>
      <c r="Z101" s="62"/>
      <c r="AA101" s="62"/>
      <c r="AB101" s="62"/>
      <c r="AC101" s="62"/>
      <c r="AD101" s="62"/>
    </row>
    <row r="102" spans="2:30" s="61" customFormat="1" x14ac:dyDescent="0.25">
      <c r="B102" s="59"/>
      <c r="C102" s="59"/>
      <c r="D102" s="59"/>
      <c r="E102" s="59"/>
      <c r="F102" s="59"/>
      <c r="G102" s="59"/>
      <c r="H102" s="59"/>
      <c r="I102" s="59"/>
      <c r="J102" s="59"/>
      <c r="K102" s="59"/>
      <c r="L102" s="60"/>
      <c r="M102" s="60"/>
      <c r="N102" s="60"/>
      <c r="S102" s="62"/>
      <c r="T102" s="62"/>
      <c r="U102" s="62"/>
      <c r="V102" s="62"/>
      <c r="W102" s="62"/>
      <c r="X102" s="62"/>
      <c r="Y102" s="62"/>
      <c r="Z102" s="62"/>
      <c r="AA102" s="62"/>
      <c r="AB102" s="62"/>
      <c r="AC102" s="62"/>
      <c r="AD102" s="62"/>
    </row>
    <row r="103" spans="2:30" s="61" customFormat="1" x14ac:dyDescent="0.25">
      <c r="B103" s="59"/>
      <c r="C103" s="59"/>
      <c r="D103" s="59"/>
      <c r="E103" s="59"/>
      <c r="F103" s="59"/>
      <c r="G103" s="59"/>
      <c r="H103" s="59"/>
      <c r="I103" s="59"/>
      <c r="J103" s="59"/>
      <c r="K103" s="59"/>
      <c r="L103" s="60"/>
      <c r="M103" s="60"/>
      <c r="N103" s="60"/>
      <c r="S103" s="62"/>
      <c r="T103" s="62"/>
      <c r="U103" s="62"/>
      <c r="V103" s="62"/>
      <c r="W103" s="62"/>
      <c r="X103" s="62"/>
      <c r="Y103" s="62"/>
      <c r="Z103" s="62"/>
      <c r="AA103" s="62"/>
      <c r="AB103" s="62"/>
      <c r="AC103" s="62"/>
      <c r="AD103" s="62"/>
    </row>
    <row r="104" spans="2:30" s="61" customFormat="1" x14ac:dyDescent="0.25">
      <c r="B104" s="59"/>
      <c r="C104" s="59"/>
      <c r="D104" s="59"/>
      <c r="E104" s="59"/>
      <c r="F104" s="59"/>
      <c r="G104" s="59"/>
      <c r="H104" s="59"/>
      <c r="I104" s="59"/>
      <c r="J104" s="59"/>
      <c r="K104" s="59"/>
      <c r="L104" s="60"/>
      <c r="M104" s="60"/>
      <c r="N104" s="60"/>
      <c r="S104" s="62"/>
      <c r="T104" s="62"/>
      <c r="U104" s="62"/>
      <c r="V104" s="62"/>
      <c r="W104" s="62"/>
      <c r="X104" s="62"/>
      <c r="Y104" s="62"/>
      <c r="Z104" s="62"/>
      <c r="AA104" s="62"/>
      <c r="AB104" s="62"/>
      <c r="AC104" s="62"/>
      <c r="AD104" s="62"/>
    </row>
    <row r="105" spans="2:30" s="61" customFormat="1" x14ac:dyDescent="0.25">
      <c r="B105" s="59"/>
      <c r="C105" s="59"/>
      <c r="D105" s="59"/>
      <c r="E105" s="59"/>
      <c r="F105" s="59"/>
      <c r="G105" s="59"/>
      <c r="H105" s="59"/>
      <c r="I105" s="59"/>
      <c r="J105" s="59"/>
      <c r="K105" s="59"/>
      <c r="L105" s="60"/>
      <c r="M105" s="60"/>
      <c r="N105" s="60"/>
      <c r="S105" s="62"/>
      <c r="T105" s="62"/>
      <c r="U105" s="62"/>
      <c r="V105" s="62"/>
      <c r="W105" s="62"/>
      <c r="X105" s="62"/>
      <c r="Y105" s="62"/>
      <c r="Z105" s="62"/>
      <c r="AA105" s="62"/>
      <c r="AB105" s="62"/>
      <c r="AC105" s="62"/>
      <c r="AD105" s="62"/>
    </row>
    <row r="106" spans="2:30" s="61" customFormat="1" x14ac:dyDescent="0.25">
      <c r="B106" s="59"/>
      <c r="C106" s="59"/>
      <c r="D106" s="59"/>
      <c r="E106" s="59"/>
      <c r="F106" s="59"/>
      <c r="G106" s="59"/>
      <c r="H106" s="59"/>
      <c r="I106" s="59"/>
      <c r="J106" s="59"/>
      <c r="K106" s="59"/>
      <c r="L106" s="60"/>
      <c r="M106" s="60"/>
      <c r="N106" s="60"/>
      <c r="S106" s="62"/>
      <c r="T106" s="62"/>
      <c r="U106" s="62"/>
      <c r="V106" s="62"/>
      <c r="W106" s="62"/>
      <c r="X106" s="62"/>
      <c r="Y106" s="62"/>
      <c r="Z106" s="62"/>
      <c r="AA106" s="62"/>
      <c r="AB106" s="62"/>
      <c r="AC106" s="62"/>
      <c r="AD106" s="62"/>
    </row>
    <row r="107" spans="2:30" s="61" customFormat="1" x14ac:dyDescent="0.25">
      <c r="B107" s="59"/>
      <c r="C107" s="59"/>
      <c r="D107" s="59"/>
      <c r="E107" s="59"/>
      <c r="F107" s="59"/>
      <c r="G107" s="59"/>
      <c r="H107" s="59"/>
      <c r="I107" s="59"/>
      <c r="J107" s="59"/>
      <c r="K107" s="59"/>
      <c r="L107" s="60"/>
      <c r="M107" s="60"/>
      <c r="N107" s="60"/>
      <c r="S107" s="62"/>
      <c r="T107" s="62"/>
      <c r="U107" s="62"/>
      <c r="V107" s="62"/>
      <c r="W107" s="62"/>
      <c r="X107" s="62"/>
      <c r="Y107" s="62"/>
      <c r="Z107" s="62"/>
      <c r="AA107" s="62"/>
      <c r="AB107" s="62"/>
      <c r="AC107" s="62"/>
      <c r="AD107" s="62"/>
    </row>
    <row r="108" spans="2:30" s="61" customFormat="1" x14ac:dyDescent="0.25">
      <c r="B108" s="59"/>
      <c r="C108" s="59"/>
      <c r="D108" s="59"/>
      <c r="E108" s="59"/>
      <c r="F108" s="59"/>
      <c r="G108" s="59"/>
      <c r="H108" s="59"/>
      <c r="I108" s="59"/>
      <c r="J108" s="59"/>
      <c r="K108" s="59"/>
      <c r="L108" s="60"/>
      <c r="M108" s="60"/>
      <c r="N108" s="60"/>
      <c r="S108" s="62"/>
      <c r="T108" s="62"/>
      <c r="U108" s="62"/>
      <c r="V108" s="62"/>
      <c r="W108" s="62"/>
      <c r="X108" s="62"/>
      <c r="Y108" s="62"/>
      <c r="Z108" s="62"/>
      <c r="AA108" s="62"/>
      <c r="AB108" s="62"/>
      <c r="AC108" s="62"/>
      <c r="AD108" s="62"/>
    </row>
    <row r="109" spans="2:30" s="61" customFormat="1" x14ac:dyDescent="0.25">
      <c r="B109" s="59"/>
      <c r="C109" s="59"/>
      <c r="D109" s="59"/>
      <c r="E109" s="59"/>
      <c r="F109" s="59"/>
      <c r="G109" s="59"/>
      <c r="H109" s="59"/>
      <c r="I109" s="59"/>
      <c r="J109" s="59"/>
      <c r="K109" s="59"/>
      <c r="L109" s="60"/>
      <c r="M109" s="60"/>
      <c r="N109" s="60"/>
      <c r="S109" s="62"/>
      <c r="T109" s="62"/>
      <c r="U109" s="62"/>
      <c r="V109" s="62"/>
      <c r="W109" s="62"/>
      <c r="X109" s="62"/>
      <c r="Y109" s="62"/>
      <c r="Z109" s="62"/>
      <c r="AA109" s="62"/>
      <c r="AB109" s="62"/>
      <c r="AC109" s="62"/>
      <c r="AD109" s="62"/>
    </row>
    <row r="110" spans="2:30" s="61" customFormat="1" x14ac:dyDescent="0.25">
      <c r="B110" s="59"/>
      <c r="C110" s="59"/>
      <c r="D110" s="59"/>
      <c r="E110" s="59"/>
      <c r="F110" s="59"/>
      <c r="G110" s="59"/>
      <c r="H110" s="59"/>
      <c r="I110" s="59"/>
      <c r="J110" s="59"/>
      <c r="K110" s="59"/>
      <c r="L110" s="60"/>
      <c r="M110" s="60"/>
      <c r="N110" s="60"/>
      <c r="S110" s="62"/>
      <c r="T110" s="62"/>
      <c r="U110" s="62"/>
      <c r="V110" s="62"/>
      <c r="W110" s="62"/>
      <c r="X110" s="62"/>
      <c r="Y110" s="62"/>
      <c r="Z110" s="62"/>
      <c r="AA110" s="62"/>
      <c r="AB110" s="62"/>
      <c r="AC110" s="62"/>
      <c r="AD110" s="62"/>
    </row>
    <row r="111" spans="2:30" s="61" customFormat="1" x14ac:dyDescent="0.25">
      <c r="B111" s="59"/>
      <c r="C111" s="59"/>
      <c r="D111" s="59"/>
      <c r="E111" s="59"/>
      <c r="F111" s="59"/>
      <c r="G111" s="59"/>
      <c r="H111" s="59"/>
      <c r="I111" s="59"/>
      <c r="J111" s="59"/>
      <c r="K111" s="59"/>
      <c r="L111" s="60"/>
      <c r="M111" s="60"/>
      <c r="N111" s="60"/>
      <c r="S111" s="62"/>
      <c r="T111" s="62"/>
      <c r="U111" s="62"/>
      <c r="V111" s="62"/>
      <c r="W111" s="62"/>
      <c r="X111" s="62"/>
      <c r="Y111" s="62"/>
      <c r="Z111" s="62"/>
      <c r="AA111" s="62"/>
      <c r="AB111" s="62"/>
      <c r="AC111" s="62"/>
      <c r="AD111" s="62"/>
    </row>
    <row r="112" spans="2:30" s="61" customFormat="1" x14ac:dyDescent="0.25">
      <c r="B112" s="59"/>
      <c r="C112" s="59"/>
      <c r="D112" s="59"/>
      <c r="E112" s="59"/>
      <c r="F112" s="59"/>
      <c r="G112" s="59"/>
      <c r="H112" s="59"/>
      <c r="I112" s="59"/>
      <c r="J112" s="59"/>
      <c r="K112" s="59"/>
      <c r="L112" s="60"/>
      <c r="M112" s="60"/>
      <c r="N112" s="60"/>
      <c r="S112" s="62"/>
      <c r="T112" s="62"/>
      <c r="U112" s="62"/>
      <c r="V112" s="62"/>
      <c r="W112" s="62"/>
      <c r="X112" s="62"/>
      <c r="Y112" s="62"/>
      <c r="Z112" s="62"/>
      <c r="AA112" s="62"/>
      <c r="AB112" s="62"/>
      <c r="AC112" s="62"/>
      <c r="AD112" s="62"/>
    </row>
    <row r="113" spans="2:30" s="61" customFormat="1" x14ac:dyDescent="0.25">
      <c r="B113" s="59"/>
      <c r="C113" s="59"/>
      <c r="D113" s="59"/>
      <c r="E113" s="59"/>
      <c r="F113" s="59"/>
      <c r="G113" s="59"/>
      <c r="H113" s="59"/>
      <c r="I113" s="59"/>
      <c r="J113" s="59"/>
      <c r="K113" s="59"/>
      <c r="L113" s="60"/>
      <c r="M113" s="60"/>
      <c r="N113" s="60"/>
      <c r="S113" s="62"/>
      <c r="T113" s="62"/>
      <c r="U113" s="62"/>
      <c r="V113" s="62"/>
      <c r="W113" s="62"/>
      <c r="X113" s="62"/>
      <c r="Y113" s="62"/>
      <c r="Z113" s="62"/>
      <c r="AA113" s="62"/>
      <c r="AB113" s="62"/>
      <c r="AC113" s="62"/>
      <c r="AD113" s="62"/>
    </row>
    <row r="114" spans="2:30" s="61" customFormat="1" x14ac:dyDescent="0.25">
      <c r="B114" s="59"/>
      <c r="C114" s="59"/>
      <c r="D114" s="59"/>
      <c r="E114" s="59"/>
      <c r="F114" s="59"/>
      <c r="G114" s="59"/>
      <c r="H114" s="59"/>
      <c r="I114" s="59"/>
      <c r="J114" s="59"/>
      <c r="K114" s="59"/>
      <c r="L114" s="60"/>
      <c r="M114" s="60"/>
      <c r="N114" s="60"/>
      <c r="S114" s="62"/>
      <c r="T114" s="62"/>
      <c r="U114" s="62"/>
      <c r="V114" s="62"/>
      <c r="W114" s="62"/>
      <c r="X114" s="62"/>
      <c r="Y114" s="62"/>
      <c r="Z114" s="62"/>
      <c r="AA114" s="62"/>
      <c r="AB114" s="62"/>
      <c r="AC114" s="62"/>
      <c r="AD114" s="62"/>
    </row>
    <row r="115" spans="2:30" s="61" customFormat="1" x14ac:dyDescent="0.25">
      <c r="B115" s="59"/>
      <c r="C115" s="59"/>
      <c r="D115" s="59"/>
      <c r="E115" s="59"/>
      <c r="F115" s="59"/>
      <c r="G115" s="59"/>
      <c r="H115" s="59"/>
      <c r="I115" s="59"/>
      <c r="J115" s="59"/>
      <c r="K115" s="59"/>
      <c r="L115" s="60"/>
      <c r="M115" s="60"/>
      <c r="N115" s="60"/>
      <c r="S115" s="62"/>
      <c r="T115" s="62"/>
      <c r="U115" s="62"/>
      <c r="V115" s="62"/>
      <c r="W115" s="62"/>
      <c r="X115" s="62"/>
      <c r="Y115" s="62"/>
      <c r="Z115" s="62"/>
      <c r="AA115" s="62"/>
      <c r="AB115" s="62"/>
      <c r="AC115" s="62"/>
      <c r="AD115" s="62"/>
    </row>
    <row r="116" spans="2:30" s="61" customFormat="1" x14ac:dyDescent="0.25">
      <c r="B116" s="59"/>
      <c r="C116" s="59"/>
      <c r="D116" s="59"/>
      <c r="E116" s="59"/>
      <c r="F116" s="59"/>
      <c r="G116" s="59"/>
      <c r="H116" s="59"/>
      <c r="I116" s="59"/>
      <c r="J116" s="59"/>
      <c r="K116" s="59"/>
      <c r="L116" s="60"/>
      <c r="M116" s="60"/>
      <c r="N116" s="60"/>
      <c r="S116" s="62"/>
      <c r="T116" s="62"/>
      <c r="U116" s="62"/>
      <c r="V116" s="62"/>
      <c r="W116" s="62"/>
      <c r="X116" s="62"/>
      <c r="Y116" s="62"/>
      <c r="Z116" s="62"/>
      <c r="AA116" s="62"/>
      <c r="AB116" s="62"/>
      <c r="AC116" s="62"/>
      <c r="AD116" s="62"/>
    </row>
    <row r="117" spans="2:30" s="61" customFormat="1" x14ac:dyDescent="0.25">
      <c r="B117" s="59"/>
      <c r="C117" s="59"/>
      <c r="D117" s="59"/>
      <c r="E117" s="59"/>
      <c r="F117" s="59"/>
      <c r="G117" s="59"/>
      <c r="H117" s="59"/>
      <c r="I117" s="59"/>
      <c r="J117" s="59"/>
      <c r="K117" s="59"/>
      <c r="L117" s="60"/>
      <c r="M117" s="60"/>
      <c r="N117" s="60"/>
      <c r="S117" s="62"/>
      <c r="T117" s="62"/>
      <c r="U117" s="62"/>
      <c r="V117" s="62"/>
      <c r="W117" s="62"/>
      <c r="X117" s="62"/>
      <c r="Y117" s="62"/>
      <c r="Z117" s="62"/>
      <c r="AA117" s="62"/>
      <c r="AB117" s="62"/>
      <c r="AC117" s="62"/>
      <c r="AD117" s="62"/>
    </row>
    <row r="118" spans="2:30" s="61" customFormat="1" x14ac:dyDescent="0.25">
      <c r="B118" s="59"/>
      <c r="C118" s="59"/>
      <c r="D118" s="59"/>
      <c r="E118" s="59"/>
      <c r="F118" s="59"/>
      <c r="G118" s="59"/>
      <c r="H118" s="59"/>
      <c r="I118" s="59"/>
      <c r="J118" s="59"/>
      <c r="K118" s="59"/>
      <c r="L118" s="60"/>
      <c r="M118" s="60"/>
      <c r="N118" s="60"/>
      <c r="S118" s="62"/>
      <c r="T118" s="62"/>
      <c r="U118" s="62"/>
      <c r="V118" s="62"/>
      <c r="W118" s="62"/>
      <c r="X118" s="62"/>
      <c r="Y118" s="62"/>
      <c r="Z118" s="62"/>
      <c r="AA118" s="62"/>
      <c r="AB118" s="62"/>
      <c r="AC118" s="62"/>
      <c r="AD118" s="62"/>
    </row>
    <row r="119" spans="2:30" s="61" customFormat="1" x14ac:dyDescent="0.25">
      <c r="B119" s="59"/>
      <c r="C119" s="59"/>
      <c r="D119" s="59"/>
      <c r="E119" s="59"/>
      <c r="F119" s="59"/>
      <c r="G119" s="59"/>
      <c r="H119" s="59"/>
      <c r="I119" s="59"/>
      <c r="J119" s="59"/>
      <c r="K119" s="59"/>
      <c r="L119" s="60"/>
      <c r="M119" s="60"/>
      <c r="N119" s="60"/>
      <c r="S119" s="62"/>
      <c r="T119" s="62"/>
      <c r="U119" s="62"/>
      <c r="V119" s="62"/>
      <c r="W119" s="62"/>
      <c r="X119" s="62"/>
      <c r="Y119" s="62"/>
      <c r="Z119" s="62"/>
      <c r="AA119" s="62"/>
      <c r="AB119" s="62"/>
      <c r="AC119" s="62"/>
      <c r="AD119" s="62"/>
    </row>
    <row r="120" spans="2:30" s="61" customFormat="1" x14ac:dyDescent="0.25">
      <c r="B120" s="59"/>
      <c r="C120" s="59"/>
      <c r="D120" s="59"/>
      <c r="E120" s="59"/>
      <c r="F120" s="59"/>
      <c r="G120" s="59"/>
      <c r="H120" s="59"/>
      <c r="I120" s="59"/>
      <c r="J120" s="59"/>
      <c r="K120" s="59"/>
      <c r="L120" s="60"/>
      <c r="M120" s="60"/>
      <c r="N120" s="60"/>
      <c r="S120" s="62"/>
      <c r="T120" s="62"/>
      <c r="U120" s="62"/>
      <c r="V120" s="62"/>
      <c r="W120" s="62"/>
      <c r="X120" s="62"/>
      <c r="Y120" s="62"/>
      <c r="Z120" s="62"/>
      <c r="AA120" s="62"/>
      <c r="AB120" s="62"/>
      <c r="AC120" s="62"/>
      <c r="AD120" s="62"/>
    </row>
    <row r="121" spans="2:30" s="61" customFormat="1" x14ac:dyDescent="0.25">
      <c r="B121" s="59"/>
      <c r="C121" s="59"/>
      <c r="D121" s="59"/>
      <c r="E121" s="59"/>
      <c r="F121" s="59"/>
      <c r="G121" s="59"/>
      <c r="H121" s="59"/>
      <c r="I121" s="59"/>
      <c r="J121" s="59"/>
      <c r="K121" s="59"/>
      <c r="L121" s="60"/>
      <c r="M121" s="60"/>
      <c r="N121" s="60"/>
      <c r="S121" s="62"/>
      <c r="T121" s="62"/>
      <c r="U121" s="62"/>
      <c r="V121" s="62"/>
      <c r="W121" s="62"/>
      <c r="X121" s="62"/>
      <c r="Y121" s="62"/>
      <c r="Z121" s="62"/>
      <c r="AA121" s="62"/>
      <c r="AB121" s="62"/>
      <c r="AC121" s="62"/>
      <c r="AD121" s="62"/>
    </row>
    <row r="122" spans="2:30" s="61" customFormat="1" x14ac:dyDescent="0.25">
      <c r="B122" s="59"/>
      <c r="C122" s="59"/>
      <c r="D122" s="59"/>
      <c r="E122" s="59"/>
      <c r="F122" s="59"/>
      <c r="G122" s="59"/>
      <c r="H122" s="59"/>
      <c r="I122" s="59"/>
      <c r="J122" s="59"/>
      <c r="K122" s="59"/>
      <c r="L122" s="60"/>
      <c r="M122" s="60"/>
      <c r="N122" s="60"/>
      <c r="S122" s="62"/>
      <c r="T122" s="62"/>
      <c r="U122" s="62"/>
      <c r="V122" s="62"/>
      <c r="W122" s="62"/>
      <c r="X122" s="62"/>
      <c r="Y122" s="62"/>
      <c r="Z122" s="62"/>
      <c r="AA122" s="62"/>
      <c r="AB122" s="62"/>
      <c r="AC122" s="62"/>
      <c r="AD122" s="62"/>
    </row>
    <row r="123" spans="2:30" s="61" customFormat="1" x14ac:dyDescent="0.25">
      <c r="B123" s="59"/>
      <c r="C123" s="59"/>
      <c r="D123" s="59"/>
      <c r="E123" s="59"/>
      <c r="F123" s="59"/>
      <c r="G123" s="59"/>
      <c r="H123" s="59"/>
      <c r="I123" s="59"/>
      <c r="J123" s="59"/>
      <c r="K123" s="59"/>
      <c r="L123" s="60"/>
      <c r="M123" s="60"/>
      <c r="N123" s="60"/>
      <c r="S123" s="62"/>
      <c r="T123" s="62"/>
      <c r="U123" s="62"/>
      <c r="V123" s="62"/>
      <c r="W123" s="62"/>
      <c r="X123" s="62"/>
      <c r="Y123" s="62"/>
      <c r="Z123" s="62"/>
      <c r="AA123" s="62"/>
      <c r="AB123" s="62"/>
      <c r="AC123" s="62"/>
      <c r="AD123" s="62"/>
    </row>
    <row r="124" spans="2:30" s="61" customFormat="1" x14ac:dyDescent="0.25">
      <c r="B124" s="59"/>
      <c r="C124" s="59"/>
      <c r="D124" s="59"/>
      <c r="E124" s="59"/>
      <c r="F124" s="59"/>
      <c r="G124" s="59"/>
      <c r="H124" s="59"/>
      <c r="I124" s="59"/>
      <c r="J124" s="59"/>
      <c r="K124" s="59"/>
      <c r="L124" s="60"/>
      <c r="M124" s="60"/>
      <c r="N124" s="60"/>
      <c r="S124" s="62"/>
      <c r="T124" s="62"/>
      <c r="U124" s="62"/>
      <c r="V124" s="62"/>
      <c r="W124" s="62"/>
      <c r="X124" s="62"/>
      <c r="Y124" s="62"/>
      <c r="Z124" s="62"/>
      <c r="AA124" s="62"/>
      <c r="AB124" s="62"/>
      <c r="AC124" s="62"/>
      <c r="AD124" s="62"/>
    </row>
    <row r="125" spans="2:30" s="61" customFormat="1" x14ac:dyDescent="0.25">
      <c r="B125" s="59"/>
      <c r="C125" s="59"/>
      <c r="D125" s="59"/>
      <c r="E125" s="59"/>
      <c r="F125" s="59"/>
      <c r="G125" s="59"/>
      <c r="H125" s="59"/>
      <c r="I125" s="59"/>
      <c r="J125" s="59"/>
      <c r="K125" s="59"/>
      <c r="L125" s="60"/>
      <c r="M125" s="60"/>
      <c r="N125" s="60"/>
      <c r="S125" s="62"/>
      <c r="T125" s="62"/>
      <c r="U125" s="62"/>
      <c r="V125" s="62"/>
      <c r="W125" s="62"/>
      <c r="X125" s="62"/>
      <c r="Y125" s="62"/>
      <c r="Z125" s="62"/>
      <c r="AA125" s="62"/>
      <c r="AB125" s="62"/>
      <c r="AC125" s="62"/>
      <c r="AD125" s="62"/>
    </row>
    <row r="126" spans="2:30" s="61" customFormat="1" x14ac:dyDescent="0.25">
      <c r="B126" s="59"/>
      <c r="C126" s="59"/>
      <c r="D126" s="59"/>
      <c r="E126" s="59"/>
      <c r="F126" s="59"/>
      <c r="G126" s="59"/>
      <c r="H126" s="59"/>
      <c r="I126" s="59"/>
      <c r="J126" s="59"/>
      <c r="K126" s="59"/>
      <c r="L126" s="60"/>
      <c r="M126" s="60"/>
      <c r="N126" s="60"/>
      <c r="S126" s="62"/>
      <c r="T126" s="62"/>
      <c r="U126" s="62"/>
      <c r="V126" s="62"/>
      <c r="W126" s="62"/>
      <c r="X126" s="62"/>
      <c r="Y126" s="62"/>
      <c r="Z126" s="62"/>
      <c r="AA126" s="62"/>
      <c r="AB126" s="62"/>
      <c r="AC126" s="62"/>
      <c r="AD126" s="62"/>
    </row>
    <row r="127" spans="2:30" s="61" customFormat="1" x14ac:dyDescent="0.25">
      <c r="B127" s="59"/>
      <c r="C127" s="59"/>
      <c r="D127" s="59"/>
      <c r="E127" s="59"/>
      <c r="F127" s="59"/>
      <c r="G127" s="59"/>
      <c r="H127" s="59"/>
      <c r="I127" s="59"/>
      <c r="J127" s="59"/>
      <c r="K127" s="59"/>
      <c r="L127" s="60"/>
      <c r="M127" s="60"/>
      <c r="N127" s="60"/>
      <c r="S127" s="62"/>
      <c r="T127" s="62"/>
      <c r="U127" s="62"/>
      <c r="V127" s="62"/>
      <c r="W127" s="62"/>
      <c r="X127" s="62"/>
      <c r="Y127" s="62"/>
      <c r="Z127" s="62"/>
      <c r="AA127" s="62"/>
      <c r="AB127" s="62"/>
      <c r="AC127" s="62"/>
      <c r="AD127" s="62"/>
    </row>
    <row r="128" spans="2:30" s="61" customFormat="1" x14ac:dyDescent="0.25">
      <c r="B128" s="59"/>
      <c r="C128" s="59"/>
      <c r="D128" s="59"/>
      <c r="E128" s="59"/>
      <c r="F128" s="59"/>
      <c r="G128" s="59"/>
      <c r="H128" s="59"/>
      <c r="I128" s="59"/>
      <c r="J128" s="59"/>
      <c r="K128" s="59"/>
      <c r="L128" s="60"/>
      <c r="M128" s="60"/>
      <c r="N128" s="60"/>
      <c r="S128" s="62"/>
      <c r="T128" s="62"/>
      <c r="U128" s="62"/>
      <c r="V128" s="62"/>
      <c r="W128" s="62"/>
      <c r="X128" s="62"/>
      <c r="Y128" s="62"/>
      <c r="Z128" s="62"/>
      <c r="AA128" s="62"/>
      <c r="AB128" s="62"/>
      <c r="AC128" s="62"/>
      <c r="AD128" s="62"/>
    </row>
    <row r="129" spans="2:30" s="61" customFormat="1" x14ac:dyDescent="0.25">
      <c r="B129" s="59"/>
      <c r="C129" s="59"/>
      <c r="D129" s="59"/>
      <c r="E129" s="59"/>
      <c r="F129" s="59"/>
      <c r="G129" s="59"/>
      <c r="H129" s="59"/>
      <c r="I129" s="59"/>
      <c r="J129" s="59"/>
      <c r="K129" s="59"/>
      <c r="L129" s="60"/>
      <c r="M129" s="60"/>
      <c r="N129" s="60"/>
      <c r="S129" s="62"/>
      <c r="T129" s="62"/>
      <c r="U129" s="62"/>
      <c r="V129" s="62"/>
      <c r="W129" s="62"/>
      <c r="X129" s="62"/>
      <c r="Y129" s="62"/>
      <c r="Z129" s="62"/>
      <c r="AA129" s="62"/>
      <c r="AB129" s="62"/>
      <c r="AC129" s="62"/>
      <c r="AD129" s="62"/>
    </row>
    <row r="130" spans="2:30" s="61" customFormat="1" x14ac:dyDescent="0.25">
      <c r="B130" s="59"/>
      <c r="C130" s="59"/>
      <c r="D130" s="59"/>
      <c r="E130" s="59"/>
      <c r="F130" s="59"/>
      <c r="G130" s="59"/>
      <c r="H130" s="59"/>
      <c r="I130" s="59"/>
      <c r="J130" s="59"/>
      <c r="K130" s="59"/>
      <c r="L130" s="60"/>
      <c r="M130" s="60"/>
      <c r="N130" s="60"/>
      <c r="S130" s="62"/>
      <c r="T130" s="62"/>
      <c r="U130" s="62"/>
      <c r="V130" s="62"/>
      <c r="W130" s="62"/>
      <c r="X130" s="62"/>
      <c r="Y130" s="62"/>
      <c r="Z130" s="62"/>
      <c r="AA130" s="62"/>
      <c r="AB130" s="62"/>
      <c r="AC130" s="62"/>
      <c r="AD130" s="62"/>
    </row>
    <row r="131" spans="2:30" s="61" customFormat="1" x14ac:dyDescent="0.25">
      <c r="B131" s="59"/>
      <c r="C131" s="59"/>
      <c r="D131" s="59"/>
      <c r="E131" s="59"/>
      <c r="F131" s="59"/>
      <c r="G131" s="59"/>
      <c r="H131" s="59"/>
      <c r="I131" s="59"/>
      <c r="J131" s="59"/>
      <c r="K131" s="59"/>
      <c r="L131" s="60"/>
      <c r="M131" s="60"/>
      <c r="N131" s="60"/>
      <c r="S131" s="62"/>
      <c r="T131" s="62"/>
      <c r="U131" s="62"/>
      <c r="V131" s="62"/>
      <c r="W131" s="62"/>
      <c r="X131" s="62"/>
      <c r="Y131" s="62"/>
      <c r="Z131" s="62"/>
      <c r="AA131" s="62"/>
      <c r="AB131" s="62"/>
      <c r="AC131" s="62"/>
      <c r="AD131" s="62"/>
    </row>
    <row r="132" spans="2:30" s="61" customFormat="1" x14ac:dyDescent="0.25">
      <c r="B132" s="59"/>
      <c r="C132" s="59"/>
      <c r="D132" s="59"/>
      <c r="E132" s="59"/>
      <c r="F132" s="59"/>
      <c r="G132" s="59"/>
      <c r="H132" s="59"/>
      <c r="I132" s="59"/>
      <c r="J132" s="59"/>
      <c r="K132" s="59"/>
      <c r="L132" s="60"/>
      <c r="M132" s="60"/>
      <c r="N132" s="60"/>
      <c r="S132" s="62"/>
      <c r="T132" s="62"/>
      <c r="U132" s="62"/>
      <c r="V132" s="62"/>
      <c r="W132" s="62"/>
      <c r="X132" s="62"/>
      <c r="Y132" s="62"/>
      <c r="Z132" s="62"/>
      <c r="AA132" s="62"/>
      <c r="AB132" s="62"/>
      <c r="AC132" s="62"/>
      <c r="AD132" s="62"/>
    </row>
    <row r="133" spans="2:30" s="61" customFormat="1" x14ac:dyDescent="0.25">
      <c r="B133" s="59"/>
      <c r="C133" s="59"/>
      <c r="D133" s="59"/>
      <c r="E133" s="59"/>
      <c r="F133" s="59"/>
      <c r="G133" s="59"/>
      <c r="H133" s="59"/>
      <c r="I133" s="59"/>
      <c r="J133" s="59"/>
      <c r="K133" s="59"/>
      <c r="L133" s="60"/>
      <c r="M133" s="60"/>
      <c r="N133" s="60"/>
      <c r="S133" s="62"/>
      <c r="T133" s="62"/>
      <c r="U133" s="62"/>
      <c r="V133" s="62"/>
      <c r="W133" s="62"/>
      <c r="X133" s="62"/>
      <c r="Y133" s="62"/>
      <c r="Z133" s="62"/>
      <c r="AA133" s="62"/>
      <c r="AB133" s="62"/>
      <c r="AC133" s="62"/>
      <c r="AD133" s="62"/>
    </row>
    <row r="134" spans="2:30" s="61" customFormat="1" x14ac:dyDescent="0.25">
      <c r="B134" s="59"/>
      <c r="C134" s="59"/>
      <c r="D134" s="59"/>
      <c r="E134" s="59"/>
      <c r="F134" s="59"/>
      <c r="G134" s="59"/>
      <c r="H134" s="59"/>
      <c r="I134" s="59"/>
      <c r="J134" s="59"/>
      <c r="K134" s="59"/>
      <c r="L134" s="60"/>
      <c r="M134" s="60"/>
      <c r="N134" s="60"/>
      <c r="S134" s="62"/>
      <c r="T134" s="62"/>
      <c r="U134" s="62"/>
      <c r="V134" s="62"/>
      <c r="W134" s="62"/>
      <c r="X134" s="62"/>
      <c r="Y134" s="62"/>
      <c r="Z134" s="62"/>
      <c r="AA134" s="62"/>
      <c r="AB134" s="62"/>
      <c r="AC134" s="62"/>
      <c r="AD134" s="62"/>
    </row>
    <row r="135" spans="2:30" s="61" customFormat="1" x14ac:dyDescent="0.25">
      <c r="B135" s="59"/>
      <c r="C135" s="59"/>
      <c r="D135" s="59"/>
      <c r="E135" s="59"/>
      <c r="F135" s="59"/>
      <c r="G135" s="59"/>
      <c r="H135" s="59"/>
      <c r="I135" s="59"/>
      <c r="J135" s="59"/>
      <c r="K135" s="59"/>
      <c r="L135" s="60"/>
      <c r="M135" s="60"/>
      <c r="N135" s="60"/>
      <c r="S135" s="62"/>
      <c r="T135" s="62"/>
      <c r="U135" s="62"/>
      <c r="V135" s="62"/>
      <c r="W135" s="62"/>
      <c r="X135" s="62"/>
      <c r="Y135" s="62"/>
      <c r="Z135" s="62"/>
      <c r="AA135" s="62"/>
      <c r="AB135" s="62"/>
      <c r="AC135" s="62"/>
      <c r="AD135" s="62"/>
    </row>
    <row r="136" spans="2:30" s="61" customFormat="1" x14ac:dyDescent="0.25">
      <c r="B136" s="59"/>
      <c r="C136" s="59"/>
      <c r="D136" s="59"/>
      <c r="E136" s="59"/>
      <c r="F136" s="59"/>
      <c r="G136" s="59"/>
      <c r="H136" s="59"/>
      <c r="I136" s="59"/>
      <c r="J136" s="59"/>
      <c r="K136" s="59"/>
      <c r="L136" s="60"/>
      <c r="M136" s="60"/>
      <c r="N136" s="60"/>
      <c r="S136" s="62"/>
      <c r="T136" s="62"/>
      <c r="U136" s="62"/>
      <c r="V136" s="62"/>
      <c r="W136" s="62"/>
      <c r="X136" s="62"/>
      <c r="Y136" s="62"/>
      <c r="Z136" s="62"/>
      <c r="AA136" s="62"/>
      <c r="AB136" s="62"/>
      <c r="AC136" s="62"/>
      <c r="AD136" s="62"/>
    </row>
    <row r="137" spans="2:30" s="61" customFormat="1" x14ac:dyDescent="0.25">
      <c r="B137" s="59"/>
      <c r="C137" s="59"/>
      <c r="D137" s="59"/>
      <c r="E137" s="59"/>
      <c r="F137" s="59"/>
      <c r="G137" s="59"/>
      <c r="H137" s="59"/>
      <c r="I137" s="59"/>
      <c r="J137" s="59"/>
      <c r="K137" s="59"/>
      <c r="L137" s="60"/>
      <c r="M137" s="60"/>
      <c r="N137" s="60"/>
      <c r="S137" s="62"/>
      <c r="T137" s="62"/>
      <c r="U137" s="62"/>
      <c r="V137" s="62"/>
      <c r="W137" s="62"/>
      <c r="X137" s="62"/>
      <c r="Y137" s="62"/>
      <c r="Z137" s="62"/>
      <c r="AA137" s="62"/>
      <c r="AB137" s="62"/>
      <c r="AC137" s="62"/>
      <c r="AD137" s="62"/>
    </row>
    <row r="138" spans="2:30" s="61" customFormat="1" x14ac:dyDescent="0.25">
      <c r="B138" s="59"/>
      <c r="C138" s="59"/>
      <c r="D138" s="59"/>
      <c r="E138" s="59"/>
      <c r="F138" s="59"/>
      <c r="G138" s="59"/>
      <c r="H138" s="59"/>
      <c r="I138" s="59"/>
      <c r="J138" s="59"/>
      <c r="K138" s="59"/>
      <c r="L138" s="60"/>
      <c r="M138" s="60"/>
      <c r="N138" s="60"/>
      <c r="S138" s="62"/>
      <c r="T138" s="62"/>
      <c r="U138" s="62"/>
      <c r="V138" s="62"/>
      <c r="W138" s="62"/>
      <c r="X138" s="62"/>
      <c r="Y138" s="62"/>
      <c r="Z138" s="62"/>
      <c r="AA138" s="62"/>
      <c r="AB138" s="62"/>
      <c r="AC138" s="62"/>
      <c r="AD138" s="62"/>
    </row>
    <row r="139" spans="2:30" s="61" customFormat="1" x14ac:dyDescent="0.25">
      <c r="B139" s="59"/>
      <c r="C139" s="59"/>
      <c r="D139" s="59"/>
      <c r="E139" s="59"/>
      <c r="F139" s="59"/>
      <c r="G139" s="59"/>
      <c r="H139" s="59"/>
      <c r="I139" s="59"/>
      <c r="J139" s="59"/>
      <c r="K139" s="59"/>
      <c r="L139" s="60"/>
      <c r="M139" s="60"/>
      <c r="N139" s="60"/>
      <c r="S139" s="62"/>
      <c r="T139" s="62"/>
      <c r="U139" s="62"/>
      <c r="V139" s="62"/>
      <c r="W139" s="62"/>
      <c r="X139" s="62"/>
      <c r="Y139" s="62"/>
      <c r="Z139" s="62"/>
      <c r="AA139" s="62"/>
      <c r="AB139" s="62"/>
      <c r="AC139" s="62"/>
      <c r="AD139" s="62"/>
    </row>
    <row r="140" spans="2:30" s="61" customFormat="1" x14ac:dyDescent="0.25">
      <c r="B140" s="59"/>
      <c r="C140" s="59"/>
      <c r="D140" s="59"/>
      <c r="E140" s="59"/>
      <c r="F140" s="59"/>
      <c r="G140" s="59"/>
      <c r="H140" s="59"/>
      <c r="I140" s="59"/>
      <c r="J140" s="59"/>
      <c r="K140" s="59"/>
      <c r="L140" s="60"/>
      <c r="M140" s="60"/>
      <c r="N140" s="60"/>
      <c r="S140" s="62"/>
      <c r="T140" s="62"/>
      <c r="U140" s="62"/>
      <c r="V140" s="62"/>
      <c r="W140" s="62"/>
      <c r="X140" s="62"/>
      <c r="Y140" s="62"/>
      <c r="Z140" s="62"/>
      <c r="AA140" s="62"/>
      <c r="AB140" s="62"/>
      <c r="AC140" s="62"/>
      <c r="AD140" s="62"/>
    </row>
    <row r="141" spans="2:30" s="61" customFormat="1" x14ac:dyDescent="0.25">
      <c r="B141" s="59"/>
      <c r="C141" s="59"/>
      <c r="D141" s="59"/>
      <c r="E141" s="59"/>
      <c r="F141" s="59"/>
      <c r="G141" s="59"/>
      <c r="H141" s="59"/>
      <c r="I141" s="59"/>
      <c r="J141" s="59"/>
      <c r="K141" s="59"/>
      <c r="L141" s="60"/>
      <c r="M141" s="60"/>
      <c r="N141" s="60"/>
      <c r="S141" s="62"/>
      <c r="T141" s="62"/>
      <c r="U141" s="62"/>
      <c r="V141" s="62"/>
      <c r="W141" s="62"/>
      <c r="X141" s="62"/>
      <c r="Y141" s="62"/>
      <c r="Z141" s="62"/>
      <c r="AA141" s="62"/>
      <c r="AB141" s="62"/>
      <c r="AC141" s="62"/>
      <c r="AD141" s="62"/>
    </row>
    <row r="142" spans="2:30" s="61" customFormat="1" x14ac:dyDescent="0.25">
      <c r="B142" s="59"/>
      <c r="C142" s="59"/>
      <c r="D142" s="59"/>
      <c r="E142" s="59"/>
      <c r="F142" s="59"/>
      <c r="G142" s="59"/>
      <c r="H142" s="59"/>
      <c r="I142" s="59"/>
      <c r="J142" s="59"/>
      <c r="K142" s="59"/>
      <c r="L142" s="60"/>
      <c r="M142" s="60"/>
      <c r="N142" s="60"/>
      <c r="S142" s="62"/>
      <c r="T142" s="62"/>
      <c r="U142" s="62"/>
      <c r="V142" s="62"/>
      <c r="W142" s="62"/>
      <c r="X142" s="62"/>
      <c r="Y142" s="62"/>
      <c r="Z142" s="62"/>
      <c r="AA142" s="62"/>
      <c r="AB142" s="62"/>
      <c r="AC142" s="62"/>
      <c r="AD142" s="62"/>
    </row>
    <row r="143" spans="2:30" s="61" customFormat="1" x14ac:dyDescent="0.25">
      <c r="B143" s="59"/>
      <c r="C143" s="59"/>
      <c r="D143" s="59"/>
      <c r="E143" s="59"/>
      <c r="F143" s="59"/>
      <c r="G143" s="59"/>
      <c r="H143" s="59"/>
      <c r="I143" s="59"/>
      <c r="J143" s="59"/>
      <c r="K143" s="59"/>
      <c r="L143" s="60"/>
      <c r="M143" s="60"/>
      <c r="N143" s="60"/>
      <c r="S143" s="62"/>
      <c r="T143" s="62"/>
      <c r="U143" s="62"/>
      <c r="V143" s="62"/>
      <c r="W143" s="62"/>
      <c r="X143" s="62"/>
      <c r="Y143" s="62"/>
      <c r="Z143" s="62"/>
      <c r="AA143" s="62"/>
      <c r="AB143" s="62"/>
      <c r="AC143" s="62"/>
      <c r="AD143" s="62"/>
    </row>
    <row r="144" spans="2:30" s="61" customFormat="1" x14ac:dyDescent="0.25">
      <c r="B144" s="59"/>
      <c r="C144" s="59"/>
      <c r="D144" s="59"/>
      <c r="E144" s="59"/>
      <c r="F144" s="59"/>
      <c r="G144" s="59"/>
      <c r="H144" s="59"/>
      <c r="I144" s="59"/>
      <c r="J144" s="59"/>
      <c r="K144" s="59"/>
      <c r="L144" s="60"/>
      <c r="M144" s="60"/>
      <c r="N144" s="60"/>
      <c r="S144" s="62"/>
      <c r="T144" s="62"/>
      <c r="U144" s="62"/>
      <c r="V144" s="62"/>
      <c r="W144" s="62"/>
      <c r="X144" s="62"/>
      <c r="Y144" s="62"/>
      <c r="Z144" s="62"/>
      <c r="AA144" s="62"/>
      <c r="AB144" s="62"/>
      <c r="AC144" s="62"/>
      <c r="AD144" s="62"/>
    </row>
    <row r="145" spans="2:30" s="61" customFormat="1" x14ac:dyDescent="0.25">
      <c r="B145" s="59"/>
      <c r="C145" s="59"/>
      <c r="D145" s="59"/>
      <c r="E145" s="59"/>
      <c r="F145" s="59"/>
      <c r="G145" s="59"/>
      <c r="H145" s="59"/>
      <c r="I145" s="59"/>
      <c r="J145" s="59"/>
      <c r="K145" s="59"/>
      <c r="L145" s="60"/>
      <c r="M145" s="60"/>
      <c r="N145" s="60"/>
      <c r="S145" s="62"/>
      <c r="T145" s="62"/>
      <c r="U145" s="62"/>
      <c r="V145" s="62"/>
      <c r="W145" s="62"/>
      <c r="X145" s="62"/>
      <c r="Y145" s="62"/>
      <c r="Z145" s="62"/>
      <c r="AA145" s="62"/>
      <c r="AB145" s="62"/>
      <c r="AC145" s="62"/>
      <c r="AD145" s="62"/>
    </row>
    <row r="146" spans="2:30" s="61" customFormat="1" x14ac:dyDescent="0.25">
      <c r="B146" s="59"/>
      <c r="C146" s="59"/>
      <c r="D146" s="59"/>
      <c r="E146" s="59"/>
      <c r="F146" s="59"/>
      <c r="G146" s="59"/>
      <c r="H146" s="59"/>
      <c r="I146" s="59"/>
      <c r="J146" s="59"/>
      <c r="K146" s="59"/>
      <c r="L146" s="60"/>
      <c r="M146" s="60"/>
      <c r="N146" s="60"/>
      <c r="S146" s="62"/>
      <c r="T146" s="62"/>
      <c r="U146" s="62"/>
      <c r="V146" s="62"/>
      <c r="W146" s="62"/>
      <c r="X146" s="62"/>
      <c r="Y146" s="62"/>
      <c r="Z146" s="62"/>
      <c r="AA146" s="62"/>
      <c r="AB146" s="62"/>
      <c r="AC146" s="62"/>
      <c r="AD146" s="62"/>
    </row>
    <row r="147" spans="2:30" s="61" customFormat="1" x14ac:dyDescent="0.25">
      <c r="B147" s="59"/>
      <c r="C147" s="59"/>
      <c r="D147" s="59"/>
      <c r="E147" s="59"/>
      <c r="F147" s="59"/>
      <c r="G147" s="59"/>
      <c r="H147" s="59"/>
      <c r="I147" s="59"/>
      <c r="J147" s="59"/>
      <c r="K147" s="59"/>
      <c r="L147" s="60"/>
      <c r="M147" s="60"/>
      <c r="N147" s="60"/>
      <c r="S147" s="62"/>
      <c r="T147" s="62"/>
      <c r="U147" s="62"/>
      <c r="V147" s="62"/>
      <c r="W147" s="62"/>
      <c r="X147" s="62"/>
      <c r="Y147" s="62"/>
      <c r="Z147" s="62"/>
      <c r="AA147" s="62"/>
      <c r="AB147" s="62"/>
      <c r="AC147" s="62"/>
      <c r="AD147" s="62"/>
    </row>
    <row r="148" spans="2:30" s="61" customFormat="1" x14ac:dyDescent="0.25">
      <c r="B148" s="59"/>
      <c r="C148" s="59"/>
      <c r="D148" s="59"/>
      <c r="E148" s="59"/>
      <c r="F148" s="59"/>
      <c r="G148" s="59"/>
      <c r="H148" s="59"/>
      <c r="I148" s="59"/>
      <c r="J148" s="59"/>
      <c r="K148" s="59"/>
      <c r="L148" s="60"/>
      <c r="M148" s="60"/>
      <c r="N148" s="60"/>
      <c r="S148" s="62"/>
      <c r="T148" s="62"/>
      <c r="U148" s="62"/>
      <c r="V148" s="62"/>
      <c r="W148" s="62"/>
      <c r="X148" s="62"/>
      <c r="Y148" s="62"/>
      <c r="Z148" s="62"/>
      <c r="AA148" s="62"/>
      <c r="AB148" s="62"/>
      <c r="AC148" s="62"/>
      <c r="AD148" s="62"/>
    </row>
    <row r="149" spans="2:30" s="61" customFormat="1" x14ac:dyDescent="0.25">
      <c r="B149" s="59"/>
      <c r="C149" s="59"/>
      <c r="D149" s="59"/>
      <c r="E149" s="59"/>
      <c r="F149" s="59"/>
      <c r="G149" s="59"/>
      <c r="H149" s="59"/>
      <c r="I149" s="59"/>
      <c r="J149" s="59"/>
      <c r="K149" s="59"/>
      <c r="L149" s="60"/>
      <c r="M149" s="60"/>
      <c r="N149" s="60"/>
      <c r="S149" s="62"/>
      <c r="T149" s="62"/>
      <c r="U149" s="62"/>
      <c r="V149" s="62"/>
      <c r="W149" s="62"/>
      <c r="X149" s="62"/>
      <c r="Y149" s="62"/>
      <c r="Z149" s="62"/>
      <c r="AA149" s="62"/>
      <c r="AB149" s="62"/>
      <c r="AC149" s="62"/>
      <c r="AD149" s="62"/>
    </row>
    <row r="150" spans="2:30" s="61" customFormat="1" x14ac:dyDescent="0.25">
      <c r="B150" s="59"/>
      <c r="C150" s="59"/>
      <c r="D150" s="59"/>
      <c r="E150" s="59"/>
      <c r="F150" s="59"/>
      <c r="G150" s="59"/>
      <c r="H150" s="59"/>
      <c r="I150" s="59"/>
      <c r="J150" s="59"/>
      <c r="K150" s="59"/>
      <c r="L150" s="60"/>
      <c r="M150" s="60"/>
      <c r="N150" s="60"/>
      <c r="S150" s="62"/>
      <c r="T150" s="62"/>
      <c r="U150" s="62"/>
      <c r="V150" s="62"/>
      <c r="W150" s="62"/>
      <c r="X150" s="62"/>
      <c r="Y150" s="62"/>
      <c r="Z150" s="62"/>
      <c r="AA150" s="62"/>
      <c r="AB150" s="62"/>
      <c r="AC150" s="62"/>
      <c r="AD150" s="62"/>
    </row>
    <row r="151" spans="2:30" s="61" customFormat="1" x14ac:dyDescent="0.25">
      <c r="B151" s="59"/>
      <c r="C151" s="59"/>
      <c r="D151" s="59"/>
      <c r="E151" s="59"/>
      <c r="F151" s="59"/>
      <c r="G151" s="59"/>
      <c r="H151" s="59"/>
      <c r="I151" s="59"/>
      <c r="J151" s="59"/>
      <c r="K151" s="59"/>
      <c r="L151" s="60"/>
      <c r="M151" s="60"/>
      <c r="N151" s="60"/>
      <c r="S151" s="62"/>
      <c r="T151" s="62"/>
      <c r="U151" s="62"/>
      <c r="V151" s="62"/>
      <c r="W151" s="62"/>
      <c r="X151" s="62"/>
      <c r="Y151" s="62"/>
      <c r="Z151" s="62"/>
      <c r="AA151" s="62"/>
      <c r="AB151" s="62"/>
      <c r="AC151" s="62"/>
      <c r="AD151" s="62"/>
    </row>
    <row r="152" spans="2:30" s="61" customFormat="1" x14ac:dyDescent="0.25">
      <c r="B152" s="59"/>
      <c r="C152" s="59"/>
      <c r="D152" s="59"/>
      <c r="E152" s="59"/>
      <c r="F152" s="59"/>
      <c r="G152" s="59"/>
      <c r="H152" s="59"/>
      <c r="I152" s="59"/>
      <c r="J152" s="59"/>
      <c r="K152" s="59"/>
      <c r="L152" s="60"/>
      <c r="M152" s="60"/>
      <c r="N152" s="60"/>
      <c r="S152" s="62"/>
      <c r="T152" s="62"/>
      <c r="U152" s="62"/>
      <c r="V152" s="62"/>
      <c r="W152" s="62"/>
      <c r="X152" s="62"/>
      <c r="Y152" s="62"/>
      <c r="Z152" s="62"/>
      <c r="AA152" s="62"/>
      <c r="AB152" s="62"/>
      <c r="AC152" s="62"/>
      <c r="AD152" s="62"/>
    </row>
    <row r="153" spans="2:30" s="61" customFormat="1" x14ac:dyDescent="0.25">
      <c r="B153" s="59"/>
      <c r="C153" s="59"/>
      <c r="D153" s="59"/>
      <c r="E153" s="59"/>
      <c r="F153" s="59"/>
      <c r="G153" s="59"/>
      <c r="H153" s="59"/>
      <c r="I153" s="59"/>
      <c r="J153" s="59"/>
      <c r="K153" s="59"/>
      <c r="L153" s="60"/>
      <c r="M153" s="60"/>
      <c r="N153" s="60"/>
      <c r="S153" s="62"/>
      <c r="T153" s="62"/>
      <c r="U153" s="62"/>
      <c r="V153" s="62"/>
      <c r="W153" s="62"/>
      <c r="X153" s="62"/>
      <c r="Y153" s="62"/>
      <c r="Z153" s="62"/>
      <c r="AA153" s="62"/>
      <c r="AB153" s="62"/>
      <c r="AC153" s="62"/>
      <c r="AD153" s="62"/>
    </row>
    <row r="154" spans="2:30" s="61" customFormat="1" x14ac:dyDescent="0.25">
      <c r="B154" s="59"/>
      <c r="C154" s="59"/>
      <c r="D154" s="59"/>
      <c r="E154" s="59"/>
      <c r="F154" s="59"/>
      <c r="G154" s="59"/>
      <c r="H154" s="59"/>
      <c r="I154" s="59"/>
      <c r="J154" s="59"/>
      <c r="K154" s="59"/>
      <c r="L154" s="60"/>
      <c r="M154" s="60"/>
      <c r="N154" s="60"/>
      <c r="S154" s="62"/>
      <c r="T154" s="62"/>
      <c r="U154" s="62"/>
      <c r="V154" s="62"/>
      <c r="W154" s="62"/>
      <c r="X154" s="62"/>
      <c r="Y154" s="62"/>
      <c r="Z154" s="62"/>
      <c r="AA154" s="62"/>
      <c r="AB154" s="62"/>
      <c r="AC154" s="62"/>
      <c r="AD154" s="62"/>
    </row>
    <row r="155" spans="2:30" s="61" customFormat="1" x14ac:dyDescent="0.25">
      <c r="B155" s="59"/>
      <c r="C155" s="59"/>
      <c r="D155" s="59"/>
      <c r="E155" s="59"/>
      <c r="F155" s="59"/>
      <c r="G155" s="59"/>
      <c r="H155" s="59"/>
      <c r="I155" s="59"/>
      <c r="J155" s="59"/>
      <c r="K155" s="59"/>
      <c r="L155" s="60"/>
      <c r="M155" s="60"/>
      <c r="N155" s="60"/>
      <c r="S155" s="62"/>
      <c r="T155" s="62"/>
      <c r="U155" s="62"/>
      <c r="V155" s="62"/>
      <c r="W155" s="62"/>
      <c r="X155" s="62"/>
      <c r="Y155" s="62"/>
      <c r="Z155" s="62"/>
      <c r="AA155" s="62"/>
      <c r="AB155" s="62"/>
      <c r="AC155" s="62"/>
      <c r="AD155" s="62"/>
    </row>
    <row r="156" spans="2:30" s="61" customFormat="1" x14ac:dyDescent="0.25">
      <c r="B156" s="59"/>
      <c r="C156" s="59"/>
      <c r="D156" s="59"/>
      <c r="E156" s="59"/>
      <c r="F156" s="59"/>
      <c r="G156" s="59"/>
      <c r="H156" s="59"/>
      <c r="I156" s="59"/>
      <c r="J156" s="59"/>
      <c r="K156" s="59"/>
      <c r="L156" s="60"/>
      <c r="M156" s="60"/>
      <c r="N156" s="60"/>
      <c r="S156" s="62"/>
      <c r="T156" s="62"/>
      <c r="U156" s="62"/>
      <c r="V156" s="62"/>
      <c r="W156" s="62"/>
      <c r="X156" s="62"/>
      <c r="Y156" s="62"/>
      <c r="Z156" s="62"/>
      <c r="AA156" s="62"/>
      <c r="AB156" s="62"/>
      <c r="AC156" s="62"/>
      <c r="AD156" s="62"/>
    </row>
    <row r="157" spans="2:30" s="61" customFormat="1" x14ac:dyDescent="0.25">
      <c r="B157" s="59"/>
      <c r="C157" s="59"/>
      <c r="D157" s="59"/>
      <c r="E157" s="59"/>
      <c r="F157" s="59"/>
      <c r="G157" s="59"/>
      <c r="H157" s="59"/>
      <c r="I157" s="59"/>
      <c r="J157" s="59"/>
      <c r="K157" s="59"/>
      <c r="L157" s="60"/>
      <c r="M157" s="60"/>
      <c r="N157" s="60"/>
      <c r="S157" s="62"/>
      <c r="T157" s="62"/>
      <c r="U157" s="62"/>
      <c r="V157" s="62"/>
      <c r="W157" s="62"/>
      <c r="X157" s="62"/>
      <c r="Y157" s="62"/>
      <c r="Z157" s="62"/>
      <c r="AA157" s="62"/>
      <c r="AB157" s="62"/>
      <c r="AC157" s="62"/>
      <c r="AD157" s="62"/>
    </row>
    <row r="158" spans="2:30" s="61" customFormat="1" x14ac:dyDescent="0.25">
      <c r="B158" s="59"/>
      <c r="C158" s="59"/>
      <c r="D158" s="59"/>
      <c r="E158" s="59"/>
      <c r="F158" s="59"/>
      <c r="G158" s="59"/>
      <c r="H158" s="59"/>
      <c r="I158" s="59"/>
      <c r="J158" s="59"/>
      <c r="K158" s="59"/>
      <c r="L158" s="60"/>
      <c r="M158" s="60"/>
      <c r="N158" s="60"/>
      <c r="S158" s="62"/>
      <c r="T158" s="62"/>
      <c r="U158" s="62"/>
      <c r="V158" s="62"/>
      <c r="W158" s="62"/>
      <c r="X158" s="62"/>
      <c r="Y158" s="62"/>
      <c r="Z158" s="62"/>
      <c r="AA158" s="62"/>
      <c r="AB158" s="62"/>
      <c r="AC158" s="62"/>
      <c r="AD158" s="62"/>
    </row>
    <row r="159" spans="2:30" s="61" customFormat="1" x14ac:dyDescent="0.25">
      <c r="B159" s="59"/>
      <c r="C159" s="59"/>
      <c r="D159" s="59"/>
      <c r="E159" s="59"/>
      <c r="F159" s="59"/>
      <c r="G159" s="59"/>
      <c r="H159" s="59"/>
      <c r="I159" s="59"/>
      <c r="J159" s="59"/>
      <c r="K159" s="59"/>
      <c r="L159" s="60"/>
      <c r="M159" s="60"/>
      <c r="N159" s="60"/>
      <c r="S159" s="62"/>
      <c r="T159" s="62"/>
      <c r="U159" s="62"/>
      <c r="V159" s="62"/>
      <c r="W159" s="62"/>
      <c r="X159" s="62"/>
      <c r="Y159" s="62"/>
      <c r="Z159" s="62"/>
      <c r="AA159" s="62"/>
      <c r="AB159" s="62"/>
      <c r="AC159" s="62"/>
      <c r="AD159" s="62"/>
    </row>
    <row r="160" spans="2:30" s="61" customFormat="1" x14ac:dyDescent="0.25">
      <c r="B160" s="59"/>
      <c r="C160" s="59"/>
      <c r="D160" s="59"/>
      <c r="E160" s="59"/>
      <c r="F160" s="59"/>
      <c r="G160" s="59"/>
      <c r="H160" s="59"/>
      <c r="I160" s="59"/>
      <c r="J160" s="59"/>
      <c r="K160" s="59"/>
      <c r="L160" s="60"/>
      <c r="M160" s="60"/>
      <c r="N160" s="60"/>
      <c r="S160" s="62"/>
      <c r="T160" s="62"/>
      <c r="U160" s="62"/>
      <c r="V160" s="62"/>
      <c r="W160" s="62"/>
      <c r="X160" s="62"/>
      <c r="Y160" s="62"/>
      <c r="Z160" s="62"/>
      <c r="AA160" s="62"/>
      <c r="AB160" s="62"/>
      <c r="AC160" s="62"/>
      <c r="AD160" s="62"/>
    </row>
    <row r="161" spans="2:30" s="61" customFormat="1" x14ac:dyDescent="0.25">
      <c r="B161" s="59"/>
      <c r="C161" s="59"/>
      <c r="D161" s="59"/>
      <c r="E161" s="59"/>
      <c r="F161" s="59"/>
      <c r="G161" s="59"/>
      <c r="H161" s="59"/>
      <c r="I161" s="59"/>
      <c r="J161" s="59"/>
      <c r="K161" s="59"/>
      <c r="L161" s="60"/>
      <c r="M161" s="60"/>
      <c r="N161" s="60"/>
      <c r="S161" s="62"/>
      <c r="T161" s="62"/>
      <c r="U161" s="62"/>
      <c r="V161" s="62"/>
      <c r="W161" s="62"/>
      <c r="X161" s="62"/>
      <c r="Y161" s="62"/>
      <c r="Z161" s="62"/>
      <c r="AA161" s="62"/>
      <c r="AB161" s="62"/>
      <c r="AC161" s="62"/>
      <c r="AD161" s="62"/>
    </row>
    <row r="162" spans="2:30" s="61" customFormat="1" x14ac:dyDescent="0.25">
      <c r="B162" s="59"/>
      <c r="C162" s="59"/>
      <c r="D162" s="59"/>
      <c r="E162" s="59"/>
      <c r="F162" s="59"/>
      <c r="G162" s="59"/>
      <c r="H162" s="59"/>
      <c r="I162" s="59"/>
      <c r="J162" s="59"/>
      <c r="K162" s="59"/>
      <c r="L162" s="60"/>
      <c r="M162" s="60"/>
      <c r="N162" s="60"/>
      <c r="S162" s="62"/>
      <c r="T162" s="62"/>
      <c r="U162" s="62"/>
      <c r="V162" s="62"/>
      <c r="W162" s="62"/>
      <c r="X162" s="62"/>
      <c r="Y162" s="62"/>
      <c r="Z162" s="62"/>
      <c r="AA162" s="62"/>
      <c r="AB162" s="62"/>
      <c r="AC162" s="62"/>
      <c r="AD162" s="62"/>
    </row>
    <row r="163" spans="2:30" s="61" customFormat="1" x14ac:dyDescent="0.25">
      <c r="B163" s="59"/>
      <c r="C163" s="59"/>
      <c r="D163" s="59"/>
      <c r="E163" s="59"/>
      <c r="F163" s="59"/>
      <c r="G163" s="59"/>
      <c r="H163" s="59"/>
      <c r="I163" s="59"/>
      <c r="J163" s="59"/>
      <c r="K163" s="59"/>
      <c r="L163" s="60"/>
      <c r="M163" s="60"/>
      <c r="N163" s="60"/>
      <c r="S163" s="62"/>
      <c r="T163" s="62"/>
      <c r="U163" s="62"/>
      <c r="V163" s="62"/>
      <c r="W163" s="62"/>
      <c r="X163" s="62"/>
      <c r="Y163" s="62"/>
      <c r="Z163" s="62"/>
      <c r="AA163" s="62"/>
      <c r="AB163" s="62"/>
      <c r="AC163" s="62"/>
      <c r="AD163" s="62"/>
    </row>
    <row r="164" spans="2:30" s="61" customFormat="1" x14ac:dyDescent="0.25">
      <c r="B164" s="59"/>
      <c r="C164" s="59"/>
      <c r="D164" s="59"/>
      <c r="E164" s="59"/>
      <c r="F164" s="59"/>
      <c r="G164" s="59"/>
      <c r="H164" s="59"/>
      <c r="I164" s="59"/>
      <c r="J164" s="59"/>
      <c r="K164" s="59"/>
      <c r="L164" s="60"/>
      <c r="M164" s="60"/>
      <c r="N164" s="60"/>
      <c r="S164" s="62"/>
      <c r="T164" s="62"/>
      <c r="U164" s="62"/>
      <c r="V164" s="62"/>
      <c r="W164" s="62"/>
      <c r="X164" s="62"/>
      <c r="Y164" s="62"/>
      <c r="Z164" s="62"/>
      <c r="AA164" s="62"/>
      <c r="AB164" s="62"/>
      <c r="AC164" s="62"/>
      <c r="AD164" s="62"/>
    </row>
    <row r="165" spans="2:30" s="61" customFormat="1" x14ac:dyDescent="0.25">
      <c r="B165" s="59"/>
      <c r="C165" s="59"/>
      <c r="D165" s="59"/>
      <c r="E165" s="59"/>
      <c r="F165" s="59"/>
      <c r="G165" s="59"/>
      <c r="H165" s="59"/>
      <c r="I165" s="59"/>
      <c r="J165" s="59"/>
      <c r="K165" s="59"/>
      <c r="L165" s="60"/>
      <c r="M165" s="60"/>
      <c r="N165" s="60"/>
      <c r="S165" s="62"/>
      <c r="T165" s="62"/>
      <c r="U165" s="62"/>
      <c r="V165" s="62"/>
      <c r="W165" s="62"/>
      <c r="X165" s="62"/>
      <c r="Y165" s="62"/>
      <c r="Z165" s="62"/>
      <c r="AA165" s="62"/>
      <c r="AB165" s="62"/>
      <c r="AC165" s="62"/>
      <c r="AD165" s="62"/>
    </row>
    <row r="166" spans="2:30" s="61" customFormat="1" x14ac:dyDescent="0.25">
      <c r="B166" s="59"/>
      <c r="C166" s="59"/>
      <c r="D166" s="59"/>
      <c r="E166" s="59"/>
      <c r="F166" s="59"/>
      <c r="G166" s="59"/>
      <c r="H166" s="59"/>
      <c r="I166" s="59"/>
      <c r="J166" s="59"/>
      <c r="K166" s="59"/>
      <c r="L166" s="60"/>
      <c r="M166" s="60"/>
      <c r="N166" s="60"/>
      <c r="S166" s="62"/>
      <c r="T166" s="62"/>
      <c r="U166" s="62"/>
      <c r="V166" s="62"/>
      <c r="W166" s="62"/>
      <c r="X166" s="62"/>
      <c r="Y166" s="62"/>
      <c r="Z166" s="62"/>
      <c r="AA166" s="62"/>
      <c r="AB166" s="62"/>
      <c r="AC166" s="62"/>
      <c r="AD166" s="62"/>
    </row>
    <row r="167" spans="2:30" s="61" customFormat="1" x14ac:dyDescent="0.25">
      <c r="B167" s="59"/>
      <c r="C167" s="59"/>
      <c r="D167" s="59"/>
      <c r="E167" s="59"/>
      <c r="F167" s="59"/>
      <c r="G167" s="59"/>
      <c r="H167" s="59"/>
      <c r="I167" s="59"/>
      <c r="J167" s="59"/>
      <c r="K167" s="59"/>
      <c r="L167" s="60"/>
      <c r="M167" s="60"/>
      <c r="N167" s="60"/>
      <c r="S167" s="62"/>
      <c r="T167" s="62"/>
      <c r="U167" s="62"/>
      <c r="V167" s="62"/>
      <c r="W167" s="62"/>
      <c r="X167" s="62"/>
      <c r="Y167" s="62"/>
      <c r="Z167" s="62"/>
      <c r="AA167" s="62"/>
      <c r="AB167" s="62"/>
      <c r="AC167" s="62"/>
      <c r="AD167" s="62"/>
    </row>
    <row r="168" spans="2:30" s="61" customFormat="1" x14ac:dyDescent="0.25">
      <c r="B168" s="59"/>
      <c r="C168" s="59"/>
      <c r="D168" s="59"/>
      <c r="E168" s="59"/>
      <c r="F168" s="59"/>
      <c r="G168" s="59"/>
      <c r="H168" s="59"/>
      <c r="I168" s="59"/>
      <c r="J168" s="59"/>
      <c r="K168" s="59"/>
      <c r="L168" s="60"/>
      <c r="M168" s="60"/>
      <c r="N168" s="60"/>
      <c r="S168" s="62"/>
      <c r="T168" s="62"/>
      <c r="U168" s="62"/>
      <c r="V168" s="62"/>
      <c r="W168" s="62"/>
      <c r="X168" s="62"/>
      <c r="Y168" s="62"/>
      <c r="Z168" s="62"/>
      <c r="AA168" s="62"/>
      <c r="AB168" s="62"/>
      <c r="AC168" s="62"/>
      <c r="AD168" s="62"/>
    </row>
    <row r="169" spans="2:30" s="61" customFormat="1" x14ac:dyDescent="0.25">
      <c r="B169" s="59"/>
      <c r="C169" s="59"/>
      <c r="D169" s="59"/>
      <c r="E169" s="59"/>
      <c r="F169" s="59"/>
      <c r="G169" s="59"/>
      <c r="H169" s="59"/>
      <c r="I169" s="59"/>
      <c r="J169" s="59"/>
      <c r="K169" s="59"/>
      <c r="L169" s="60"/>
      <c r="M169" s="60"/>
      <c r="N169" s="60"/>
      <c r="S169" s="62"/>
      <c r="T169" s="62"/>
      <c r="U169" s="62"/>
      <c r="V169" s="62"/>
      <c r="W169" s="62"/>
      <c r="X169" s="62"/>
      <c r="Y169" s="62"/>
      <c r="Z169" s="62"/>
      <c r="AA169" s="62"/>
      <c r="AB169" s="62"/>
      <c r="AC169" s="62"/>
      <c r="AD169" s="62"/>
    </row>
    <row r="170" spans="2:30" s="61" customFormat="1" x14ac:dyDescent="0.25">
      <c r="B170" s="59"/>
      <c r="C170" s="59"/>
      <c r="D170" s="59"/>
      <c r="E170" s="59"/>
      <c r="F170" s="59"/>
      <c r="G170" s="59"/>
      <c r="H170" s="59"/>
      <c r="I170" s="59"/>
      <c r="J170" s="59"/>
      <c r="K170" s="59"/>
      <c r="L170" s="60"/>
      <c r="M170" s="60"/>
      <c r="N170" s="60"/>
      <c r="S170" s="62"/>
      <c r="T170" s="62"/>
      <c r="U170" s="62"/>
      <c r="V170" s="62"/>
      <c r="W170" s="62"/>
      <c r="X170" s="62"/>
      <c r="Y170" s="62"/>
      <c r="Z170" s="62"/>
      <c r="AA170" s="62"/>
      <c r="AB170" s="62"/>
      <c r="AC170" s="62"/>
      <c r="AD170" s="62"/>
    </row>
    <row r="171" spans="2:30" s="61" customFormat="1" x14ac:dyDescent="0.25">
      <c r="B171" s="59"/>
      <c r="C171" s="59"/>
      <c r="D171" s="59"/>
      <c r="E171" s="59"/>
      <c r="F171" s="59"/>
      <c r="G171" s="59"/>
      <c r="H171" s="59"/>
      <c r="I171" s="59"/>
      <c r="J171" s="59"/>
      <c r="K171" s="59"/>
      <c r="L171" s="60"/>
      <c r="M171" s="60"/>
      <c r="N171" s="60"/>
      <c r="S171" s="62"/>
      <c r="T171" s="62"/>
      <c r="U171" s="62"/>
      <c r="V171" s="62"/>
      <c r="W171" s="62"/>
      <c r="X171" s="62"/>
      <c r="Y171" s="62"/>
      <c r="Z171" s="62"/>
      <c r="AA171" s="62"/>
      <c r="AB171" s="62"/>
      <c r="AC171" s="62"/>
      <c r="AD171" s="62"/>
    </row>
    <row r="172" spans="2:30" s="61" customFormat="1" x14ac:dyDescent="0.25">
      <c r="B172" s="59"/>
      <c r="C172" s="59"/>
      <c r="D172" s="59"/>
      <c r="E172" s="59"/>
      <c r="F172" s="59"/>
      <c r="G172" s="59"/>
      <c r="H172" s="59"/>
      <c r="I172" s="59"/>
      <c r="J172" s="59"/>
      <c r="K172" s="59"/>
      <c r="L172" s="60"/>
      <c r="M172" s="60"/>
      <c r="N172" s="60"/>
      <c r="S172" s="62"/>
      <c r="T172" s="62"/>
      <c r="U172" s="62"/>
      <c r="V172" s="62"/>
      <c r="W172" s="62"/>
      <c r="X172" s="62"/>
      <c r="Y172" s="62"/>
      <c r="Z172" s="62"/>
      <c r="AA172" s="62"/>
      <c r="AB172" s="62"/>
      <c r="AC172" s="62"/>
      <c r="AD172" s="62"/>
    </row>
    <row r="173" spans="2:30" s="61" customFormat="1" x14ac:dyDescent="0.25">
      <c r="B173" s="59"/>
      <c r="C173" s="59"/>
      <c r="D173" s="59"/>
      <c r="E173" s="59"/>
      <c r="F173" s="59"/>
      <c r="G173" s="59"/>
      <c r="H173" s="59"/>
      <c r="I173" s="59"/>
      <c r="J173" s="59"/>
      <c r="K173" s="59"/>
      <c r="L173" s="60"/>
      <c r="M173" s="60"/>
      <c r="N173" s="60"/>
      <c r="S173" s="62"/>
      <c r="T173" s="62"/>
      <c r="U173" s="62"/>
      <c r="V173" s="62"/>
      <c r="W173" s="62"/>
      <c r="X173" s="62"/>
      <c r="Y173" s="62"/>
      <c r="Z173" s="62"/>
      <c r="AA173" s="62"/>
      <c r="AB173" s="62"/>
      <c r="AC173" s="62"/>
      <c r="AD173" s="62"/>
    </row>
    <row r="174" spans="2:30" s="61" customFormat="1" x14ac:dyDescent="0.25">
      <c r="B174" s="59"/>
      <c r="C174" s="59"/>
      <c r="D174" s="59"/>
      <c r="E174" s="59"/>
      <c r="F174" s="59"/>
      <c r="G174" s="59"/>
      <c r="H174" s="59"/>
      <c r="I174" s="59"/>
      <c r="J174" s="59"/>
      <c r="K174" s="59"/>
      <c r="L174" s="60"/>
      <c r="M174" s="60"/>
      <c r="N174" s="60"/>
      <c r="S174" s="62"/>
      <c r="T174" s="62"/>
      <c r="U174" s="62"/>
      <c r="V174" s="62"/>
      <c r="W174" s="62"/>
      <c r="X174" s="62"/>
      <c r="Y174" s="62"/>
      <c r="Z174" s="62"/>
      <c r="AA174" s="62"/>
      <c r="AB174" s="62"/>
      <c r="AC174" s="62"/>
      <c r="AD174" s="62"/>
    </row>
    <row r="175" spans="2:30" s="61" customFormat="1" x14ac:dyDescent="0.25">
      <c r="B175" s="59"/>
      <c r="C175" s="59"/>
      <c r="D175" s="59"/>
      <c r="E175" s="59"/>
      <c r="F175" s="59"/>
      <c r="G175" s="59"/>
      <c r="H175" s="59"/>
      <c r="I175" s="59"/>
      <c r="J175" s="59"/>
      <c r="K175" s="59"/>
      <c r="L175" s="60"/>
      <c r="M175" s="60"/>
      <c r="N175" s="60"/>
      <c r="S175" s="62"/>
      <c r="T175" s="62"/>
      <c r="U175" s="62"/>
      <c r="V175" s="62"/>
      <c r="W175" s="62"/>
      <c r="X175" s="62"/>
      <c r="Y175" s="62"/>
      <c r="Z175" s="62"/>
      <c r="AA175" s="62"/>
      <c r="AB175" s="62"/>
      <c r="AC175" s="62"/>
      <c r="AD175" s="62"/>
    </row>
    <row r="176" spans="2:30" s="61" customFormat="1" x14ac:dyDescent="0.25">
      <c r="B176" s="59"/>
      <c r="C176" s="59"/>
      <c r="D176" s="59"/>
      <c r="E176" s="59"/>
      <c r="F176" s="59"/>
      <c r="G176" s="59"/>
      <c r="H176" s="59"/>
      <c r="I176" s="59"/>
      <c r="J176" s="59"/>
      <c r="K176" s="59"/>
      <c r="L176" s="60"/>
      <c r="M176" s="60"/>
      <c r="N176" s="60"/>
      <c r="S176" s="62"/>
      <c r="T176" s="62"/>
      <c r="U176" s="62"/>
      <c r="V176" s="62"/>
      <c r="W176" s="62"/>
      <c r="X176" s="62"/>
      <c r="Y176" s="62"/>
      <c r="Z176" s="62"/>
      <c r="AA176" s="62"/>
      <c r="AB176" s="62"/>
      <c r="AC176" s="62"/>
      <c r="AD176" s="62"/>
    </row>
    <row r="177" spans="2:30" s="61" customFormat="1" x14ac:dyDescent="0.25">
      <c r="B177" s="59"/>
      <c r="C177" s="59"/>
      <c r="D177" s="59"/>
      <c r="E177" s="59"/>
      <c r="F177" s="59"/>
      <c r="G177" s="59"/>
      <c r="H177" s="59"/>
      <c r="I177" s="59"/>
      <c r="J177" s="59"/>
      <c r="K177" s="59"/>
      <c r="L177" s="60"/>
      <c r="M177" s="60"/>
      <c r="N177" s="60"/>
      <c r="S177" s="62"/>
      <c r="T177" s="62"/>
      <c r="U177" s="62"/>
      <c r="V177" s="62"/>
      <c r="W177" s="62"/>
      <c r="X177" s="62"/>
      <c r="Y177" s="62"/>
      <c r="Z177" s="62"/>
      <c r="AA177" s="62"/>
      <c r="AB177" s="62"/>
      <c r="AC177" s="62"/>
      <c r="AD177" s="62"/>
    </row>
    <row r="178" spans="2:30" s="61" customFormat="1" x14ac:dyDescent="0.25">
      <c r="B178" s="59"/>
      <c r="C178" s="59"/>
      <c r="D178" s="59"/>
      <c r="E178" s="59"/>
      <c r="F178" s="59"/>
      <c r="G178" s="59"/>
      <c r="H178" s="59"/>
      <c r="I178" s="59"/>
      <c r="J178" s="59"/>
      <c r="K178" s="59"/>
      <c r="L178" s="60"/>
      <c r="M178" s="60"/>
      <c r="N178" s="60"/>
      <c r="S178" s="62"/>
      <c r="T178" s="62"/>
      <c r="U178" s="62"/>
      <c r="V178" s="62"/>
      <c r="W178" s="62"/>
      <c r="X178" s="62"/>
      <c r="Y178" s="62"/>
      <c r="Z178" s="62"/>
      <c r="AA178" s="62"/>
      <c r="AB178" s="62"/>
      <c r="AC178" s="62"/>
      <c r="AD178" s="62"/>
    </row>
    <row r="179" spans="2:30" s="61" customFormat="1" x14ac:dyDescent="0.25">
      <c r="B179" s="59"/>
      <c r="C179" s="59"/>
      <c r="D179" s="59"/>
      <c r="E179" s="59"/>
      <c r="F179" s="59"/>
      <c r="G179" s="59"/>
      <c r="H179" s="59"/>
      <c r="I179" s="59"/>
      <c r="J179" s="59"/>
      <c r="K179" s="59"/>
      <c r="L179" s="60"/>
      <c r="M179" s="60"/>
      <c r="N179" s="60"/>
      <c r="S179" s="62"/>
      <c r="T179" s="62"/>
      <c r="U179" s="62"/>
      <c r="V179" s="62"/>
      <c r="W179" s="62"/>
      <c r="X179" s="62"/>
      <c r="Y179" s="62"/>
      <c r="Z179" s="62"/>
      <c r="AA179" s="62"/>
      <c r="AB179" s="62"/>
      <c r="AC179" s="62"/>
      <c r="AD179" s="62"/>
    </row>
    <row r="180" spans="2:30" s="61" customFormat="1" x14ac:dyDescent="0.25">
      <c r="B180" s="59"/>
      <c r="C180" s="59"/>
      <c r="D180" s="59"/>
      <c r="E180" s="59"/>
      <c r="F180" s="59"/>
      <c r="G180" s="59"/>
      <c r="H180" s="59"/>
      <c r="I180" s="59"/>
      <c r="J180" s="59"/>
      <c r="K180" s="59"/>
      <c r="L180" s="60"/>
      <c r="M180" s="60"/>
      <c r="N180" s="60"/>
      <c r="S180" s="62"/>
      <c r="T180" s="62"/>
      <c r="U180" s="62"/>
      <c r="V180" s="62"/>
      <c r="W180" s="62"/>
      <c r="X180" s="62"/>
      <c r="Y180" s="62"/>
      <c r="Z180" s="62"/>
      <c r="AA180" s="62"/>
      <c r="AB180" s="62"/>
      <c r="AC180" s="62"/>
      <c r="AD180" s="62"/>
    </row>
    <row r="181" spans="2:30" s="61" customFormat="1" x14ac:dyDescent="0.25">
      <c r="B181" s="59"/>
      <c r="C181" s="59"/>
      <c r="D181" s="59"/>
      <c r="E181" s="59"/>
      <c r="F181" s="59"/>
      <c r="G181" s="59"/>
      <c r="H181" s="59"/>
      <c r="I181" s="59"/>
      <c r="J181" s="59"/>
      <c r="K181" s="59"/>
      <c r="L181" s="60"/>
      <c r="M181" s="60"/>
      <c r="N181" s="60"/>
      <c r="S181" s="62"/>
      <c r="T181" s="62"/>
      <c r="U181" s="62"/>
      <c r="V181" s="62"/>
      <c r="W181" s="62"/>
      <c r="X181" s="62"/>
      <c r="Y181" s="62"/>
      <c r="Z181" s="62"/>
      <c r="AA181" s="62"/>
      <c r="AB181" s="62"/>
      <c r="AC181" s="62"/>
      <c r="AD181" s="62"/>
    </row>
    <row r="182" spans="2:30" s="61" customFormat="1" x14ac:dyDescent="0.25">
      <c r="B182" s="59"/>
      <c r="C182" s="59"/>
      <c r="D182" s="59"/>
      <c r="E182" s="59"/>
      <c r="F182" s="59"/>
      <c r="G182" s="59"/>
      <c r="H182" s="59"/>
      <c r="I182" s="59"/>
      <c r="J182" s="59"/>
      <c r="K182" s="59"/>
      <c r="L182" s="60"/>
      <c r="M182" s="60"/>
      <c r="N182" s="60"/>
      <c r="S182" s="62"/>
      <c r="T182" s="62"/>
      <c r="U182" s="62"/>
      <c r="V182" s="62"/>
      <c r="W182" s="62"/>
      <c r="X182" s="62"/>
      <c r="Y182" s="62"/>
      <c r="Z182" s="62"/>
      <c r="AA182" s="62"/>
      <c r="AB182" s="62"/>
      <c r="AC182" s="62"/>
      <c r="AD182" s="62"/>
    </row>
    <row r="183" spans="2:30" s="61" customFormat="1" x14ac:dyDescent="0.25">
      <c r="B183" s="59"/>
      <c r="C183" s="59"/>
      <c r="D183" s="59"/>
      <c r="E183" s="59"/>
      <c r="F183" s="59"/>
      <c r="G183" s="59"/>
      <c r="H183" s="59"/>
      <c r="I183" s="59"/>
      <c r="J183" s="59"/>
      <c r="K183" s="59"/>
      <c r="L183" s="60"/>
      <c r="M183" s="60"/>
      <c r="N183" s="60"/>
      <c r="S183" s="62"/>
      <c r="T183" s="62"/>
      <c r="U183" s="62"/>
      <c r="V183" s="62"/>
      <c r="W183" s="62"/>
      <c r="X183" s="62"/>
      <c r="Y183" s="62"/>
      <c r="Z183" s="62"/>
      <c r="AA183" s="62"/>
      <c r="AB183" s="62"/>
      <c r="AC183" s="62"/>
      <c r="AD183" s="62"/>
    </row>
    <row r="184" spans="2:30" s="61" customFormat="1" x14ac:dyDescent="0.25">
      <c r="B184" s="59"/>
      <c r="C184" s="59"/>
      <c r="D184" s="59"/>
      <c r="E184" s="59"/>
      <c r="F184" s="59"/>
      <c r="G184" s="59"/>
      <c r="H184" s="59"/>
      <c r="I184" s="59"/>
      <c r="J184" s="59"/>
      <c r="K184" s="59"/>
      <c r="L184" s="60"/>
      <c r="M184" s="60"/>
      <c r="N184" s="60"/>
      <c r="S184" s="62"/>
      <c r="T184" s="62"/>
      <c r="U184" s="62"/>
      <c r="V184" s="62"/>
      <c r="W184" s="62"/>
      <c r="X184" s="62"/>
      <c r="Y184" s="62"/>
      <c r="Z184" s="62"/>
      <c r="AA184" s="62"/>
      <c r="AB184" s="62"/>
      <c r="AC184" s="62"/>
      <c r="AD184" s="62"/>
    </row>
    <row r="185" spans="2:30" s="61" customFormat="1" x14ac:dyDescent="0.25">
      <c r="B185" s="59"/>
      <c r="C185" s="59"/>
      <c r="D185" s="59"/>
      <c r="E185" s="59"/>
      <c r="F185" s="59"/>
      <c r="G185" s="59"/>
      <c r="H185" s="59"/>
      <c r="I185" s="59"/>
      <c r="J185" s="59"/>
      <c r="K185" s="59"/>
      <c r="L185" s="60"/>
      <c r="M185" s="60"/>
      <c r="N185" s="60"/>
      <c r="S185" s="62"/>
      <c r="T185" s="62"/>
      <c r="U185" s="62"/>
      <c r="V185" s="62"/>
      <c r="W185" s="62"/>
      <c r="X185" s="62"/>
      <c r="Y185" s="62"/>
      <c r="Z185" s="62"/>
      <c r="AA185" s="62"/>
      <c r="AB185" s="62"/>
      <c r="AC185" s="62"/>
      <c r="AD185" s="62"/>
    </row>
    <row r="186" spans="2:30" s="61" customFormat="1" x14ac:dyDescent="0.25">
      <c r="B186" s="59"/>
      <c r="C186" s="59"/>
      <c r="D186" s="59"/>
      <c r="E186" s="59"/>
      <c r="F186" s="59"/>
      <c r="G186" s="59"/>
      <c r="H186" s="59"/>
      <c r="I186" s="59"/>
      <c r="J186" s="59"/>
      <c r="K186" s="59"/>
      <c r="L186" s="60"/>
      <c r="M186" s="60"/>
      <c r="N186" s="60"/>
      <c r="S186" s="62"/>
      <c r="T186" s="62"/>
      <c r="U186" s="62"/>
      <c r="V186" s="62"/>
      <c r="W186" s="62"/>
      <c r="X186" s="62"/>
      <c r="Y186" s="62"/>
      <c r="Z186" s="62"/>
      <c r="AA186" s="62"/>
      <c r="AB186" s="62"/>
      <c r="AC186" s="62"/>
      <c r="AD186" s="62"/>
    </row>
    <row r="187" spans="2:30" s="61" customFormat="1" x14ac:dyDescent="0.25">
      <c r="B187" s="59"/>
      <c r="C187" s="59"/>
      <c r="D187" s="59"/>
      <c r="E187" s="59"/>
      <c r="F187" s="59"/>
      <c r="G187" s="59"/>
      <c r="H187" s="59"/>
      <c r="I187" s="59"/>
      <c r="J187" s="59"/>
      <c r="K187" s="59"/>
      <c r="L187" s="60"/>
      <c r="M187" s="60"/>
      <c r="N187" s="60"/>
      <c r="S187" s="62"/>
      <c r="T187" s="62"/>
      <c r="U187" s="62"/>
      <c r="V187" s="62"/>
      <c r="W187" s="62"/>
      <c r="X187" s="62"/>
      <c r="Y187" s="62"/>
      <c r="Z187" s="62"/>
      <c r="AA187" s="62"/>
      <c r="AB187" s="62"/>
      <c r="AC187" s="62"/>
      <c r="AD187" s="62"/>
    </row>
    <row r="188" spans="2:30" s="61" customFormat="1" x14ac:dyDescent="0.25">
      <c r="B188" s="59"/>
      <c r="C188" s="59"/>
      <c r="D188" s="59"/>
      <c r="E188" s="59"/>
      <c r="F188" s="59"/>
      <c r="G188" s="59"/>
      <c r="H188" s="59"/>
      <c r="I188" s="59"/>
      <c r="J188" s="59"/>
      <c r="K188" s="59"/>
      <c r="L188" s="60"/>
      <c r="M188" s="60"/>
      <c r="N188" s="60"/>
      <c r="S188" s="62"/>
      <c r="T188" s="62"/>
      <c r="U188" s="62"/>
      <c r="V188" s="62"/>
      <c r="W188" s="62"/>
      <c r="X188" s="62"/>
      <c r="Y188" s="62"/>
      <c r="Z188" s="62"/>
      <c r="AA188" s="62"/>
      <c r="AB188" s="62"/>
      <c r="AC188" s="62"/>
      <c r="AD188" s="62"/>
    </row>
    <row r="189" spans="2:30" s="61" customFormat="1" x14ac:dyDescent="0.25">
      <c r="B189" s="59"/>
      <c r="C189" s="59"/>
      <c r="D189" s="59"/>
      <c r="E189" s="59"/>
      <c r="F189" s="59"/>
      <c r="G189" s="59"/>
      <c r="H189" s="59"/>
      <c r="I189" s="59"/>
      <c r="J189" s="59"/>
      <c r="K189" s="59"/>
      <c r="L189" s="60"/>
      <c r="M189" s="60"/>
      <c r="N189" s="60"/>
      <c r="S189" s="62"/>
      <c r="T189" s="62"/>
      <c r="U189" s="62"/>
      <c r="V189" s="62"/>
      <c r="W189" s="62"/>
      <c r="X189" s="62"/>
      <c r="Y189" s="62"/>
      <c r="Z189" s="62"/>
      <c r="AA189" s="62"/>
      <c r="AB189" s="62"/>
      <c r="AC189" s="62"/>
      <c r="AD189" s="62"/>
    </row>
    <row r="190" spans="2:30" s="61" customFormat="1" x14ac:dyDescent="0.25">
      <c r="B190" s="59"/>
      <c r="C190" s="59"/>
      <c r="D190" s="59"/>
      <c r="E190" s="59"/>
      <c r="F190" s="59"/>
      <c r="G190" s="59"/>
      <c r="H190" s="59"/>
      <c r="I190" s="59"/>
      <c r="J190" s="59"/>
      <c r="K190" s="59"/>
      <c r="L190" s="60"/>
      <c r="M190" s="60"/>
      <c r="N190" s="60"/>
      <c r="S190" s="62"/>
      <c r="T190" s="62"/>
      <c r="U190" s="62"/>
      <c r="V190" s="62"/>
      <c r="W190" s="62"/>
      <c r="X190" s="62"/>
      <c r="Y190" s="62"/>
      <c r="Z190" s="62"/>
      <c r="AA190" s="62"/>
      <c r="AB190" s="62"/>
      <c r="AC190" s="62"/>
      <c r="AD190" s="62"/>
    </row>
    <row r="191" spans="2:30" s="61" customFormat="1" x14ac:dyDescent="0.25">
      <c r="B191" s="59"/>
      <c r="C191" s="59"/>
      <c r="D191" s="59"/>
      <c r="E191" s="59"/>
      <c r="F191" s="59"/>
      <c r="G191" s="59"/>
      <c r="H191" s="59"/>
      <c r="I191" s="59"/>
      <c r="J191" s="59"/>
      <c r="K191" s="59"/>
      <c r="L191" s="60"/>
      <c r="M191" s="60"/>
      <c r="N191" s="60"/>
      <c r="S191" s="62"/>
      <c r="T191" s="62"/>
      <c r="U191" s="62"/>
      <c r="V191" s="62"/>
      <c r="W191" s="62"/>
      <c r="X191" s="62"/>
      <c r="Y191" s="62"/>
      <c r="Z191" s="62"/>
      <c r="AA191" s="62"/>
      <c r="AB191" s="62"/>
      <c r="AC191" s="62"/>
      <c r="AD191" s="62"/>
    </row>
    <row r="192" spans="2:30" s="61" customFormat="1" x14ac:dyDescent="0.25">
      <c r="B192" s="59"/>
      <c r="C192" s="59"/>
      <c r="D192" s="59"/>
      <c r="E192" s="59"/>
      <c r="F192" s="59"/>
      <c r="G192" s="59"/>
      <c r="H192" s="59"/>
      <c r="I192" s="59"/>
      <c r="J192" s="59"/>
      <c r="K192" s="59"/>
      <c r="L192" s="60"/>
      <c r="M192" s="60"/>
      <c r="N192" s="60"/>
      <c r="S192" s="62"/>
      <c r="T192" s="62"/>
      <c r="U192" s="62"/>
      <c r="V192" s="62"/>
      <c r="W192" s="62"/>
      <c r="X192" s="62"/>
      <c r="Y192" s="62"/>
      <c r="Z192" s="62"/>
      <c r="AA192" s="62"/>
      <c r="AB192" s="62"/>
      <c r="AC192" s="62"/>
      <c r="AD192" s="62"/>
    </row>
    <row r="193" spans="2:30" s="61" customFormat="1" x14ac:dyDescent="0.25">
      <c r="B193" s="59"/>
      <c r="C193" s="59"/>
      <c r="D193" s="59"/>
      <c r="E193" s="59"/>
      <c r="F193" s="59"/>
      <c r="G193" s="59"/>
      <c r="H193" s="59"/>
      <c r="I193" s="59"/>
      <c r="J193" s="59"/>
      <c r="K193" s="59"/>
      <c r="L193" s="60"/>
      <c r="M193" s="60"/>
      <c r="N193" s="60"/>
      <c r="S193" s="62"/>
      <c r="T193" s="62"/>
      <c r="U193" s="62"/>
      <c r="V193" s="62"/>
      <c r="W193" s="62"/>
      <c r="X193" s="62"/>
      <c r="Y193" s="62"/>
      <c r="Z193" s="62"/>
      <c r="AA193" s="62"/>
      <c r="AB193" s="62"/>
      <c r="AC193" s="62"/>
      <c r="AD193" s="62"/>
    </row>
    <row r="194" spans="2:30" s="61" customFormat="1" x14ac:dyDescent="0.25">
      <c r="B194" s="59"/>
      <c r="C194" s="59"/>
      <c r="D194" s="59"/>
      <c r="E194" s="59"/>
      <c r="F194" s="59"/>
      <c r="G194" s="59"/>
      <c r="H194" s="59"/>
      <c r="I194" s="59"/>
      <c r="J194" s="59"/>
      <c r="K194" s="59"/>
      <c r="L194" s="60"/>
      <c r="M194" s="60"/>
      <c r="N194" s="60"/>
      <c r="S194" s="62"/>
      <c r="T194" s="62"/>
      <c r="U194" s="62"/>
      <c r="V194" s="62"/>
      <c r="W194" s="62"/>
      <c r="X194" s="62"/>
      <c r="Y194" s="62"/>
      <c r="Z194" s="62"/>
      <c r="AA194" s="62"/>
      <c r="AB194" s="62"/>
      <c r="AC194" s="62"/>
      <c r="AD194" s="62"/>
    </row>
    <row r="195" spans="2:30" s="61" customFormat="1" x14ac:dyDescent="0.25">
      <c r="B195" s="59"/>
      <c r="C195" s="59"/>
      <c r="D195" s="59"/>
      <c r="E195" s="59"/>
      <c r="F195" s="59"/>
      <c r="G195" s="59"/>
      <c r="H195" s="59"/>
      <c r="I195" s="59"/>
      <c r="J195" s="59"/>
      <c r="K195" s="59"/>
      <c r="L195" s="60"/>
      <c r="M195" s="60"/>
      <c r="N195" s="60"/>
      <c r="S195" s="62"/>
      <c r="T195" s="62"/>
      <c r="U195" s="62"/>
      <c r="V195" s="62"/>
      <c r="W195" s="62"/>
      <c r="X195" s="62"/>
      <c r="Y195" s="62"/>
      <c r="Z195" s="62"/>
      <c r="AA195" s="62"/>
      <c r="AB195" s="62"/>
      <c r="AC195" s="62"/>
      <c r="AD195" s="62"/>
    </row>
    <row r="196" spans="2:30" s="61" customFormat="1" x14ac:dyDescent="0.25">
      <c r="B196" s="59"/>
      <c r="C196" s="59"/>
      <c r="D196" s="59"/>
      <c r="E196" s="59"/>
      <c r="F196" s="59"/>
      <c r="G196" s="59"/>
      <c r="H196" s="59"/>
      <c r="I196" s="59"/>
      <c r="J196" s="59"/>
      <c r="K196" s="59"/>
      <c r="L196" s="60"/>
      <c r="M196" s="60"/>
      <c r="N196" s="60"/>
      <c r="S196" s="62"/>
      <c r="T196" s="62"/>
      <c r="U196" s="62"/>
      <c r="V196" s="62"/>
      <c r="W196" s="62"/>
      <c r="X196" s="62"/>
      <c r="Y196" s="62"/>
      <c r="Z196" s="62"/>
      <c r="AA196" s="62"/>
      <c r="AB196" s="62"/>
      <c r="AC196" s="62"/>
      <c r="AD196" s="62"/>
    </row>
    <row r="197" spans="2:30" s="61" customFormat="1" x14ac:dyDescent="0.25">
      <c r="B197" s="59"/>
      <c r="C197" s="59"/>
      <c r="D197" s="59"/>
      <c r="E197" s="59"/>
      <c r="F197" s="59"/>
      <c r="G197" s="59"/>
      <c r="H197" s="59"/>
      <c r="I197" s="59"/>
      <c r="J197" s="59"/>
      <c r="K197" s="59"/>
      <c r="L197" s="60"/>
      <c r="M197" s="60"/>
      <c r="N197" s="60"/>
      <c r="S197" s="62"/>
      <c r="T197" s="62"/>
      <c r="U197" s="62"/>
      <c r="V197" s="62"/>
      <c r="W197" s="62"/>
      <c r="X197" s="62"/>
      <c r="Y197" s="62"/>
      <c r="Z197" s="62"/>
      <c r="AA197" s="62"/>
      <c r="AB197" s="62"/>
      <c r="AC197" s="62"/>
      <c r="AD197" s="62"/>
    </row>
    <row r="198" spans="2:30" s="61" customFormat="1" x14ac:dyDescent="0.25">
      <c r="B198" s="59"/>
      <c r="C198" s="59"/>
      <c r="D198" s="59"/>
      <c r="E198" s="59"/>
      <c r="F198" s="59"/>
      <c r="G198" s="59"/>
      <c r="H198" s="59"/>
      <c r="I198" s="59"/>
      <c r="J198" s="59"/>
      <c r="K198" s="59"/>
      <c r="L198" s="60"/>
      <c r="M198" s="60"/>
      <c r="N198" s="60"/>
      <c r="S198" s="62"/>
      <c r="T198" s="62"/>
      <c r="U198" s="62"/>
      <c r="V198" s="62"/>
      <c r="W198" s="62"/>
      <c r="X198" s="62"/>
      <c r="Y198" s="62"/>
      <c r="Z198" s="62"/>
      <c r="AA198" s="62"/>
      <c r="AB198" s="62"/>
      <c r="AC198" s="62"/>
      <c r="AD198" s="62"/>
    </row>
    <row r="199" spans="2:30" s="61" customFormat="1" x14ac:dyDescent="0.25">
      <c r="B199" s="59"/>
      <c r="C199" s="59"/>
      <c r="D199" s="59"/>
      <c r="E199" s="59"/>
      <c r="F199" s="59"/>
      <c r="G199" s="59"/>
      <c r="H199" s="59"/>
      <c r="I199" s="59"/>
      <c r="J199" s="59"/>
      <c r="K199" s="59"/>
      <c r="L199" s="60"/>
      <c r="M199" s="60"/>
      <c r="N199" s="60"/>
      <c r="S199" s="62"/>
      <c r="T199" s="62"/>
      <c r="U199" s="62"/>
      <c r="V199" s="62"/>
      <c r="W199" s="62"/>
      <c r="X199" s="62"/>
      <c r="Y199" s="62"/>
      <c r="Z199" s="62"/>
      <c r="AA199" s="62"/>
      <c r="AB199" s="62"/>
      <c r="AC199" s="62"/>
      <c r="AD199" s="62"/>
    </row>
    <row r="200" spans="2:30" s="61" customFormat="1" x14ac:dyDescent="0.25">
      <c r="B200" s="59"/>
      <c r="C200" s="59"/>
      <c r="D200" s="59"/>
      <c r="E200" s="59"/>
      <c r="F200" s="59"/>
      <c r="G200" s="59"/>
      <c r="H200" s="59"/>
      <c r="I200" s="59"/>
      <c r="J200" s="59"/>
      <c r="K200" s="59"/>
      <c r="L200" s="60"/>
      <c r="M200" s="60"/>
      <c r="N200" s="60"/>
      <c r="S200" s="62"/>
      <c r="T200" s="62"/>
      <c r="U200" s="62"/>
      <c r="V200" s="62"/>
      <c r="W200" s="62"/>
      <c r="X200" s="62"/>
      <c r="Y200" s="62"/>
      <c r="Z200" s="62"/>
      <c r="AA200" s="62"/>
      <c r="AB200" s="62"/>
      <c r="AC200" s="62"/>
      <c r="AD200" s="62"/>
    </row>
    <row r="201" spans="2:30" s="61" customFormat="1" x14ac:dyDescent="0.25">
      <c r="B201" s="59"/>
      <c r="C201" s="59"/>
      <c r="D201" s="59"/>
      <c r="E201" s="59"/>
      <c r="F201" s="59"/>
      <c r="G201" s="59"/>
      <c r="H201" s="59"/>
      <c r="I201" s="59"/>
      <c r="J201" s="59"/>
      <c r="K201" s="59"/>
      <c r="L201" s="60"/>
      <c r="M201" s="60"/>
      <c r="N201" s="60"/>
      <c r="S201" s="62"/>
      <c r="T201" s="62"/>
      <c r="U201" s="62"/>
      <c r="V201" s="62"/>
      <c r="W201" s="62"/>
      <c r="X201" s="62"/>
      <c r="Y201" s="62"/>
      <c r="Z201" s="62"/>
      <c r="AA201" s="62"/>
      <c r="AB201" s="62"/>
      <c r="AC201" s="62"/>
      <c r="AD201" s="62"/>
    </row>
    <row r="202" spans="2:30" s="61" customFormat="1" x14ac:dyDescent="0.25">
      <c r="B202" s="59"/>
      <c r="C202" s="59"/>
      <c r="D202" s="59"/>
      <c r="E202" s="59"/>
      <c r="F202" s="59"/>
      <c r="G202" s="59"/>
      <c r="H202" s="59"/>
      <c r="I202" s="59"/>
      <c r="J202" s="59"/>
      <c r="K202" s="59"/>
      <c r="L202" s="60"/>
      <c r="M202" s="60"/>
      <c r="N202" s="60"/>
      <c r="S202" s="62"/>
      <c r="T202" s="62"/>
      <c r="U202" s="62"/>
      <c r="V202" s="62"/>
      <c r="W202" s="62"/>
      <c r="X202" s="62"/>
      <c r="Y202" s="62"/>
      <c r="Z202" s="62"/>
      <c r="AA202" s="62"/>
      <c r="AB202" s="62"/>
      <c r="AC202" s="62"/>
      <c r="AD202" s="62"/>
    </row>
    <row r="203" spans="2:30" s="61" customFormat="1" x14ac:dyDescent="0.25">
      <c r="B203" s="59"/>
      <c r="C203" s="59"/>
      <c r="D203" s="59"/>
      <c r="E203" s="59"/>
      <c r="F203" s="59"/>
      <c r="G203" s="59"/>
      <c r="H203" s="59"/>
      <c r="I203" s="59"/>
      <c r="J203" s="59"/>
      <c r="K203" s="59"/>
      <c r="L203" s="60"/>
      <c r="M203" s="60"/>
      <c r="N203" s="60"/>
      <c r="S203" s="62"/>
      <c r="T203" s="62"/>
      <c r="U203" s="62"/>
      <c r="V203" s="62"/>
      <c r="W203" s="62"/>
      <c r="X203" s="62"/>
      <c r="Y203" s="62"/>
      <c r="Z203" s="62"/>
      <c r="AA203" s="62"/>
      <c r="AB203" s="62"/>
      <c r="AC203" s="62"/>
      <c r="AD203" s="62"/>
    </row>
    <row r="204" spans="2:30" s="61" customFormat="1" x14ac:dyDescent="0.25">
      <c r="B204" s="59"/>
      <c r="C204" s="59"/>
      <c r="D204" s="59"/>
      <c r="E204" s="59"/>
      <c r="F204" s="59"/>
      <c r="G204" s="59"/>
      <c r="H204" s="59"/>
      <c r="I204" s="59"/>
      <c r="J204" s="59"/>
      <c r="K204" s="59"/>
      <c r="L204" s="60"/>
      <c r="M204" s="60"/>
      <c r="N204" s="60"/>
      <c r="S204" s="62"/>
      <c r="T204" s="62"/>
      <c r="U204" s="62"/>
      <c r="V204" s="62"/>
      <c r="W204" s="62"/>
      <c r="X204" s="62"/>
      <c r="Y204" s="62"/>
      <c r="Z204" s="62"/>
      <c r="AA204" s="62"/>
      <c r="AB204" s="62"/>
      <c r="AC204" s="62"/>
      <c r="AD204" s="62"/>
    </row>
    <row r="205" spans="2:30" s="61" customFormat="1" x14ac:dyDescent="0.25">
      <c r="B205" s="59"/>
      <c r="C205" s="59"/>
      <c r="D205" s="59"/>
      <c r="E205" s="59"/>
      <c r="F205" s="59"/>
      <c r="G205" s="59"/>
      <c r="H205" s="59"/>
      <c r="I205" s="59"/>
      <c r="J205" s="59"/>
      <c r="K205" s="59"/>
      <c r="L205" s="60"/>
      <c r="M205" s="60"/>
      <c r="N205" s="60"/>
      <c r="S205" s="62"/>
      <c r="T205" s="62"/>
      <c r="U205" s="62"/>
      <c r="V205" s="62"/>
      <c r="W205" s="62"/>
      <c r="X205" s="62"/>
      <c r="Y205" s="62"/>
      <c r="Z205" s="62"/>
      <c r="AA205" s="62"/>
      <c r="AB205" s="62"/>
      <c r="AC205" s="62"/>
      <c r="AD205" s="62"/>
    </row>
    <row r="206" spans="2:30" s="61" customFormat="1" x14ac:dyDescent="0.25">
      <c r="B206" s="59"/>
      <c r="C206" s="59"/>
      <c r="D206" s="59"/>
      <c r="E206" s="59"/>
      <c r="F206" s="59"/>
      <c r="G206" s="59"/>
      <c r="H206" s="59"/>
      <c r="I206" s="59"/>
      <c r="J206" s="59"/>
      <c r="K206" s="59"/>
      <c r="L206" s="60"/>
      <c r="M206" s="60"/>
      <c r="N206" s="60"/>
      <c r="S206" s="62"/>
      <c r="T206" s="62"/>
      <c r="U206" s="62"/>
      <c r="V206" s="62"/>
      <c r="W206" s="62"/>
      <c r="X206" s="62"/>
      <c r="Y206" s="62"/>
      <c r="Z206" s="62"/>
      <c r="AA206" s="62"/>
      <c r="AB206" s="62"/>
      <c r="AC206" s="62"/>
      <c r="AD206" s="62"/>
    </row>
    <row r="207" spans="2:30" s="61" customFormat="1" x14ac:dyDescent="0.25">
      <c r="B207" s="59"/>
      <c r="C207" s="59"/>
      <c r="D207" s="59"/>
      <c r="E207" s="59"/>
      <c r="F207" s="59"/>
      <c r="G207" s="59"/>
      <c r="H207" s="59"/>
      <c r="I207" s="59"/>
      <c r="J207" s="59"/>
      <c r="K207" s="59"/>
      <c r="L207" s="60"/>
      <c r="M207" s="60"/>
      <c r="N207" s="60"/>
      <c r="S207" s="62"/>
      <c r="T207" s="62"/>
      <c r="U207" s="62"/>
      <c r="V207" s="62"/>
      <c r="W207" s="62"/>
      <c r="X207" s="62"/>
      <c r="Y207" s="62"/>
      <c r="Z207" s="62"/>
      <c r="AA207" s="62"/>
      <c r="AB207" s="62"/>
      <c r="AC207" s="62"/>
      <c r="AD207" s="62"/>
    </row>
    <row r="208" spans="2:30" s="61" customFormat="1" x14ac:dyDescent="0.25">
      <c r="B208" s="59"/>
      <c r="C208" s="59"/>
      <c r="D208" s="59"/>
      <c r="E208" s="59"/>
      <c r="F208" s="59"/>
      <c r="G208" s="59"/>
      <c r="H208" s="59"/>
      <c r="I208" s="59"/>
      <c r="J208" s="59"/>
      <c r="K208" s="59"/>
      <c r="L208" s="60"/>
      <c r="M208" s="60"/>
      <c r="N208" s="60"/>
      <c r="S208" s="62"/>
      <c r="T208" s="62"/>
      <c r="U208" s="62"/>
      <c r="V208" s="62"/>
      <c r="W208" s="62"/>
      <c r="X208" s="62"/>
      <c r="Y208" s="62"/>
      <c r="Z208" s="62"/>
      <c r="AA208" s="62"/>
      <c r="AB208" s="62"/>
      <c r="AC208" s="62"/>
      <c r="AD208" s="62"/>
    </row>
    <row r="209" spans="2:30" s="61" customFormat="1" x14ac:dyDescent="0.25">
      <c r="B209" s="59"/>
      <c r="C209" s="59"/>
      <c r="D209" s="59"/>
      <c r="E209" s="59"/>
      <c r="F209" s="59"/>
      <c r="G209" s="59"/>
      <c r="H209" s="59"/>
      <c r="I209" s="59"/>
      <c r="J209" s="59"/>
      <c r="K209" s="59"/>
      <c r="L209" s="60"/>
      <c r="M209" s="60"/>
      <c r="N209" s="60"/>
      <c r="S209" s="62"/>
      <c r="T209" s="62"/>
      <c r="U209" s="62"/>
      <c r="V209" s="62"/>
      <c r="W209" s="62"/>
      <c r="X209" s="62"/>
      <c r="Y209" s="62"/>
      <c r="Z209" s="62"/>
      <c r="AA209" s="62"/>
      <c r="AB209" s="62"/>
      <c r="AC209" s="62"/>
      <c r="AD209" s="62"/>
    </row>
    <row r="210" spans="2:30" s="61" customFormat="1" x14ac:dyDescent="0.25">
      <c r="B210" s="59"/>
      <c r="C210" s="59"/>
      <c r="D210" s="59"/>
      <c r="E210" s="59"/>
      <c r="F210" s="59"/>
      <c r="G210" s="59"/>
      <c r="H210" s="59"/>
      <c r="I210" s="59"/>
      <c r="J210" s="59"/>
      <c r="K210" s="59"/>
      <c r="L210" s="60"/>
      <c r="M210" s="60"/>
      <c r="N210" s="60"/>
      <c r="S210" s="62"/>
      <c r="T210" s="62"/>
      <c r="U210" s="62"/>
      <c r="V210" s="62"/>
      <c r="W210" s="62"/>
      <c r="X210" s="62"/>
      <c r="Y210" s="62"/>
      <c r="Z210" s="62"/>
      <c r="AA210" s="62"/>
      <c r="AB210" s="62"/>
      <c r="AC210" s="62"/>
      <c r="AD210" s="62"/>
    </row>
    <row r="211" spans="2:30" s="61" customFormat="1" x14ac:dyDescent="0.25">
      <c r="B211" s="59"/>
      <c r="C211" s="59"/>
      <c r="D211" s="59"/>
      <c r="E211" s="59"/>
      <c r="F211" s="59"/>
      <c r="G211" s="59"/>
      <c r="H211" s="59"/>
      <c r="I211" s="59"/>
      <c r="J211" s="59"/>
      <c r="K211" s="59"/>
      <c r="L211" s="60"/>
      <c r="M211" s="60"/>
      <c r="N211" s="60"/>
      <c r="S211" s="62"/>
      <c r="T211" s="62"/>
      <c r="U211" s="62"/>
      <c r="V211" s="62"/>
      <c r="W211" s="62"/>
      <c r="X211" s="62"/>
      <c r="Y211" s="62"/>
      <c r="Z211" s="62"/>
      <c r="AA211" s="62"/>
      <c r="AB211" s="62"/>
      <c r="AC211" s="62"/>
      <c r="AD211" s="62"/>
    </row>
    <row r="212" spans="2:30" s="61" customFormat="1" x14ac:dyDescent="0.25">
      <c r="B212" s="59"/>
      <c r="C212" s="59"/>
      <c r="D212" s="59"/>
      <c r="E212" s="59"/>
      <c r="F212" s="59"/>
      <c r="G212" s="59"/>
      <c r="H212" s="59"/>
      <c r="I212" s="59"/>
      <c r="J212" s="59"/>
      <c r="K212" s="59"/>
      <c r="L212" s="60"/>
      <c r="M212" s="60"/>
      <c r="N212" s="60"/>
      <c r="S212" s="62"/>
      <c r="T212" s="62"/>
      <c r="U212" s="62"/>
      <c r="V212" s="62"/>
      <c r="W212" s="62"/>
      <c r="X212" s="62"/>
      <c r="Y212" s="62"/>
      <c r="Z212" s="62"/>
      <c r="AA212" s="62"/>
      <c r="AB212" s="62"/>
      <c r="AC212" s="62"/>
      <c r="AD212" s="62"/>
    </row>
    <row r="213" spans="2:30" s="61" customFormat="1" x14ac:dyDescent="0.25">
      <c r="B213" s="59"/>
      <c r="C213" s="59"/>
      <c r="D213" s="59"/>
      <c r="E213" s="59"/>
      <c r="F213" s="59"/>
      <c r="G213" s="59"/>
      <c r="H213" s="59"/>
      <c r="I213" s="59"/>
      <c r="J213" s="59"/>
      <c r="K213" s="59"/>
      <c r="L213" s="60"/>
      <c r="M213" s="60"/>
      <c r="N213" s="60"/>
      <c r="S213" s="62"/>
      <c r="T213" s="62"/>
      <c r="U213" s="62"/>
      <c r="V213" s="62"/>
      <c r="W213" s="62"/>
      <c r="X213" s="62"/>
      <c r="Y213" s="62"/>
      <c r="Z213" s="62"/>
      <c r="AA213" s="62"/>
      <c r="AB213" s="62"/>
      <c r="AC213" s="62"/>
      <c r="AD213" s="62"/>
    </row>
    <row r="214" spans="2:30" s="61" customFormat="1" x14ac:dyDescent="0.25">
      <c r="B214" s="59"/>
      <c r="C214" s="59"/>
      <c r="D214" s="59"/>
      <c r="E214" s="59"/>
      <c r="F214" s="59"/>
      <c r="G214" s="59"/>
      <c r="H214" s="59"/>
      <c r="I214" s="59"/>
      <c r="J214" s="59"/>
      <c r="K214" s="59"/>
      <c r="L214" s="60"/>
      <c r="M214" s="60"/>
      <c r="N214" s="60"/>
      <c r="S214" s="62"/>
      <c r="T214" s="62"/>
      <c r="U214" s="62"/>
      <c r="V214" s="62"/>
      <c r="W214" s="62"/>
      <c r="X214" s="62"/>
      <c r="Y214" s="62"/>
      <c r="Z214" s="62"/>
      <c r="AA214" s="62"/>
      <c r="AB214" s="62"/>
      <c r="AC214" s="62"/>
      <c r="AD214" s="62"/>
    </row>
    <row r="215" spans="2:30" s="61" customFormat="1" x14ac:dyDescent="0.25">
      <c r="B215" s="59"/>
      <c r="C215" s="59"/>
      <c r="D215" s="59"/>
      <c r="E215" s="59"/>
      <c r="F215" s="59"/>
      <c r="G215" s="59"/>
      <c r="H215" s="59"/>
      <c r="I215" s="59"/>
      <c r="J215" s="59"/>
      <c r="K215" s="59"/>
      <c r="L215" s="60"/>
      <c r="M215" s="60"/>
      <c r="N215" s="60"/>
      <c r="S215" s="62"/>
      <c r="T215" s="62"/>
      <c r="U215" s="62"/>
      <c r="V215" s="62"/>
      <c r="W215" s="62"/>
      <c r="X215" s="62"/>
      <c r="Y215" s="62"/>
      <c r="Z215" s="62"/>
      <c r="AA215" s="62"/>
      <c r="AB215" s="62"/>
      <c r="AC215" s="62"/>
      <c r="AD215" s="62"/>
    </row>
    <row r="216" spans="2:30" s="61" customFormat="1" x14ac:dyDescent="0.25">
      <c r="B216" s="59"/>
      <c r="C216" s="59"/>
      <c r="D216" s="59"/>
      <c r="E216" s="59"/>
      <c r="F216" s="59"/>
      <c r="G216" s="59"/>
      <c r="H216" s="59"/>
      <c r="I216" s="59"/>
      <c r="J216" s="59"/>
      <c r="K216" s="59"/>
      <c r="L216" s="60"/>
      <c r="M216" s="60"/>
      <c r="N216" s="60"/>
      <c r="S216" s="62"/>
      <c r="T216" s="62"/>
      <c r="U216" s="62"/>
      <c r="V216" s="62"/>
      <c r="W216" s="62"/>
      <c r="X216" s="62"/>
      <c r="Y216" s="62"/>
      <c r="Z216" s="62"/>
      <c r="AA216" s="62"/>
      <c r="AB216" s="62"/>
      <c r="AC216" s="62"/>
      <c r="AD216" s="62"/>
    </row>
    <row r="217" spans="2:30" s="61" customFormat="1" x14ac:dyDescent="0.25">
      <c r="B217" s="59"/>
      <c r="C217" s="59"/>
      <c r="D217" s="59"/>
      <c r="E217" s="59"/>
      <c r="F217" s="59"/>
      <c r="G217" s="59"/>
      <c r="H217" s="59"/>
      <c r="I217" s="59"/>
      <c r="J217" s="59"/>
      <c r="K217" s="59"/>
      <c r="L217" s="60"/>
      <c r="M217" s="60"/>
      <c r="N217" s="60"/>
      <c r="S217" s="62"/>
      <c r="T217" s="62"/>
      <c r="U217" s="62"/>
      <c r="V217" s="62"/>
      <c r="W217" s="62"/>
      <c r="X217" s="62"/>
      <c r="Y217" s="62"/>
      <c r="Z217" s="62"/>
      <c r="AA217" s="62"/>
      <c r="AB217" s="62"/>
      <c r="AC217" s="62"/>
      <c r="AD217" s="62"/>
    </row>
    <row r="218" spans="2:30" s="61" customFormat="1" x14ac:dyDescent="0.25">
      <c r="B218" s="59"/>
      <c r="C218" s="59"/>
      <c r="D218" s="59"/>
      <c r="E218" s="59"/>
      <c r="F218" s="59"/>
      <c r="G218" s="59"/>
      <c r="H218" s="59"/>
      <c r="I218" s="59"/>
      <c r="J218" s="59"/>
      <c r="K218" s="59"/>
      <c r="L218" s="60"/>
      <c r="M218" s="60"/>
      <c r="N218" s="60"/>
      <c r="S218" s="62"/>
      <c r="T218" s="62"/>
      <c r="U218" s="62"/>
      <c r="V218" s="62"/>
      <c r="W218" s="62"/>
      <c r="X218" s="62"/>
      <c r="Y218" s="62"/>
      <c r="Z218" s="62"/>
      <c r="AA218" s="62"/>
      <c r="AB218" s="62"/>
      <c r="AC218" s="62"/>
      <c r="AD218" s="62"/>
    </row>
    <row r="219" spans="2:30" s="61" customFormat="1" x14ac:dyDescent="0.25">
      <c r="B219" s="59"/>
      <c r="C219" s="59"/>
      <c r="D219" s="59"/>
      <c r="E219" s="59"/>
      <c r="F219" s="59"/>
      <c r="G219" s="59"/>
      <c r="H219" s="59"/>
      <c r="I219" s="59"/>
      <c r="J219" s="59"/>
      <c r="K219" s="59"/>
      <c r="L219" s="60"/>
      <c r="M219" s="60"/>
      <c r="N219" s="60"/>
      <c r="S219" s="62"/>
      <c r="T219" s="62"/>
      <c r="U219" s="62"/>
      <c r="V219" s="62"/>
      <c r="W219" s="62"/>
      <c r="X219" s="62"/>
      <c r="Y219" s="62"/>
      <c r="Z219" s="62"/>
      <c r="AA219" s="62"/>
      <c r="AB219" s="62"/>
      <c r="AC219" s="62"/>
      <c r="AD219" s="62"/>
    </row>
    <row r="220" spans="2:30" s="61" customFormat="1" x14ac:dyDescent="0.25">
      <c r="B220" s="59"/>
      <c r="C220" s="59"/>
      <c r="D220" s="59"/>
      <c r="E220" s="59"/>
      <c r="F220" s="59"/>
      <c r="G220" s="59"/>
      <c r="H220" s="59"/>
      <c r="I220" s="59"/>
      <c r="J220" s="59"/>
      <c r="K220" s="59"/>
      <c r="L220" s="60"/>
      <c r="M220" s="60"/>
      <c r="N220" s="60"/>
      <c r="S220" s="62"/>
      <c r="T220" s="62"/>
      <c r="U220" s="62"/>
      <c r="V220" s="62"/>
      <c r="W220" s="62"/>
      <c r="X220" s="62"/>
      <c r="Y220" s="62"/>
      <c r="Z220" s="62"/>
      <c r="AA220" s="62"/>
      <c r="AB220" s="62"/>
      <c r="AC220" s="62"/>
      <c r="AD220" s="62"/>
    </row>
    <row r="221" spans="2:30" s="61" customFormat="1" x14ac:dyDescent="0.25">
      <c r="B221" s="59"/>
      <c r="C221" s="59"/>
      <c r="D221" s="59"/>
      <c r="E221" s="59"/>
      <c r="F221" s="59"/>
      <c r="G221" s="59"/>
      <c r="H221" s="59"/>
      <c r="I221" s="59"/>
      <c r="J221" s="59"/>
      <c r="K221" s="59"/>
      <c r="L221" s="60"/>
      <c r="M221" s="60"/>
      <c r="N221" s="60"/>
      <c r="S221" s="62"/>
      <c r="T221" s="62"/>
      <c r="U221" s="62"/>
      <c r="V221" s="62"/>
      <c r="W221" s="62"/>
      <c r="X221" s="62"/>
      <c r="Y221" s="62"/>
      <c r="Z221" s="62"/>
      <c r="AA221" s="62"/>
      <c r="AB221" s="62"/>
      <c r="AC221" s="62"/>
      <c r="AD221" s="62"/>
    </row>
    <row r="222" spans="2:30" s="61" customFormat="1" x14ac:dyDescent="0.25">
      <c r="B222" s="59"/>
      <c r="C222" s="59"/>
      <c r="D222" s="59"/>
      <c r="E222" s="59"/>
      <c r="F222" s="59"/>
      <c r="G222" s="59"/>
      <c r="H222" s="59"/>
      <c r="I222" s="59"/>
      <c r="J222" s="59"/>
      <c r="K222" s="59"/>
      <c r="L222" s="60"/>
      <c r="M222" s="60"/>
      <c r="N222" s="60"/>
      <c r="S222" s="62"/>
      <c r="T222" s="62"/>
      <c r="U222" s="62"/>
      <c r="V222" s="62"/>
      <c r="W222" s="62"/>
      <c r="X222" s="62"/>
      <c r="Y222" s="62"/>
      <c r="Z222" s="62"/>
      <c r="AA222" s="62"/>
      <c r="AB222" s="62"/>
      <c r="AC222" s="62"/>
      <c r="AD222" s="62"/>
    </row>
    <row r="223" spans="2:30" s="61" customFormat="1" x14ac:dyDescent="0.25">
      <c r="B223" s="59"/>
      <c r="C223" s="59"/>
      <c r="D223" s="59"/>
      <c r="E223" s="59"/>
      <c r="F223" s="59"/>
      <c r="G223" s="59"/>
      <c r="H223" s="59"/>
      <c r="I223" s="59"/>
      <c r="J223" s="59"/>
      <c r="K223" s="59"/>
      <c r="L223" s="60"/>
      <c r="M223" s="60"/>
      <c r="N223" s="60"/>
      <c r="S223" s="62"/>
      <c r="T223" s="62"/>
      <c r="U223" s="62"/>
      <c r="V223" s="62"/>
      <c r="W223" s="62"/>
      <c r="X223" s="62"/>
      <c r="Y223" s="62"/>
      <c r="Z223" s="62"/>
      <c r="AA223" s="62"/>
      <c r="AB223" s="62"/>
      <c r="AC223" s="62"/>
      <c r="AD223" s="62"/>
    </row>
    <row r="224" spans="2:30" s="61" customFormat="1" x14ac:dyDescent="0.25">
      <c r="B224" s="59"/>
      <c r="C224" s="59"/>
      <c r="D224" s="59"/>
      <c r="E224" s="59"/>
      <c r="F224" s="59"/>
      <c r="G224" s="59"/>
      <c r="H224" s="59"/>
      <c r="I224" s="59"/>
      <c r="J224" s="59"/>
      <c r="K224" s="59"/>
      <c r="L224" s="60"/>
      <c r="M224" s="60"/>
      <c r="N224" s="60"/>
      <c r="S224" s="62"/>
      <c r="T224" s="62"/>
      <c r="U224" s="62"/>
      <c r="V224" s="62"/>
      <c r="W224" s="62"/>
      <c r="X224" s="62"/>
      <c r="Y224" s="62"/>
      <c r="Z224" s="62"/>
      <c r="AA224" s="62"/>
      <c r="AB224" s="62"/>
      <c r="AC224" s="62"/>
      <c r="AD224" s="62"/>
    </row>
    <row r="225" spans="2:30" s="61" customFormat="1" x14ac:dyDescent="0.25">
      <c r="B225" s="59"/>
      <c r="C225" s="59"/>
      <c r="D225" s="59"/>
      <c r="E225" s="59"/>
      <c r="F225" s="59"/>
      <c r="G225" s="59"/>
      <c r="H225" s="59"/>
      <c r="I225" s="59"/>
      <c r="J225" s="59"/>
      <c r="K225" s="59"/>
      <c r="L225" s="60"/>
      <c r="M225" s="60"/>
      <c r="N225" s="60"/>
      <c r="S225" s="62"/>
      <c r="T225" s="62"/>
      <c r="U225" s="62"/>
      <c r="V225" s="62"/>
      <c r="W225" s="62"/>
      <c r="X225" s="62"/>
      <c r="Y225" s="62"/>
      <c r="Z225" s="62"/>
      <c r="AA225" s="62"/>
      <c r="AB225" s="62"/>
      <c r="AC225" s="62"/>
      <c r="AD225" s="62"/>
    </row>
    <row r="226" spans="2:30" s="61" customFormat="1" x14ac:dyDescent="0.25">
      <c r="B226" s="59"/>
      <c r="C226" s="59"/>
      <c r="D226" s="59"/>
      <c r="E226" s="59"/>
      <c r="F226" s="59"/>
      <c r="G226" s="59"/>
      <c r="H226" s="59"/>
      <c r="I226" s="59"/>
      <c r="J226" s="59"/>
      <c r="K226" s="59"/>
      <c r="L226" s="60"/>
      <c r="M226" s="60"/>
      <c r="N226" s="60"/>
      <c r="S226" s="62"/>
      <c r="T226" s="62"/>
      <c r="U226" s="62"/>
      <c r="V226" s="62"/>
      <c r="W226" s="62"/>
      <c r="X226" s="62"/>
      <c r="Y226" s="62"/>
      <c r="Z226" s="62"/>
      <c r="AA226" s="62"/>
      <c r="AB226" s="62"/>
      <c r="AC226" s="62"/>
      <c r="AD226" s="62"/>
    </row>
    <row r="227" spans="2:30" s="61" customFormat="1" x14ac:dyDescent="0.25">
      <c r="B227" s="59"/>
      <c r="C227" s="59"/>
      <c r="D227" s="59"/>
      <c r="E227" s="59"/>
      <c r="F227" s="59"/>
      <c r="G227" s="59"/>
      <c r="H227" s="59"/>
      <c r="I227" s="59"/>
      <c r="J227" s="59"/>
      <c r="K227" s="59"/>
      <c r="L227" s="60"/>
      <c r="M227" s="60"/>
      <c r="N227" s="60"/>
      <c r="S227" s="62"/>
      <c r="T227" s="62"/>
      <c r="U227" s="62"/>
      <c r="V227" s="62"/>
      <c r="W227" s="62"/>
      <c r="X227" s="62"/>
      <c r="Y227" s="62"/>
      <c r="Z227" s="62"/>
      <c r="AA227" s="62"/>
      <c r="AB227" s="62"/>
      <c r="AC227" s="62"/>
      <c r="AD227" s="62"/>
    </row>
    <row r="228" spans="2:30" s="61" customFormat="1" x14ac:dyDescent="0.25">
      <c r="B228" s="59"/>
      <c r="C228" s="59"/>
      <c r="D228" s="59"/>
      <c r="E228" s="59"/>
      <c r="F228" s="59"/>
      <c r="G228" s="59"/>
      <c r="H228" s="59"/>
      <c r="I228" s="59"/>
      <c r="J228" s="59"/>
      <c r="K228" s="59"/>
      <c r="L228" s="60"/>
      <c r="M228" s="60"/>
      <c r="N228" s="60"/>
      <c r="S228" s="62"/>
      <c r="T228" s="62"/>
      <c r="U228" s="62"/>
      <c r="V228" s="62"/>
      <c r="W228" s="62"/>
      <c r="X228" s="62"/>
      <c r="Y228" s="62"/>
      <c r="Z228" s="62"/>
      <c r="AA228" s="62"/>
      <c r="AB228" s="62"/>
      <c r="AC228" s="62"/>
      <c r="AD228" s="62"/>
    </row>
    <row r="229" spans="2:30" s="61" customFormat="1" x14ac:dyDescent="0.25">
      <c r="B229" s="59"/>
      <c r="C229" s="59"/>
      <c r="D229" s="59"/>
      <c r="E229" s="59"/>
      <c r="F229" s="59"/>
      <c r="G229" s="59"/>
      <c r="H229" s="59"/>
      <c r="I229" s="59"/>
      <c r="J229" s="59"/>
      <c r="K229" s="59"/>
      <c r="L229" s="60"/>
      <c r="M229" s="60"/>
      <c r="N229" s="60"/>
      <c r="S229" s="62"/>
      <c r="T229" s="62"/>
      <c r="U229" s="62"/>
      <c r="V229" s="62"/>
      <c r="W229" s="62"/>
      <c r="X229" s="62"/>
      <c r="Y229" s="62"/>
      <c r="Z229" s="62"/>
      <c r="AA229" s="62"/>
      <c r="AB229" s="62"/>
      <c r="AC229" s="62"/>
      <c r="AD229" s="62"/>
    </row>
    <row r="230" spans="2:30" s="61" customFormat="1" x14ac:dyDescent="0.25">
      <c r="B230" s="59"/>
      <c r="C230" s="59"/>
      <c r="D230" s="59"/>
      <c r="E230" s="59"/>
      <c r="F230" s="59"/>
      <c r="G230" s="59"/>
      <c r="H230" s="59"/>
      <c r="I230" s="59"/>
      <c r="J230" s="59"/>
      <c r="K230" s="59"/>
      <c r="L230" s="60"/>
      <c r="M230" s="60"/>
      <c r="N230" s="60"/>
      <c r="S230" s="62"/>
      <c r="T230" s="62"/>
      <c r="U230" s="62"/>
      <c r="V230" s="62"/>
      <c r="W230" s="62"/>
      <c r="X230" s="62"/>
      <c r="Y230" s="62"/>
      <c r="Z230" s="62"/>
      <c r="AA230" s="62"/>
      <c r="AB230" s="62"/>
      <c r="AC230" s="62"/>
      <c r="AD230" s="62"/>
    </row>
    <row r="231" spans="2:30" s="61" customFormat="1" x14ac:dyDescent="0.25">
      <c r="B231" s="59"/>
      <c r="C231" s="59"/>
      <c r="D231" s="59"/>
      <c r="E231" s="59"/>
      <c r="F231" s="59"/>
      <c r="G231" s="59"/>
      <c r="H231" s="59"/>
      <c r="I231" s="59"/>
      <c r="J231" s="59"/>
      <c r="K231" s="59"/>
      <c r="L231" s="60"/>
      <c r="M231" s="60"/>
      <c r="N231" s="60"/>
      <c r="S231" s="62"/>
      <c r="T231" s="62"/>
      <c r="U231" s="62"/>
      <c r="V231" s="62"/>
      <c r="W231" s="62"/>
      <c r="X231" s="62"/>
      <c r="Y231" s="62"/>
      <c r="Z231" s="62"/>
      <c r="AA231" s="62"/>
      <c r="AB231" s="62"/>
      <c r="AC231" s="62"/>
      <c r="AD231" s="62"/>
    </row>
    <row r="232" spans="2:30" s="61" customFormat="1" x14ac:dyDescent="0.25">
      <c r="B232" s="59"/>
      <c r="C232" s="59"/>
      <c r="D232" s="59"/>
      <c r="E232" s="59"/>
      <c r="F232" s="59"/>
      <c r="G232" s="59"/>
      <c r="H232" s="59"/>
      <c r="I232" s="59"/>
      <c r="J232" s="59"/>
      <c r="K232" s="59"/>
      <c r="L232" s="60"/>
      <c r="M232" s="60"/>
      <c r="N232" s="60"/>
      <c r="S232" s="62"/>
      <c r="T232" s="62"/>
      <c r="U232" s="62"/>
      <c r="V232" s="62"/>
      <c r="W232" s="62"/>
      <c r="X232" s="62"/>
      <c r="Y232" s="62"/>
      <c r="Z232" s="62"/>
      <c r="AA232" s="62"/>
      <c r="AB232" s="62"/>
      <c r="AC232" s="62"/>
      <c r="AD232" s="62"/>
    </row>
    <row r="233" spans="2:30" s="61" customFormat="1" x14ac:dyDescent="0.25">
      <c r="B233" s="59"/>
      <c r="C233" s="59"/>
      <c r="D233" s="59"/>
      <c r="E233" s="59"/>
      <c r="F233" s="59"/>
      <c r="G233" s="59"/>
      <c r="H233" s="59"/>
      <c r="I233" s="59"/>
      <c r="J233" s="59"/>
      <c r="K233" s="59"/>
      <c r="L233" s="60"/>
      <c r="M233" s="60"/>
      <c r="N233" s="60"/>
      <c r="S233" s="62"/>
      <c r="T233" s="62"/>
      <c r="U233" s="62"/>
      <c r="V233" s="62"/>
      <c r="W233" s="62"/>
      <c r="X233" s="62"/>
      <c r="Y233" s="62"/>
      <c r="Z233" s="62"/>
      <c r="AA233" s="62"/>
      <c r="AB233" s="62"/>
      <c r="AC233" s="62"/>
      <c r="AD233" s="62"/>
    </row>
    <row r="234" spans="2:30" s="61" customFormat="1" x14ac:dyDescent="0.25">
      <c r="B234" s="59"/>
      <c r="C234" s="59"/>
      <c r="D234" s="59"/>
      <c r="E234" s="59"/>
      <c r="F234" s="59"/>
      <c r="G234" s="59"/>
      <c r="H234" s="59"/>
      <c r="I234" s="59"/>
      <c r="J234" s="59"/>
      <c r="K234" s="59"/>
      <c r="L234" s="60"/>
      <c r="M234" s="60"/>
      <c r="N234" s="60"/>
      <c r="S234" s="62"/>
      <c r="T234" s="62"/>
      <c r="U234" s="62"/>
      <c r="V234" s="62"/>
      <c r="W234" s="62"/>
      <c r="X234" s="62"/>
      <c r="Y234" s="62"/>
      <c r="Z234" s="62"/>
      <c r="AA234" s="62"/>
      <c r="AB234" s="62"/>
      <c r="AC234" s="62"/>
      <c r="AD234" s="62"/>
    </row>
    <row r="235" spans="2:30" s="61" customFormat="1" x14ac:dyDescent="0.25">
      <c r="B235" s="59"/>
      <c r="C235" s="59"/>
      <c r="D235" s="59"/>
      <c r="E235" s="59"/>
      <c r="F235" s="59"/>
      <c r="G235" s="59"/>
      <c r="H235" s="59"/>
      <c r="I235" s="59"/>
      <c r="J235" s="59"/>
      <c r="K235" s="59"/>
      <c r="L235" s="60"/>
      <c r="M235" s="60"/>
      <c r="N235" s="60"/>
      <c r="S235" s="62"/>
      <c r="T235" s="62"/>
      <c r="U235" s="62"/>
      <c r="V235" s="62"/>
      <c r="W235" s="62"/>
      <c r="X235" s="62"/>
      <c r="Y235" s="62"/>
      <c r="Z235" s="62"/>
      <c r="AA235" s="62"/>
      <c r="AB235" s="62"/>
      <c r="AC235" s="62"/>
      <c r="AD235" s="62"/>
    </row>
    <row r="236" spans="2:30" s="61" customFormat="1" x14ac:dyDescent="0.25">
      <c r="B236" s="59"/>
      <c r="C236" s="59"/>
      <c r="D236" s="59"/>
      <c r="E236" s="59"/>
      <c r="F236" s="59"/>
      <c r="G236" s="59"/>
      <c r="H236" s="59"/>
      <c r="I236" s="59"/>
      <c r="J236" s="59"/>
      <c r="K236" s="59"/>
      <c r="L236" s="60"/>
      <c r="M236" s="60"/>
      <c r="N236" s="60"/>
      <c r="S236" s="62"/>
      <c r="T236" s="62"/>
      <c r="U236" s="62"/>
      <c r="V236" s="62"/>
      <c r="W236" s="62"/>
      <c r="X236" s="62"/>
      <c r="Y236" s="62"/>
      <c r="Z236" s="62"/>
      <c r="AA236" s="62"/>
      <c r="AB236" s="62"/>
      <c r="AC236" s="62"/>
      <c r="AD236" s="62"/>
    </row>
    <row r="237" spans="2:30" s="61" customFormat="1" x14ac:dyDescent="0.25">
      <c r="B237" s="59"/>
      <c r="C237" s="59"/>
      <c r="D237" s="59"/>
      <c r="E237" s="59"/>
      <c r="F237" s="59"/>
      <c r="G237" s="59"/>
      <c r="H237" s="59"/>
      <c r="I237" s="59"/>
      <c r="J237" s="59"/>
      <c r="K237" s="59"/>
      <c r="L237" s="60"/>
      <c r="M237" s="60"/>
      <c r="N237" s="60"/>
      <c r="S237" s="62"/>
      <c r="T237" s="62"/>
      <c r="U237" s="62"/>
      <c r="V237" s="62"/>
      <c r="W237" s="62"/>
      <c r="X237" s="62"/>
      <c r="Y237" s="62"/>
      <c r="Z237" s="62"/>
      <c r="AA237" s="62"/>
      <c r="AB237" s="62"/>
      <c r="AC237" s="62"/>
      <c r="AD237" s="62"/>
    </row>
    <row r="238" spans="2:30" s="61" customFormat="1" x14ac:dyDescent="0.25">
      <c r="B238" s="59"/>
      <c r="C238" s="59"/>
      <c r="D238" s="59"/>
      <c r="E238" s="59"/>
      <c r="F238" s="59"/>
      <c r="G238" s="59"/>
      <c r="H238" s="59"/>
      <c r="I238" s="59"/>
      <c r="J238" s="59"/>
      <c r="K238" s="59"/>
      <c r="L238" s="60"/>
      <c r="M238" s="60"/>
      <c r="N238" s="60"/>
      <c r="S238" s="62"/>
      <c r="T238" s="62"/>
      <c r="U238" s="62"/>
      <c r="V238" s="62"/>
      <c r="W238" s="62"/>
      <c r="X238" s="62"/>
      <c r="Y238" s="62"/>
      <c r="Z238" s="62"/>
      <c r="AA238" s="62"/>
      <c r="AB238" s="62"/>
      <c r="AC238" s="62"/>
      <c r="AD238" s="62"/>
    </row>
    <row r="239" spans="2:30" s="61" customFormat="1" x14ac:dyDescent="0.25">
      <c r="B239" s="59"/>
      <c r="C239" s="59"/>
      <c r="D239" s="59"/>
      <c r="E239" s="59"/>
      <c r="F239" s="59"/>
      <c r="G239" s="59"/>
      <c r="H239" s="59"/>
      <c r="I239" s="59"/>
      <c r="J239" s="59"/>
      <c r="K239" s="59"/>
      <c r="L239" s="60"/>
      <c r="M239" s="60"/>
      <c r="N239" s="60"/>
      <c r="S239" s="62"/>
      <c r="T239" s="62"/>
      <c r="U239" s="62"/>
      <c r="V239" s="62"/>
      <c r="W239" s="62"/>
      <c r="X239" s="62"/>
      <c r="Y239" s="62"/>
      <c r="Z239" s="62"/>
      <c r="AA239" s="62"/>
      <c r="AB239" s="62"/>
      <c r="AC239" s="62"/>
      <c r="AD239" s="62"/>
    </row>
    <row r="240" spans="2:30" s="61" customFormat="1" x14ac:dyDescent="0.25">
      <c r="B240" s="59"/>
      <c r="C240" s="59"/>
      <c r="D240" s="59"/>
      <c r="E240" s="59"/>
      <c r="F240" s="59"/>
      <c r="G240" s="59"/>
      <c r="H240" s="59"/>
      <c r="I240" s="59"/>
      <c r="J240" s="59"/>
      <c r="K240" s="59"/>
      <c r="L240" s="60"/>
      <c r="M240" s="60"/>
      <c r="N240" s="60"/>
      <c r="S240" s="62"/>
      <c r="T240" s="62"/>
      <c r="U240" s="62"/>
      <c r="V240" s="62"/>
      <c r="W240" s="62"/>
      <c r="X240" s="62"/>
      <c r="Y240" s="62"/>
      <c r="Z240" s="62"/>
      <c r="AA240" s="62"/>
      <c r="AB240" s="62"/>
      <c r="AC240" s="62"/>
      <c r="AD240" s="62"/>
    </row>
    <row r="241" spans="2:30" s="61" customFormat="1" x14ac:dyDescent="0.25">
      <c r="B241" s="59"/>
      <c r="C241" s="59"/>
      <c r="D241" s="59"/>
      <c r="E241" s="59"/>
      <c r="F241" s="59"/>
      <c r="G241" s="59"/>
      <c r="H241" s="59"/>
      <c r="I241" s="59"/>
      <c r="J241" s="59"/>
      <c r="K241" s="59"/>
      <c r="L241" s="60"/>
      <c r="M241" s="60"/>
      <c r="N241" s="60"/>
      <c r="S241" s="62"/>
      <c r="T241" s="62"/>
      <c r="U241" s="62"/>
      <c r="V241" s="62"/>
      <c r="W241" s="62"/>
      <c r="X241" s="62"/>
      <c r="Y241" s="62"/>
      <c r="Z241" s="62"/>
      <c r="AA241" s="62"/>
      <c r="AB241" s="62"/>
      <c r="AC241" s="62"/>
      <c r="AD241" s="62"/>
    </row>
    <row r="242" spans="2:30" s="61" customFormat="1" x14ac:dyDescent="0.25">
      <c r="B242" s="59"/>
      <c r="C242" s="59"/>
      <c r="D242" s="59"/>
      <c r="E242" s="59"/>
      <c r="F242" s="59"/>
      <c r="G242" s="59"/>
      <c r="H242" s="59"/>
      <c r="I242" s="59"/>
      <c r="J242" s="59"/>
      <c r="K242" s="59"/>
      <c r="L242" s="60"/>
      <c r="M242" s="60"/>
      <c r="N242" s="60"/>
      <c r="S242" s="62"/>
      <c r="T242" s="62"/>
      <c r="U242" s="62"/>
      <c r="V242" s="62"/>
      <c r="W242" s="62"/>
      <c r="X242" s="62"/>
      <c r="Y242" s="62"/>
      <c r="Z242" s="62"/>
      <c r="AA242" s="62"/>
      <c r="AB242" s="62"/>
      <c r="AC242" s="62"/>
      <c r="AD242" s="62"/>
    </row>
    <row r="243" spans="2:30" s="61" customFormat="1" x14ac:dyDescent="0.25">
      <c r="B243" s="59"/>
      <c r="C243" s="59"/>
      <c r="D243" s="59"/>
      <c r="E243" s="59"/>
      <c r="F243" s="59"/>
      <c r="G243" s="59"/>
      <c r="H243" s="59"/>
      <c r="I243" s="59"/>
      <c r="J243" s="59"/>
      <c r="K243" s="59"/>
      <c r="L243" s="60"/>
      <c r="M243" s="60"/>
      <c r="N243" s="60"/>
      <c r="S243" s="62"/>
      <c r="T243" s="62"/>
      <c r="U243" s="62"/>
      <c r="V243" s="62"/>
      <c r="W243" s="62"/>
      <c r="X243" s="62"/>
      <c r="Y243" s="62"/>
      <c r="Z243" s="62"/>
      <c r="AA243" s="62"/>
      <c r="AB243" s="62"/>
      <c r="AC243" s="62"/>
      <c r="AD243" s="62"/>
    </row>
    <row r="244" spans="2:30" s="61" customFormat="1" x14ac:dyDescent="0.25">
      <c r="B244" s="59"/>
      <c r="C244" s="59"/>
      <c r="D244" s="59"/>
      <c r="E244" s="59"/>
      <c r="F244" s="59"/>
      <c r="G244" s="59"/>
      <c r="H244" s="59"/>
      <c r="I244" s="59"/>
      <c r="J244" s="59"/>
      <c r="K244" s="59"/>
      <c r="L244" s="60"/>
      <c r="M244" s="60"/>
      <c r="N244" s="60"/>
      <c r="S244" s="62"/>
      <c r="T244" s="62"/>
      <c r="U244" s="62"/>
      <c r="V244" s="62"/>
      <c r="W244" s="62"/>
      <c r="X244" s="62"/>
      <c r="Y244" s="62"/>
      <c r="Z244" s="62"/>
      <c r="AA244" s="62"/>
      <c r="AB244" s="62"/>
      <c r="AC244" s="62"/>
      <c r="AD244" s="62"/>
    </row>
    <row r="245" spans="2:30" s="61" customFormat="1" x14ac:dyDescent="0.25">
      <c r="B245" s="59"/>
      <c r="C245" s="59"/>
      <c r="D245" s="59"/>
      <c r="E245" s="59"/>
      <c r="F245" s="59"/>
      <c r="G245" s="59"/>
      <c r="H245" s="59"/>
      <c r="I245" s="59"/>
      <c r="J245" s="59"/>
      <c r="K245" s="59"/>
      <c r="L245" s="60"/>
      <c r="M245" s="60"/>
      <c r="N245" s="60"/>
      <c r="S245" s="62"/>
      <c r="T245" s="62"/>
      <c r="U245" s="62"/>
      <c r="V245" s="62"/>
      <c r="W245" s="62"/>
      <c r="X245" s="62"/>
      <c r="Y245" s="62"/>
      <c r="Z245" s="62"/>
      <c r="AA245" s="62"/>
      <c r="AB245" s="62"/>
      <c r="AC245" s="62"/>
      <c r="AD245" s="62"/>
    </row>
    <row r="246" spans="2:30" s="61" customFormat="1" x14ac:dyDescent="0.25">
      <c r="B246" s="59"/>
      <c r="C246" s="59"/>
      <c r="D246" s="59"/>
      <c r="E246" s="59"/>
      <c r="F246" s="59"/>
      <c r="G246" s="59"/>
      <c r="H246" s="59"/>
      <c r="I246" s="59"/>
      <c r="J246" s="59"/>
      <c r="K246" s="59"/>
      <c r="L246" s="60"/>
      <c r="M246" s="60"/>
      <c r="N246" s="60"/>
      <c r="S246" s="62"/>
      <c r="T246" s="62"/>
      <c r="U246" s="62"/>
      <c r="V246" s="62"/>
      <c r="W246" s="62"/>
      <c r="X246" s="62"/>
      <c r="Y246" s="62"/>
      <c r="Z246" s="62"/>
      <c r="AA246" s="62"/>
      <c r="AB246" s="62"/>
      <c r="AC246" s="62"/>
      <c r="AD246" s="62"/>
    </row>
    <row r="247" spans="2:30" s="61" customFormat="1" x14ac:dyDescent="0.25">
      <c r="B247" s="59"/>
      <c r="C247" s="59"/>
      <c r="D247" s="59"/>
      <c r="E247" s="59"/>
      <c r="F247" s="59"/>
      <c r="G247" s="59"/>
      <c r="H247" s="59"/>
      <c r="I247" s="59"/>
      <c r="J247" s="59"/>
      <c r="K247" s="59"/>
      <c r="L247" s="60"/>
      <c r="M247" s="60"/>
      <c r="N247" s="60"/>
      <c r="S247" s="62"/>
      <c r="T247" s="62"/>
      <c r="U247" s="62"/>
      <c r="V247" s="62"/>
      <c r="W247" s="62"/>
      <c r="X247" s="62"/>
      <c r="Y247" s="62"/>
      <c r="Z247" s="62"/>
      <c r="AA247" s="62"/>
      <c r="AB247" s="62"/>
      <c r="AC247" s="62"/>
      <c r="AD247" s="62"/>
    </row>
    <row r="248" spans="2:30" s="61" customFormat="1" x14ac:dyDescent="0.25">
      <c r="B248" s="59"/>
      <c r="C248" s="59"/>
      <c r="D248" s="59"/>
      <c r="E248" s="59"/>
      <c r="F248" s="59"/>
      <c r="G248" s="59"/>
      <c r="H248" s="59"/>
      <c r="I248" s="59"/>
      <c r="J248" s="59"/>
      <c r="K248" s="59"/>
      <c r="L248" s="60"/>
      <c r="M248" s="60"/>
      <c r="N248" s="60"/>
      <c r="S248" s="62"/>
      <c r="T248" s="62"/>
      <c r="U248" s="62"/>
      <c r="V248" s="62"/>
      <c r="W248" s="62"/>
      <c r="X248" s="62"/>
      <c r="Y248" s="62"/>
      <c r="Z248" s="62"/>
      <c r="AA248" s="62"/>
      <c r="AB248" s="62"/>
      <c r="AC248" s="62"/>
      <c r="AD248" s="62"/>
    </row>
    <row r="249" spans="2:30" s="61" customFormat="1" x14ac:dyDescent="0.25">
      <c r="B249" s="59"/>
      <c r="C249" s="59"/>
      <c r="D249" s="59"/>
      <c r="E249" s="59"/>
      <c r="F249" s="59"/>
      <c r="G249" s="59"/>
      <c r="H249" s="59"/>
      <c r="I249" s="59"/>
      <c r="J249" s="59"/>
      <c r="K249" s="59"/>
      <c r="L249" s="60"/>
      <c r="M249" s="60"/>
      <c r="N249" s="60"/>
      <c r="S249" s="62"/>
      <c r="T249" s="62"/>
      <c r="U249" s="62"/>
      <c r="V249" s="62"/>
      <c r="W249" s="62"/>
      <c r="X249" s="62"/>
      <c r="Y249" s="62"/>
      <c r="Z249" s="62"/>
      <c r="AA249" s="62"/>
      <c r="AB249" s="62"/>
      <c r="AC249" s="62"/>
      <c r="AD249" s="62"/>
    </row>
    <row r="250" spans="2:30" s="61" customFormat="1" x14ac:dyDescent="0.25">
      <c r="B250" s="59"/>
      <c r="C250" s="59"/>
      <c r="D250" s="59"/>
      <c r="E250" s="59"/>
      <c r="F250" s="59"/>
      <c r="G250" s="59"/>
      <c r="H250" s="59"/>
      <c r="I250" s="59"/>
      <c r="J250" s="59"/>
      <c r="K250" s="59"/>
      <c r="L250" s="60"/>
      <c r="M250" s="60"/>
      <c r="N250" s="60"/>
      <c r="S250" s="62"/>
      <c r="T250" s="62"/>
      <c r="U250" s="62"/>
      <c r="V250" s="62"/>
      <c r="W250" s="62"/>
      <c r="X250" s="62"/>
      <c r="Y250" s="62"/>
      <c r="Z250" s="62"/>
      <c r="AA250" s="62"/>
      <c r="AB250" s="62"/>
      <c r="AC250" s="62"/>
      <c r="AD250" s="62"/>
    </row>
    <row r="251" spans="2:30" s="61" customFormat="1" x14ac:dyDescent="0.25">
      <c r="B251" s="59"/>
      <c r="C251" s="59"/>
      <c r="D251" s="59"/>
      <c r="E251" s="59"/>
      <c r="F251" s="59"/>
      <c r="G251" s="59"/>
      <c r="H251" s="59"/>
      <c r="I251" s="59"/>
      <c r="J251" s="59"/>
      <c r="K251" s="59"/>
      <c r="L251" s="60"/>
      <c r="M251" s="60"/>
      <c r="N251" s="60"/>
      <c r="S251" s="62"/>
      <c r="T251" s="62"/>
      <c r="U251" s="62"/>
      <c r="V251" s="62"/>
      <c r="W251" s="62"/>
      <c r="X251" s="62"/>
      <c r="Y251" s="62"/>
      <c r="Z251" s="62"/>
      <c r="AA251" s="62"/>
      <c r="AB251" s="62"/>
      <c r="AC251" s="62"/>
      <c r="AD251" s="62"/>
    </row>
    <row r="252" spans="2:30" s="61" customFormat="1" x14ac:dyDescent="0.25">
      <c r="B252" s="59"/>
      <c r="C252" s="59"/>
      <c r="D252" s="59"/>
      <c r="E252" s="59"/>
      <c r="F252" s="59"/>
      <c r="G252" s="59"/>
      <c r="H252" s="59"/>
      <c r="I252" s="59"/>
      <c r="J252" s="59"/>
      <c r="K252" s="59"/>
      <c r="L252" s="60"/>
      <c r="M252" s="60"/>
      <c r="N252" s="60"/>
      <c r="S252" s="62"/>
      <c r="T252" s="62"/>
      <c r="U252" s="62"/>
      <c r="V252" s="62"/>
      <c r="W252" s="62"/>
      <c r="X252" s="62"/>
      <c r="Y252" s="62"/>
      <c r="Z252" s="62"/>
      <c r="AA252" s="62"/>
      <c r="AB252" s="62"/>
      <c r="AC252" s="62"/>
      <c r="AD252" s="62"/>
    </row>
    <row r="253" spans="2:30" s="61" customFormat="1" x14ac:dyDescent="0.25">
      <c r="B253" s="59"/>
      <c r="C253" s="59"/>
      <c r="D253" s="59"/>
      <c r="E253" s="59"/>
      <c r="F253" s="59"/>
      <c r="G253" s="59"/>
      <c r="H253" s="59"/>
      <c r="I253" s="59"/>
      <c r="J253" s="59"/>
      <c r="K253" s="59"/>
      <c r="L253" s="60"/>
      <c r="M253" s="60"/>
      <c r="N253" s="60"/>
      <c r="S253" s="62"/>
      <c r="T253" s="62"/>
      <c r="U253" s="62"/>
      <c r="V253" s="62"/>
      <c r="W253" s="62"/>
      <c r="X253" s="62"/>
      <c r="Y253" s="62"/>
      <c r="Z253" s="62"/>
      <c r="AA253" s="62"/>
      <c r="AB253" s="62"/>
      <c r="AC253" s="62"/>
      <c r="AD253" s="62"/>
    </row>
    <row r="254" spans="2:30" s="61" customFormat="1" x14ac:dyDescent="0.25">
      <c r="B254" s="59"/>
      <c r="C254" s="59"/>
      <c r="D254" s="59"/>
      <c r="E254" s="59"/>
      <c r="F254" s="59"/>
      <c r="G254" s="59"/>
      <c r="H254" s="59"/>
      <c r="I254" s="59"/>
      <c r="J254" s="59"/>
      <c r="K254" s="59"/>
      <c r="L254" s="60"/>
      <c r="M254" s="60"/>
      <c r="N254" s="60"/>
      <c r="S254" s="62"/>
      <c r="T254" s="62"/>
      <c r="U254" s="62"/>
      <c r="V254" s="62"/>
      <c r="W254" s="62"/>
      <c r="X254" s="62"/>
      <c r="Y254" s="62"/>
      <c r="Z254" s="62"/>
      <c r="AA254" s="62"/>
      <c r="AB254" s="62"/>
      <c r="AC254" s="62"/>
      <c r="AD254" s="62"/>
    </row>
    <row r="255" spans="2:30" s="61" customFormat="1" x14ac:dyDescent="0.25">
      <c r="B255" s="59"/>
      <c r="C255" s="59"/>
      <c r="D255" s="59"/>
      <c r="E255" s="59"/>
      <c r="F255" s="59"/>
      <c r="G255" s="59"/>
      <c r="H255" s="59"/>
      <c r="I255" s="59"/>
      <c r="J255" s="59"/>
      <c r="K255" s="59"/>
      <c r="L255" s="60"/>
      <c r="M255" s="60"/>
      <c r="N255" s="60"/>
      <c r="S255" s="62"/>
      <c r="T255" s="62"/>
      <c r="U255" s="62"/>
      <c r="V255" s="62"/>
      <c r="W255" s="62"/>
      <c r="X255" s="62"/>
      <c r="Y255" s="62"/>
      <c r="Z255" s="62"/>
      <c r="AA255" s="62"/>
      <c r="AB255" s="62"/>
      <c r="AC255" s="62"/>
      <c r="AD255" s="62"/>
    </row>
  </sheetData>
  <sheetProtection formatCells="0" formatColumns="0" formatRows="0" insertColumns="0" insertRows="0" insertHyperlinks="0" deleteColumns="0" deleteRows="0" sort="0" autoFilter="0" pivotTables="0"/>
  <mergeCells count="108">
    <mergeCell ref="B1:C2"/>
    <mergeCell ref="AD1:AD2"/>
    <mergeCell ref="D4:L5"/>
    <mergeCell ref="O4:P5"/>
    <mergeCell ref="Q5:T5"/>
    <mergeCell ref="U4:V5"/>
    <mergeCell ref="AD4:AD5"/>
    <mergeCell ref="D7:AD7"/>
    <mergeCell ref="AC4:AC5"/>
    <mergeCell ref="Z2:AB2"/>
    <mergeCell ref="W4:AB4"/>
    <mergeCell ref="W5:AB5"/>
    <mergeCell ref="AC1:AC2"/>
    <mergeCell ref="B12:D12"/>
    <mergeCell ref="B14:D14"/>
    <mergeCell ref="B13:D13"/>
    <mergeCell ref="AD8:AD9"/>
    <mergeCell ref="B8:D10"/>
    <mergeCell ref="H8:H10"/>
    <mergeCell ref="I8:I10"/>
    <mergeCell ref="R47:T47"/>
    <mergeCell ref="U47:W47"/>
    <mergeCell ref="X47:Z47"/>
    <mergeCell ref="K46:L46"/>
    <mergeCell ref="X9:Z9"/>
    <mergeCell ref="D45:AD45"/>
    <mergeCell ref="B32:D32"/>
    <mergeCell ref="F8:F10"/>
    <mergeCell ref="L9:L10"/>
    <mergeCell ref="B46:D48"/>
    <mergeCell ref="AD46:AD47"/>
    <mergeCell ref="E46:E48"/>
    <mergeCell ref="I46:I48"/>
    <mergeCell ref="AA46:AC47"/>
    <mergeCell ref="F46:F48"/>
    <mergeCell ref="AA8:AC9"/>
    <mergeCell ref="U9:W9"/>
    <mergeCell ref="K8:L8"/>
    <mergeCell ref="K9:K10"/>
    <mergeCell ref="O8:Z8"/>
    <mergeCell ref="O9:Q9"/>
    <mergeCell ref="R9:T9"/>
    <mergeCell ref="J8:J10"/>
    <mergeCell ref="H46:H48"/>
    <mergeCell ref="F62:K62"/>
    <mergeCell ref="Q62:X62"/>
    <mergeCell ref="B56:D56"/>
    <mergeCell ref="B58:D58"/>
    <mergeCell ref="B57:D57"/>
    <mergeCell ref="C60:D60"/>
    <mergeCell ref="X1:Y1"/>
    <mergeCell ref="X2:Y2"/>
    <mergeCell ref="D1:W1"/>
    <mergeCell ref="L47:L48"/>
    <mergeCell ref="B45:C45"/>
    <mergeCell ref="O46:Z46"/>
    <mergeCell ref="G8:G10"/>
    <mergeCell ref="Q4:T4"/>
    <mergeCell ref="B4:C5"/>
    <mergeCell ref="E8:E10"/>
    <mergeCell ref="B7:C7"/>
    <mergeCell ref="D2:W2"/>
    <mergeCell ref="J46:J48"/>
    <mergeCell ref="Z1:AB1"/>
    <mergeCell ref="B11:D11"/>
    <mergeCell ref="G46:G48"/>
    <mergeCell ref="K47:K48"/>
    <mergeCell ref="O47:Q47"/>
    <mergeCell ref="B55:D55"/>
    <mergeCell ref="B35:D35"/>
    <mergeCell ref="B53:D53"/>
    <mergeCell ref="B54:D54"/>
    <mergeCell ref="B52:D52"/>
    <mergeCell ref="B50:D50"/>
    <mergeCell ref="B38:D38"/>
    <mergeCell ref="B39:D39"/>
    <mergeCell ref="B40:D40"/>
    <mergeCell ref="B41:D41"/>
    <mergeCell ref="B42:D42"/>
    <mergeCell ref="B43:D43"/>
    <mergeCell ref="B51:D51"/>
    <mergeCell ref="B18:D18"/>
    <mergeCell ref="A19:A20"/>
    <mergeCell ref="B19:D19"/>
    <mergeCell ref="B20:D20"/>
    <mergeCell ref="B16:D16"/>
    <mergeCell ref="B17:D17"/>
    <mergeCell ref="B15:D15"/>
    <mergeCell ref="B49:D49"/>
    <mergeCell ref="B36:D36"/>
    <mergeCell ref="B37:D37"/>
    <mergeCell ref="B25:D25"/>
    <mergeCell ref="B34:D34"/>
    <mergeCell ref="B33:D33"/>
    <mergeCell ref="A26:A27"/>
    <mergeCell ref="B30:D30"/>
    <mergeCell ref="A29:A31"/>
    <mergeCell ref="B29:D29"/>
    <mergeCell ref="B31:D31"/>
    <mergeCell ref="B26:D26"/>
    <mergeCell ref="B27:D27"/>
    <mergeCell ref="B28:D28"/>
    <mergeCell ref="A21:A22"/>
    <mergeCell ref="B21:D21"/>
    <mergeCell ref="B22:D22"/>
    <mergeCell ref="B23:D23"/>
    <mergeCell ref="A23:A24"/>
    <mergeCell ref="B24:D24"/>
  </mergeCells>
  <conditionalFormatting sqref="AC49">
    <cfRule type="iconSet" priority="454">
      <iconSet iconSet="3TrafficLights2">
        <cfvo type="percent" val="0"/>
        <cfvo type="num" val="0.7"/>
        <cfvo type="num" val="0.9"/>
      </iconSet>
    </cfRule>
    <cfRule type="cellIs" dxfId="88" priority="455" stopIfTrue="1" operator="greaterThan">
      <formula>0.9</formula>
    </cfRule>
    <cfRule type="cellIs" dxfId="87" priority="456" stopIfTrue="1" operator="between">
      <formula>0.7</formula>
      <formula>0.89</formula>
    </cfRule>
    <cfRule type="cellIs" dxfId="86" priority="457" stopIfTrue="1" operator="between">
      <formula>0</formula>
      <formula>0.69</formula>
    </cfRule>
  </conditionalFormatting>
  <conditionalFormatting sqref="AC50:AC58">
    <cfRule type="iconSet" priority="274">
      <iconSet iconSet="3TrafficLights2">
        <cfvo type="percent" val="0"/>
        <cfvo type="num" val="0.7"/>
        <cfvo type="num" val="0.9"/>
      </iconSet>
    </cfRule>
    <cfRule type="cellIs" dxfId="85" priority="275" stopIfTrue="1" operator="greaterThan">
      <formula>0.9</formula>
    </cfRule>
    <cfRule type="cellIs" dxfId="84" priority="276" stopIfTrue="1" operator="between">
      <formula>0.7</formula>
      <formula>0.89</formula>
    </cfRule>
    <cfRule type="cellIs" dxfId="83" priority="277" stopIfTrue="1" operator="between">
      <formula>0</formula>
      <formula>0.69</formula>
    </cfRule>
  </conditionalFormatting>
  <conditionalFormatting sqref="W33">
    <cfRule type="cellIs" dxfId="82" priority="269" operator="equal">
      <formula>$I$35</formula>
    </cfRule>
  </conditionalFormatting>
  <conditionalFormatting sqref="W34:W35">
    <cfRule type="cellIs" dxfId="81" priority="268" operator="equal">
      <formula>$I$35</formula>
    </cfRule>
  </conditionalFormatting>
  <conditionalFormatting sqref="W55">
    <cfRule type="cellIs" dxfId="80" priority="267" operator="equal">
      <formula>$I$35</formula>
    </cfRule>
  </conditionalFormatting>
  <conditionalFormatting sqref="AC38">
    <cfRule type="iconSet" priority="251">
      <iconSet iconSet="3TrafficLights2">
        <cfvo type="percent" val="0"/>
        <cfvo type="num" val="0.7"/>
        <cfvo type="num" val="0.9"/>
      </iconSet>
    </cfRule>
    <cfRule type="cellIs" dxfId="79" priority="252" stopIfTrue="1" operator="greaterThan">
      <formula>0.9</formula>
    </cfRule>
    <cfRule type="cellIs" dxfId="78" priority="253" stopIfTrue="1" operator="between">
      <formula>0.7</formula>
      <formula>0.89</formula>
    </cfRule>
    <cfRule type="cellIs" dxfId="77" priority="254" stopIfTrue="1" operator="between">
      <formula>0</formula>
      <formula>0.69</formula>
    </cfRule>
  </conditionalFormatting>
  <conditionalFormatting sqref="AC39">
    <cfRule type="iconSet" priority="247">
      <iconSet iconSet="3TrafficLights2">
        <cfvo type="percent" val="0"/>
        <cfvo type="num" val="0.7"/>
        <cfvo type="num" val="0.9"/>
      </iconSet>
    </cfRule>
    <cfRule type="cellIs" dxfId="76" priority="248" stopIfTrue="1" operator="greaterThan">
      <formula>0.9</formula>
    </cfRule>
    <cfRule type="cellIs" dxfId="75" priority="249" stopIfTrue="1" operator="between">
      <formula>0.7</formula>
      <formula>0.89</formula>
    </cfRule>
    <cfRule type="cellIs" dxfId="74" priority="250" stopIfTrue="1" operator="between">
      <formula>0</formula>
      <formula>0.69</formula>
    </cfRule>
  </conditionalFormatting>
  <conditionalFormatting sqref="AC40">
    <cfRule type="iconSet" priority="243">
      <iconSet iconSet="3TrafficLights2">
        <cfvo type="percent" val="0"/>
        <cfvo type="num" val="0.7"/>
        <cfvo type="num" val="0.9"/>
      </iconSet>
    </cfRule>
    <cfRule type="cellIs" dxfId="73" priority="244" stopIfTrue="1" operator="greaterThan">
      <formula>0.9</formula>
    </cfRule>
    <cfRule type="cellIs" dxfId="72" priority="245" stopIfTrue="1" operator="between">
      <formula>0.7</formula>
      <formula>0.89</formula>
    </cfRule>
    <cfRule type="cellIs" dxfId="71" priority="246" stopIfTrue="1" operator="between">
      <formula>0</formula>
      <formula>0.69</formula>
    </cfRule>
  </conditionalFormatting>
  <conditionalFormatting sqref="AC41">
    <cfRule type="iconSet" priority="239">
      <iconSet iconSet="3TrafficLights2">
        <cfvo type="percent" val="0"/>
        <cfvo type="num" val="0.7"/>
        <cfvo type="num" val="0.9"/>
      </iconSet>
    </cfRule>
    <cfRule type="cellIs" dxfId="70" priority="240" stopIfTrue="1" operator="greaterThan">
      <formula>0.9</formula>
    </cfRule>
    <cfRule type="cellIs" dxfId="69" priority="241" stopIfTrue="1" operator="between">
      <formula>0.7</formula>
      <formula>0.89</formula>
    </cfRule>
    <cfRule type="cellIs" dxfId="68" priority="242" stopIfTrue="1" operator="between">
      <formula>0</formula>
      <formula>0.69</formula>
    </cfRule>
  </conditionalFormatting>
  <conditionalFormatting sqref="AC42">
    <cfRule type="iconSet" priority="235">
      <iconSet iconSet="3TrafficLights2">
        <cfvo type="percent" val="0"/>
        <cfvo type="num" val="0.7"/>
        <cfvo type="num" val="0.9"/>
      </iconSet>
    </cfRule>
    <cfRule type="cellIs" dxfId="67" priority="236" stopIfTrue="1" operator="greaterThan">
      <formula>0.9</formula>
    </cfRule>
    <cfRule type="cellIs" dxfId="66" priority="237" stopIfTrue="1" operator="between">
      <formula>0.7</formula>
      <formula>0.89</formula>
    </cfRule>
    <cfRule type="cellIs" dxfId="65" priority="238" stopIfTrue="1" operator="between">
      <formula>0</formula>
      <formula>0.69</formula>
    </cfRule>
  </conditionalFormatting>
  <conditionalFormatting sqref="Z33">
    <cfRule type="cellIs" dxfId="64" priority="226" operator="equal">
      <formula>$I$35</formula>
    </cfRule>
  </conditionalFormatting>
  <conditionalFormatting sqref="Z55">
    <cfRule type="cellIs" dxfId="63" priority="225" operator="equal">
      <formula>$I$35</formula>
    </cfRule>
  </conditionalFormatting>
  <conditionalFormatting sqref="AC11">
    <cfRule type="iconSet" priority="221">
      <iconSet iconSet="3TrafficLights2">
        <cfvo type="percent" val="0"/>
        <cfvo type="num" val="0.7"/>
        <cfvo type="num" val="0.9"/>
      </iconSet>
    </cfRule>
    <cfRule type="cellIs" dxfId="62" priority="222" stopIfTrue="1" operator="greaterThan">
      <formula>0.9</formula>
    </cfRule>
    <cfRule type="cellIs" dxfId="61" priority="223" stopIfTrue="1" operator="between">
      <formula>0.7</formula>
      <formula>0.89</formula>
    </cfRule>
    <cfRule type="cellIs" dxfId="60" priority="224" stopIfTrue="1" operator="between">
      <formula>0</formula>
      <formula>0.69</formula>
    </cfRule>
  </conditionalFormatting>
  <conditionalFormatting sqref="AC14">
    <cfRule type="iconSet" priority="217">
      <iconSet iconSet="3TrafficLights2">
        <cfvo type="percent" val="0"/>
        <cfvo type="num" val="0.7"/>
        <cfvo type="num" val="0.9"/>
      </iconSet>
    </cfRule>
    <cfRule type="cellIs" dxfId="59" priority="218" stopIfTrue="1" operator="greaterThan">
      <formula>0.9</formula>
    </cfRule>
    <cfRule type="cellIs" dxfId="58" priority="219" stopIfTrue="1" operator="between">
      <formula>0.7</formula>
      <formula>0.89</formula>
    </cfRule>
    <cfRule type="cellIs" dxfId="57" priority="220" stopIfTrue="1" operator="between">
      <formula>0</formula>
      <formula>0.69</formula>
    </cfRule>
  </conditionalFormatting>
  <conditionalFormatting sqref="AC19">
    <cfRule type="iconSet" priority="161">
      <iconSet iconSet="3TrafficLights2">
        <cfvo type="percent" val="0"/>
        <cfvo type="num" val="0.7"/>
        <cfvo type="num" val="0.9"/>
      </iconSet>
    </cfRule>
    <cfRule type="cellIs" dxfId="56" priority="162" stopIfTrue="1" operator="greaterThan">
      <formula>0.9</formula>
    </cfRule>
    <cfRule type="cellIs" dxfId="55" priority="163" stopIfTrue="1" operator="between">
      <formula>0.7</formula>
      <formula>0.89</formula>
    </cfRule>
    <cfRule type="cellIs" dxfId="54" priority="164" stopIfTrue="1" operator="between">
      <formula>0</formula>
      <formula>0.69</formula>
    </cfRule>
  </conditionalFormatting>
  <conditionalFormatting sqref="AC15">
    <cfRule type="iconSet" priority="73">
      <iconSet iconSet="3TrafficLights2">
        <cfvo type="percent" val="0"/>
        <cfvo type="num" val="0.7"/>
        <cfvo type="num" val="0.9"/>
      </iconSet>
    </cfRule>
    <cfRule type="cellIs" dxfId="53" priority="74" stopIfTrue="1" operator="greaterThan">
      <formula>0.9</formula>
    </cfRule>
    <cfRule type="cellIs" dxfId="52" priority="75" stopIfTrue="1" operator="between">
      <formula>0.7</formula>
      <formula>0.89</formula>
    </cfRule>
    <cfRule type="cellIs" dxfId="51" priority="76" stopIfTrue="1" operator="between">
      <formula>0</formula>
      <formula>0.69</formula>
    </cfRule>
  </conditionalFormatting>
  <conditionalFormatting sqref="AC16">
    <cfRule type="iconSet" priority="69">
      <iconSet iconSet="3TrafficLights2">
        <cfvo type="percent" val="0"/>
        <cfvo type="num" val="0.7"/>
        <cfvo type="num" val="0.9"/>
      </iconSet>
    </cfRule>
    <cfRule type="cellIs" dxfId="50" priority="70" stopIfTrue="1" operator="greaterThan">
      <formula>0.9</formula>
    </cfRule>
    <cfRule type="cellIs" dxfId="49" priority="71" stopIfTrue="1" operator="between">
      <formula>0.7</formula>
      <formula>0.89</formula>
    </cfRule>
    <cfRule type="cellIs" dxfId="48" priority="72" stopIfTrue="1" operator="between">
      <formula>0</formula>
      <formula>0.69</formula>
    </cfRule>
  </conditionalFormatting>
  <conditionalFormatting sqref="AC17">
    <cfRule type="iconSet" priority="65">
      <iconSet iconSet="3TrafficLights2">
        <cfvo type="percent" val="0"/>
        <cfvo type="num" val="0.7"/>
        <cfvo type="num" val="0.9"/>
      </iconSet>
    </cfRule>
    <cfRule type="cellIs" dxfId="47" priority="66" stopIfTrue="1" operator="greaterThan">
      <formula>0.9</formula>
    </cfRule>
    <cfRule type="cellIs" dxfId="46" priority="67" stopIfTrue="1" operator="between">
      <formula>0.7</formula>
      <formula>0.89</formula>
    </cfRule>
    <cfRule type="cellIs" dxfId="45" priority="68" stopIfTrue="1" operator="between">
      <formula>0</formula>
      <formula>0.69</formula>
    </cfRule>
  </conditionalFormatting>
  <conditionalFormatting sqref="AC18">
    <cfRule type="iconSet" priority="61">
      <iconSet iconSet="3TrafficLights2">
        <cfvo type="percent" val="0"/>
        <cfvo type="num" val="0.7"/>
        <cfvo type="num" val="0.9"/>
      </iconSet>
    </cfRule>
    <cfRule type="cellIs" dxfId="44" priority="62" stopIfTrue="1" operator="greaterThan">
      <formula>0.9</formula>
    </cfRule>
    <cfRule type="cellIs" dxfId="43" priority="63" stopIfTrue="1" operator="between">
      <formula>0.7</formula>
      <formula>0.89</formula>
    </cfRule>
    <cfRule type="cellIs" dxfId="42" priority="64" stopIfTrue="1" operator="between">
      <formula>0</formula>
      <formula>0.69</formula>
    </cfRule>
  </conditionalFormatting>
  <conditionalFormatting sqref="AC20">
    <cfRule type="iconSet" priority="57">
      <iconSet iconSet="3TrafficLights2">
        <cfvo type="percent" val="0"/>
        <cfvo type="num" val="0.7"/>
        <cfvo type="num" val="0.9"/>
      </iconSet>
    </cfRule>
    <cfRule type="cellIs" dxfId="41" priority="58" stopIfTrue="1" operator="greaterThan">
      <formula>0.9</formula>
    </cfRule>
    <cfRule type="cellIs" dxfId="40" priority="59" stopIfTrue="1" operator="between">
      <formula>0.7</formula>
      <formula>0.89</formula>
    </cfRule>
    <cfRule type="cellIs" dxfId="39" priority="60" stopIfTrue="1" operator="between">
      <formula>0</formula>
      <formula>0.69</formula>
    </cfRule>
  </conditionalFormatting>
  <conditionalFormatting sqref="AC21">
    <cfRule type="iconSet" priority="53">
      <iconSet iconSet="3TrafficLights2">
        <cfvo type="percent" val="0"/>
        <cfvo type="num" val="0.7"/>
        <cfvo type="num" val="0.9"/>
      </iconSet>
    </cfRule>
    <cfRule type="cellIs" dxfId="38" priority="54" stopIfTrue="1" operator="greaterThan">
      <formula>0.9</formula>
    </cfRule>
    <cfRule type="cellIs" dxfId="37" priority="55" stopIfTrue="1" operator="between">
      <formula>0.7</formula>
      <formula>0.89</formula>
    </cfRule>
    <cfRule type="cellIs" dxfId="36" priority="56" stopIfTrue="1" operator="between">
      <formula>0</formula>
      <formula>0.69</formula>
    </cfRule>
  </conditionalFormatting>
  <conditionalFormatting sqref="AC22">
    <cfRule type="iconSet" priority="49">
      <iconSet iconSet="3TrafficLights2">
        <cfvo type="percent" val="0"/>
        <cfvo type="num" val="0.7"/>
        <cfvo type="num" val="0.9"/>
      </iconSet>
    </cfRule>
    <cfRule type="cellIs" dxfId="35" priority="50" stopIfTrue="1" operator="greaterThan">
      <formula>0.9</formula>
    </cfRule>
    <cfRule type="cellIs" dxfId="34" priority="51" stopIfTrue="1" operator="between">
      <formula>0.7</formula>
      <formula>0.89</formula>
    </cfRule>
    <cfRule type="cellIs" dxfId="33" priority="52" stopIfTrue="1" operator="between">
      <formula>0</formula>
      <formula>0.69</formula>
    </cfRule>
  </conditionalFormatting>
  <conditionalFormatting sqref="AC23">
    <cfRule type="iconSet" priority="45">
      <iconSet iconSet="3TrafficLights2">
        <cfvo type="percent" val="0"/>
        <cfvo type="num" val="0.7"/>
        <cfvo type="num" val="0.9"/>
      </iconSet>
    </cfRule>
    <cfRule type="cellIs" dxfId="32" priority="46" stopIfTrue="1" operator="greaterThan">
      <formula>0.9</formula>
    </cfRule>
    <cfRule type="cellIs" dxfId="31" priority="47" stopIfTrue="1" operator="between">
      <formula>0.7</formula>
      <formula>0.89</formula>
    </cfRule>
    <cfRule type="cellIs" dxfId="30" priority="48" stopIfTrue="1" operator="between">
      <formula>0</formula>
      <formula>0.69</formula>
    </cfRule>
  </conditionalFormatting>
  <conditionalFormatting sqref="AC24">
    <cfRule type="iconSet" priority="41">
      <iconSet iconSet="3TrafficLights2">
        <cfvo type="percent" val="0"/>
        <cfvo type="num" val="0.7"/>
        <cfvo type="num" val="0.9"/>
      </iconSet>
    </cfRule>
    <cfRule type="cellIs" dxfId="29" priority="42" stopIfTrue="1" operator="greaterThan">
      <formula>0.9</formula>
    </cfRule>
    <cfRule type="cellIs" dxfId="28" priority="43" stopIfTrue="1" operator="between">
      <formula>0.7</formula>
      <formula>0.89</formula>
    </cfRule>
    <cfRule type="cellIs" dxfId="27" priority="44" stopIfTrue="1" operator="between">
      <formula>0</formula>
      <formula>0.69</formula>
    </cfRule>
  </conditionalFormatting>
  <conditionalFormatting sqref="AC25">
    <cfRule type="iconSet" priority="37">
      <iconSet iconSet="3TrafficLights2">
        <cfvo type="percent" val="0"/>
        <cfvo type="num" val="0.7"/>
        <cfvo type="num" val="0.9"/>
      </iconSet>
    </cfRule>
    <cfRule type="cellIs" dxfId="26" priority="38" stopIfTrue="1" operator="greaterThan">
      <formula>0.9</formula>
    </cfRule>
    <cfRule type="cellIs" dxfId="25" priority="39" stopIfTrue="1" operator="between">
      <formula>0.7</formula>
      <formula>0.89</formula>
    </cfRule>
    <cfRule type="cellIs" dxfId="24" priority="40" stopIfTrue="1" operator="between">
      <formula>0</formula>
      <formula>0.69</formula>
    </cfRule>
  </conditionalFormatting>
  <conditionalFormatting sqref="AC26">
    <cfRule type="iconSet" priority="33">
      <iconSet iconSet="3TrafficLights2">
        <cfvo type="percent" val="0"/>
        <cfvo type="num" val="0.7"/>
        <cfvo type="num" val="0.9"/>
      </iconSet>
    </cfRule>
    <cfRule type="cellIs" dxfId="23" priority="34" stopIfTrue="1" operator="greaterThan">
      <formula>0.9</formula>
    </cfRule>
    <cfRule type="cellIs" dxfId="22" priority="35" stopIfTrue="1" operator="between">
      <formula>0.7</formula>
      <formula>0.89</formula>
    </cfRule>
    <cfRule type="cellIs" dxfId="21" priority="36" stopIfTrue="1" operator="between">
      <formula>0</formula>
      <formula>0.69</formula>
    </cfRule>
  </conditionalFormatting>
  <conditionalFormatting sqref="AC32:AC37 AC12:AC13">
    <cfRule type="iconSet" priority="640">
      <iconSet iconSet="3TrafficLights2">
        <cfvo type="percent" val="0"/>
        <cfvo type="num" val="0.7"/>
        <cfvo type="num" val="0.9"/>
      </iconSet>
    </cfRule>
    <cfRule type="cellIs" dxfId="20" priority="641" stopIfTrue="1" operator="greaterThan">
      <formula>0.9</formula>
    </cfRule>
    <cfRule type="cellIs" dxfId="19" priority="642" stopIfTrue="1" operator="between">
      <formula>0.7</formula>
      <formula>0.89</formula>
    </cfRule>
    <cfRule type="cellIs" dxfId="18" priority="643" stopIfTrue="1" operator="between">
      <formula>0</formula>
      <formula>0.69</formula>
    </cfRule>
  </conditionalFormatting>
  <conditionalFormatting sqref="AC27">
    <cfRule type="iconSet" priority="25">
      <iconSet iconSet="3TrafficLights2">
        <cfvo type="percent" val="0"/>
        <cfvo type="num" val="0.7"/>
        <cfvo type="num" val="0.9"/>
      </iconSet>
    </cfRule>
    <cfRule type="cellIs" dxfId="17" priority="26" stopIfTrue="1" operator="greaterThan">
      <formula>0.9</formula>
    </cfRule>
    <cfRule type="cellIs" dxfId="16" priority="27" stopIfTrue="1" operator="between">
      <formula>0.7</formula>
      <formula>0.89</formula>
    </cfRule>
    <cfRule type="cellIs" dxfId="15" priority="28" stopIfTrue="1" operator="between">
      <formula>0</formula>
      <formula>0.69</formula>
    </cfRule>
  </conditionalFormatting>
  <conditionalFormatting sqref="AC28">
    <cfRule type="iconSet" priority="21">
      <iconSet iconSet="3TrafficLights2">
        <cfvo type="percent" val="0"/>
        <cfvo type="num" val="0.7"/>
        <cfvo type="num" val="0.9"/>
      </iconSet>
    </cfRule>
    <cfRule type="cellIs" dxfId="14" priority="22" stopIfTrue="1" operator="greaterThan">
      <formula>0.9</formula>
    </cfRule>
    <cfRule type="cellIs" dxfId="13" priority="23" stopIfTrue="1" operator="between">
      <formula>0.7</formula>
      <formula>0.89</formula>
    </cfRule>
    <cfRule type="cellIs" dxfId="12" priority="24" stopIfTrue="1" operator="between">
      <formula>0</formula>
      <formula>0.69</formula>
    </cfRule>
  </conditionalFormatting>
  <conditionalFormatting sqref="AC30">
    <cfRule type="iconSet" priority="9">
      <iconSet iconSet="3TrafficLights2">
        <cfvo type="percent" val="0"/>
        <cfvo type="num" val="0.7"/>
        <cfvo type="num" val="0.9"/>
      </iconSet>
    </cfRule>
    <cfRule type="cellIs" dxfId="11" priority="10" stopIfTrue="1" operator="greaterThan">
      <formula>0.9</formula>
    </cfRule>
    <cfRule type="cellIs" dxfId="10" priority="11" stopIfTrue="1" operator="between">
      <formula>0.7</formula>
      <formula>0.89</formula>
    </cfRule>
    <cfRule type="cellIs" dxfId="9" priority="12" stopIfTrue="1" operator="between">
      <formula>0</formula>
      <formula>0.69</formula>
    </cfRule>
  </conditionalFormatting>
  <conditionalFormatting sqref="AC29">
    <cfRule type="iconSet" priority="13">
      <iconSet iconSet="3TrafficLights2">
        <cfvo type="percent" val="0"/>
        <cfvo type="num" val="0.7"/>
        <cfvo type="num" val="0.9"/>
      </iconSet>
    </cfRule>
    <cfRule type="cellIs" dxfId="8" priority="14" stopIfTrue="1" operator="greaterThan">
      <formula>0.9</formula>
    </cfRule>
    <cfRule type="cellIs" dxfId="7" priority="15" stopIfTrue="1" operator="between">
      <formula>0.7</formula>
      <formula>0.89</formula>
    </cfRule>
    <cfRule type="cellIs" dxfId="6" priority="16" stopIfTrue="1" operator="between">
      <formula>0</formula>
      <formula>0.69</formula>
    </cfRule>
  </conditionalFormatting>
  <conditionalFormatting sqref="AC31">
    <cfRule type="iconSet" priority="5">
      <iconSet iconSet="3TrafficLights2">
        <cfvo type="percent" val="0"/>
        <cfvo type="num" val="0.7"/>
        <cfvo type="num" val="0.9"/>
      </iconSet>
    </cfRule>
    <cfRule type="cellIs" dxfId="5" priority="6" stopIfTrue="1" operator="greaterThan">
      <formula>0.9</formula>
    </cfRule>
    <cfRule type="cellIs" dxfId="4" priority="7" stopIfTrue="1" operator="between">
      <formula>0.7</formula>
      <formula>0.89</formula>
    </cfRule>
    <cfRule type="cellIs" dxfId="3" priority="8" stopIfTrue="1" operator="between">
      <formula>0</formula>
      <formula>0.69</formula>
    </cfRule>
  </conditionalFormatting>
  <conditionalFormatting sqref="AC43">
    <cfRule type="iconSet" priority="1">
      <iconSet iconSet="3TrafficLights2">
        <cfvo type="percent" val="0"/>
        <cfvo type="num" val="0.7"/>
        <cfvo type="num" val="0.9"/>
      </iconSet>
    </cfRule>
    <cfRule type="cellIs" dxfId="2" priority="2" stopIfTrue="1" operator="greaterThan">
      <formula>0.9</formula>
    </cfRule>
    <cfRule type="cellIs" dxfId="1" priority="3" stopIfTrue="1" operator="between">
      <formula>0.7</formula>
      <formula>0.89</formula>
    </cfRule>
    <cfRule type="cellIs" dxfId="0" priority="4" stopIfTrue="1" operator="between">
      <formula>0</formula>
      <formula>0.69</formula>
    </cfRule>
  </conditionalFormatting>
  <dataValidations count="1">
    <dataValidation type="list" allowBlank="1" showInputMessage="1" showErrorMessage="1" sqref="E60">
      <formula1>version_poa</formula1>
    </dataValidation>
  </dataValidations>
  <pageMargins left="0.39370078740157483" right="0.39370078740157483" top="0.39370078740157483" bottom="0.39370078740157483" header="0.31496062992125984" footer="0.19685039370078741"/>
  <pageSetup scale="40" orientation="landscape" r:id="rId1"/>
  <headerFooter>
    <oddFooter>&amp;L&amp;D&amp;C&amp;F&amp;R&amp;N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Listas!$B$44:$B$49</xm:f>
          </x14:formula1>
          <xm:sqref>H19 H21 H23 H31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F9"/>
  <sheetViews>
    <sheetView workbookViewId="0">
      <selection activeCell="B6" sqref="B6"/>
    </sheetView>
  </sheetViews>
  <sheetFormatPr baseColWidth="10" defaultRowHeight="15" x14ac:dyDescent="0.25"/>
  <cols>
    <col min="2" max="2" width="41.7109375" customWidth="1"/>
    <col min="4" max="4" width="40.7109375" customWidth="1"/>
    <col min="5" max="5" width="7.140625" customWidth="1"/>
    <col min="6" max="6" width="42.42578125" customWidth="1"/>
  </cols>
  <sheetData>
    <row r="3" spans="2:6" x14ac:dyDescent="0.25">
      <c r="B3" s="71" t="s">
        <v>128</v>
      </c>
      <c r="D3" s="71" t="s">
        <v>129</v>
      </c>
      <c r="F3" s="71"/>
    </row>
    <row r="4" spans="2:6" x14ac:dyDescent="0.25">
      <c r="B4" t="s">
        <v>130</v>
      </c>
      <c r="D4" t="s">
        <v>132</v>
      </c>
    </row>
    <row r="5" spans="2:6" x14ac:dyDescent="0.25">
      <c r="B5" t="s">
        <v>131</v>
      </c>
      <c r="D5" t="s">
        <v>133</v>
      </c>
    </row>
    <row r="6" spans="2:6" x14ac:dyDescent="0.25">
      <c r="B6" t="s">
        <v>137</v>
      </c>
      <c r="D6" t="s">
        <v>134</v>
      </c>
    </row>
    <row r="7" spans="2:6" x14ac:dyDescent="0.25">
      <c r="B7" t="s">
        <v>135</v>
      </c>
      <c r="D7" t="s">
        <v>139</v>
      </c>
    </row>
    <row r="8" spans="2:6" x14ac:dyDescent="0.25">
      <c r="B8" t="s">
        <v>136</v>
      </c>
      <c r="D8" t="s">
        <v>140</v>
      </c>
    </row>
    <row r="9" spans="2:6" x14ac:dyDescent="0.25">
      <c r="B9" t="s">
        <v>138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58"/>
  <sheetViews>
    <sheetView topLeftCell="A22" zoomScale="70" zoomScaleNormal="70" zoomScalePageLayoutView="70" workbookViewId="0">
      <selection activeCell="C54" sqref="C54"/>
    </sheetView>
  </sheetViews>
  <sheetFormatPr baseColWidth="10" defaultRowHeight="15" x14ac:dyDescent="0.25"/>
  <cols>
    <col min="8" max="8" width="15" customWidth="1"/>
    <col min="24" max="25" width="49.42578125" customWidth="1"/>
    <col min="26" max="26" width="223.42578125" style="39" bestFit="1" customWidth="1"/>
  </cols>
  <sheetData>
    <row r="1" spans="2:26" x14ac:dyDescent="0.25">
      <c r="Z1" s="39" t="s">
        <v>186</v>
      </c>
    </row>
    <row r="2" spans="2:26" ht="15.75" x14ac:dyDescent="0.25">
      <c r="B2" t="s">
        <v>144</v>
      </c>
      <c r="H2" s="37" t="s">
        <v>51</v>
      </c>
      <c r="I2" s="459" t="s">
        <v>99</v>
      </c>
      <c r="J2" s="460"/>
      <c r="K2" s="1"/>
      <c r="L2" s="459" t="s">
        <v>101</v>
      </c>
      <c r="M2" s="461"/>
      <c r="N2" s="460"/>
      <c r="X2" s="245" t="s">
        <v>59</v>
      </c>
      <c r="Y2" s="462" t="s">
        <v>172</v>
      </c>
      <c r="Z2" s="38" t="s">
        <v>146</v>
      </c>
    </row>
    <row r="3" spans="2:26" x14ac:dyDescent="0.25">
      <c r="B3" t="s">
        <v>182</v>
      </c>
      <c r="H3" t="s">
        <v>183</v>
      </c>
      <c r="L3" t="s">
        <v>185</v>
      </c>
      <c r="X3" s="245"/>
      <c r="Y3" s="463"/>
      <c r="Z3" s="38" t="s">
        <v>147</v>
      </c>
    </row>
    <row r="4" spans="2:26" ht="15.75" x14ac:dyDescent="0.25">
      <c r="B4" t="s">
        <v>2</v>
      </c>
      <c r="H4" t="s">
        <v>52</v>
      </c>
      <c r="I4" s="1" t="s">
        <v>96</v>
      </c>
      <c r="J4" s="1"/>
      <c r="L4" t="s">
        <v>26</v>
      </c>
      <c r="M4" s="1"/>
      <c r="N4" s="1"/>
      <c r="X4" s="245"/>
      <c r="Y4" s="463"/>
      <c r="Z4" s="38" t="s">
        <v>148</v>
      </c>
    </row>
    <row r="5" spans="2:26" ht="15.75" x14ac:dyDescent="0.25">
      <c r="B5" t="s">
        <v>109</v>
      </c>
      <c r="H5" t="s">
        <v>53</v>
      </c>
      <c r="I5" s="1" t="s">
        <v>95</v>
      </c>
      <c r="J5" s="1"/>
      <c r="L5" t="s">
        <v>27</v>
      </c>
      <c r="M5" s="1"/>
      <c r="N5" s="1"/>
      <c r="X5" s="245"/>
      <c r="Y5" s="463"/>
      <c r="Z5" s="38" t="s">
        <v>149</v>
      </c>
    </row>
    <row r="6" spans="2:26" ht="15.75" x14ac:dyDescent="0.25">
      <c r="B6" t="s">
        <v>79</v>
      </c>
      <c r="H6" t="s">
        <v>54</v>
      </c>
      <c r="I6" s="1" t="s">
        <v>94</v>
      </c>
      <c r="J6" s="1"/>
      <c r="L6" t="s">
        <v>28</v>
      </c>
      <c r="M6" s="1"/>
      <c r="N6" s="1"/>
      <c r="X6" s="245"/>
      <c r="Y6" s="464"/>
      <c r="Z6" s="38" t="s">
        <v>150</v>
      </c>
    </row>
    <row r="7" spans="2:26" ht="15.75" x14ac:dyDescent="0.25">
      <c r="B7" t="s">
        <v>83</v>
      </c>
      <c r="H7" t="s">
        <v>55</v>
      </c>
      <c r="I7" s="1" t="s">
        <v>98</v>
      </c>
      <c r="J7" s="1"/>
      <c r="L7" t="s">
        <v>29</v>
      </c>
      <c r="M7" s="1"/>
      <c r="N7" s="1"/>
      <c r="Z7" s="39" t="s">
        <v>186</v>
      </c>
    </row>
    <row r="8" spans="2:26" ht="15.75" x14ac:dyDescent="0.25">
      <c r="B8" t="s">
        <v>93</v>
      </c>
      <c r="H8" t="s">
        <v>56</v>
      </c>
      <c r="I8" s="1" t="s">
        <v>97</v>
      </c>
      <c r="J8" s="1"/>
      <c r="L8" t="s">
        <v>30</v>
      </c>
      <c r="M8" s="1"/>
      <c r="N8" s="1"/>
      <c r="X8" s="465" t="s">
        <v>68</v>
      </c>
      <c r="Y8" s="466" t="s">
        <v>176</v>
      </c>
      <c r="Z8" s="40" t="s">
        <v>151</v>
      </c>
    </row>
    <row r="9" spans="2:26" ht="15.75" x14ac:dyDescent="0.25">
      <c r="H9" s="5" t="s">
        <v>100</v>
      </c>
      <c r="I9" s="1"/>
      <c r="J9" s="1"/>
      <c r="K9" s="1"/>
      <c r="L9" s="1"/>
      <c r="M9" s="1"/>
      <c r="N9" s="1"/>
      <c r="X9" s="465"/>
      <c r="Y9" s="467"/>
      <c r="Z9" s="40" t="s">
        <v>152</v>
      </c>
    </row>
    <row r="10" spans="2:26" ht="15.75" x14ac:dyDescent="0.25">
      <c r="H10" s="1" t="s">
        <v>146</v>
      </c>
      <c r="I10" s="1"/>
      <c r="J10" s="1"/>
      <c r="K10" s="1"/>
      <c r="L10" s="37" t="s">
        <v>33</v>
      </c>
      <c r="M10" s="52"/>
      <c r="N10" s="51"/>
      <c r="X10" s="465"/>
      <c r="Y10" s="468"/>
      <c r="Z10" s="40" t="s">
        <v>153</v>
      </c>
    </row>
    <row r="11" spans="2:26" ht="15.75" x14ac:dyDescent="0.25">
      <c r="H11" s="1" t="s">
        <v>147</v>
      </c>
      <c r="I11" s="1"/>
      <c r="J11" s="1"/>
      <c r="K11" s="1"/>
      <c r="L11" s="1" t="s">
        <v>34</v>
      </c>
      <c r="M11" s="1"/>
      <c r="N11" s="1"/>
      <c r="Z11" s="39" t="s">
        <v>186</v>
      </c>
    </row>
    <row r="12" spans="2:26" ht="15.75" x14ac:dyDescent="0.25">
      <c r="B12" s="459" t="s">
        <v>33</v>
      </c>
      <c r="C12" s="461"/>
      <c r="D12" s="460"/>
      <c r="H12" s="1" t="s">
        <v>148</v>
      </c>
      <c r="I12" s="1"/>
      <c r="J12" s="1"/>
      <c r="K12" s="1"/>
      <c r="L12" s="1" t="s">
        <v>35</v>
      </c>
      <c r="M12" s="1"/>
      <c r="N12" s="1"/>
      <c r="X12" s="245" t="s">
        <v>72</v>
      </c>
      <c r="Y12" s="462" t="s">
        <v>174</v>
      </c>
      <c r="Z12" s="38" t="s">
        <v>154</v>
      </c>
    </row>
    <row r="13" spans="2:26" ht="15.75" x14ac:dyDescent="0.25">
      <c r="B13" t="s">
        <v>184</v>
      </c>
      <c r="C13" s="1"/>
      <c r="D13" s="1"/>
      <c r="H13" s="1" t="s">
        <v>149</v>
      </c>
      <c r="I13" s="1"/>
      <c r="J13" s="1"/>
      <c r="K13" s="1"/>
      <c r="L13" s="1" t="s">
        <v>36</v>
      </c>
      <c r="M13" s="1"/>
      <c r="N13" s="1"/>
      <c r="X13" s="245"/>
      <c r="Y13" s="463"/>
      <c r="Z13" s="38" t="s">
        <v>155</v>
      </c>
    </row>
    <row r="14" spans="2:26" ht="15.75" x14ac:dyDescent="0.25">
      <c r="B14" s="1" t="s">
        <v>34</v>
      </c>
      <c r="C14" s="1"/>
      <c r="D14" s="1"/>
      <c r="H14" s="1" t="s">
        <v>150</v>
      </c>
      <c r="I14" s="1"/>
      <c r="J14" s="1"/>
      <c r="K14" s="1"/>
      <c r="L14" s="1" t="s">
        <v>37</v>
      </c>
      <c r="M14" s="1"/>
      <c r="N14" s="1"/>
      <c r="X14" s="245"/>
      <c r="Y14" s="463"/>
      <c r="Z14" s="38" t="s">
        <v>156</v>
      </c>
    </row>
    <row r="15" spans="2:26" ht="15.75" x14ac:dyDescent="0.25">
      <c r="B15" s="1" t="s">
        <v>35</v>
      </c>
      <c r="C15" s="1"/>
      <c r="D15" s="1"/>
      <c r="H15" s="1" t="s">
        <v>158</v>
      </c>
      <c r="I15" s="1"/>
      <c r="J15" s="1"/>
      <c r="K15" s="1"/>
      <c r="L15" s="1" t="s">
        <v>38</v>
      </c>
      <c r="M15" s="1"/>
      <c r="N15" s="1"/>
      <c r="X15" s="245"/>
      <c r="Y15" s="463"/>
      <c r="Z15" s="38" t="s">
        <v>157</v>
      </c>
    </row>
    <row r="16" spans="2:26" ht="15.75" x14ac:dyDescent="0.25">
      <c r="B16" s="1" t="s">
        <v>36</v>
      </c>
      <c r="C16" s="1"/>
      <c r="D16" s="1"/>
      <c r="H16" s="1" t="s">
        <v>160</v>
      </c>
      <c r="I16" s="1"/>
      <c r="J16" s="1"/>
      <c r="K16" s="1"/>
      <c r="L16" s="1" t="s">
        <v>39</v>
      </c>
      <c r="M16" s="1"/>
      <c r="N16" s="1"/>
      <c r="X16" s="245"/>
      <c r="Y16" s="463"/>
      <c r="Z16" s="38" t="s">
        <v>159</v>
      </c>
    </row>
    <row r="17" spans="2:26" ht="15.75" x14ac:dyDescent="0.25">
      <c r="B17" s="1" t="s">
        <v>37</v>
      </c>
      <c r="C17" s="1"/>
      <c r="D17" s="1"/>
      <c r="H17" s="1" t="s">
        <v>151</v>
      </c>
      <c r="I17" s="1"/>
      <c r="J17" s="1"/>
      <c r="K17" s="1"/>
      <c r="L17" s="1" t="s">
        <v>40</v>
      </c>
      <c r="M17" s="1"/>
      <c r="N17" s="1"/>
      <c r="X17" s="245"/>
      <c r="Y17" s="464"/>
      <c r="Z17" s="38" t="s">
        <v>161</v>
      </c>
    </row>
    <row r="18" spans="2:26" ht="15.75" x14ac:dyDescent="0.25">
      <c r="B18" s="1" t="s">
        <v>38</v>
      </c>
      <c r="C18" s="1"/>
      <c r="D18" s="1"/>
      <c r="H18" s="1"/>
      <c r="I18" s="1"/>
      <c r="J18" s="1"/>
      <c r="K18" s="1"/>
      <c r="L18" s="1"/>
      <c r="M18" s="1"/>
      <c r="N18" s="1"/>
      <c r="Z18" s="39" t="s">
        <v>186</v>
      </c>
    </row>
    <row r="19" spans="2:26" ht="15.75" x14ac:dyDescent="0.25">
      <c r="B19" s="1" t="s">
        <v>39</v>
      </c>
      <c r="C19" s="1"/>
      <c r="D19" s="1"/>
      <c r="H19" s="1" t="s">
        <v>152</v>
      </c>
      <c r="I19" s="1"/>
      <c r="J19" s="1"/>
      <c r="K19" s="1"/>
      <c r="L19" s="1" t="s">
        <v>41</v>
      </c>
      <c r="M19" s="1"/>
      <c r="N19" s="1"/>
      <c r="X19" s="245" t="s">
        <v>65</v>
      </c>
      <c r="Y19" s="462" t="s">
        <v>175</v>
      </c>
      <c r="Z19" s="38" t="s">
        <v>145</v>
      </c>
    </row>
    <row r="20" spans="2:26" ht="15.75" x14ac:dyDescent="0.25">
      <c r="B20" s="1" t="s">
        <v>40</v>
      </c>
      <c r="C20" s="1"/>
      <c r="D20" s="1"/>
      <c r="H20" s="1" t="s">
        <v>153</v>
      </c>
      <c r="I20" s="1"/>
      <c r="J20" s="1"/>
      <c r="K20" s="1"/>
      <c r="L20" s="1" t="s">
        <v>42</v>
      </c>
      <c r="M20" s="1"/>
      <c r="N20" s="1"/>
      <c r="X20" s="245"/>
      <c r="Y20" s="463"/>
      <c r="Z20" s="38" t="s">
        <v>162</v>
      </c>
    </row>
    <row r="21" spans="2:26" ht="15.75" x14ac:dyDescent="0.25">
      <c r="B21" s="1" t="s">
        <v>41</v>
      </c>
      <c r="C21" s="1"/>
      <c r="D21" s="1"/>
      <c r="H21" s="1" t="s">
        <v>154</v>
      </c>
      <c r="I21" s="1"/>
      <c r="J21" s="1"/>
      <c r="K21" s="1"/>
      <c r="L21" s="1" t="s">
        <v>43</v>
      </c>
      <c r="M21" s="1"/>
      <c r="N21" s="1"/>
      <c r="X21" s="245"/>
      <c r="Y21" s="463"/>
      <c r="Z21" s="38" t="s">
        <v>163</v>
      </c>
    </row>
    <row r="22" spans="2:26" ht="15.75" x14ac:dyDescent="0.25">
      <c r="B22" s="1" t="s">
        <v>42</v>
      </c>
      <c r="C22" s="1"/>
      <c r="D22" s="1"/>
      <c r="H22" s="1" t="s">
        <v>155</v>
      </c>
      <c r="I22" s="1"/>
      <c r="J22" s="1"/>
      <c r="K22" s="1"/>
      <c r="L22" s="1" t="s">
        <v>44</v>
      </c>
      <c r="M22" s="1"/>
      <c r="N22" s="1"/>
      <c r="X22" s="245"/>
      <c r="Y22" s="463"/>
      <c r="Z22" s="38" t="s">
        <v>158</v>
      </c>
    </row>
    <row r="23" spans="2:26" ht="15.75" x14ac:dyDescent="0.25">
      <c r="B23" s="1" t="s">
        <v>43</v>
      </c>
      <c r="C23" s="1"/>
      <c r="D23" s="1"/>
      <c r="H23" s="1" t="s">
        <v>156</v>
      </c>
      <c r="I23" s="1"/>
      <c r="J23" s="1"/>
      <c r="K23" s="1"/>
      <c r="L23" s="1" t="s">
        <v>45</v>
      </c>
      <c r="M23" s="1"/>
      <c r="N23" s="1"/>
      <c r="X23" s="245"/>
      <c r="Y23" s="463"/>
      <c r="Z23" s="38" t="s">
        <v>160</v>
      </c>
    </row>
    <row r="24" spans="2:26" ht="15.75" x14ac:dyDescent="0.25">
      <c r="B24" s="1" t="s">
        <v>44</v>
      </c>
      <c r="C24" s="1"/>
      <c r="D24" s="1"/>
      <c r="H24" s="1" t="s">
        <v>157</v>
      </c>
      <c r="I24" s="1"/>
      <c r="J24" s="1"/>
      <c r="K24" s="1"/>
      <c r="L24" s="1" t="s">
        <v>46</v>
      </c>
      <c r="M24" s="1"/>
      <c r="N24" s="1"/>
      <c r="X24" s="245"/>
      <c r="Y24" s="464"/>
      <c r="Z24" s="38" t="s">
        <v>164</v>
      </c>
    </row>
    <row r="25" spans="2:26" ht="15.75" x14ac:dyDescent="0.25">
      <c r="B25" s="1" t="s">
        <v>45</v>
      </c>
      <c r="C25" s="1"/>
      <c r="D25" s="1"/>
      <c r="H25" s="1" t="s">
        <v>159</v>
      </c>
      <c r="I25" s="1"/>
      <c r="J25" s="1"/>
      <c r="K25" s="1"/>
      <c r="L25" s="1" t="s">
        <v>47</v>
      </c>
      <c r="M25" s="1"/>
      <c r="N25" s="1"/>
      <c r="Z25" s="39" t="s">
        <v>186</v>
      </c>
    </row>
    <row r="26" spans="2:26" ht="15.75" x14ac:dyDescent="0.25">
      <c r="B26" s="1" t="s">
        <v>46</v>
      </c>
      <c r="C26" s="1"/>
      <c r="D26" s="1"/>
      <c r="H26" s="1" t="s">
        <v>161</v>
      </c>
      <c r="I26" s="1"/>
      <c r="J26" s="1"/>
      <c r="K26" s="1"/>
      <c r="L26" s="1" t="s">
        <v>48</v>
      </c>
      <c r="M26" s="1"/>
      <c r="N26" s="1"/>
      <c r="X26" s="245" t="s">
        <v>85</v>
      </c>
      <c r="Y26" s="462" t="s">
        <v>173</v>
      </c>
      <c r="Z26" s="38" t="s">
        <v>165</v>
      </c>
    </row>
    <row r="27" spans="2:26" ht="15.75" x14ac:dyDescent="0.25">
      <c r="B27" s="1" t="s">
        <v>47</v>
      </c>
      <c r="C27" s="1"/>
      <c r="D27" s="1"/>
      <c r="H27" s="1" t="s">
        <v>162</v>
      </c>
      <c r="I27" s="1"/>
      <c r="J27" s="1"/>
      <c r="K27" s="1"/>
      <c r="L27" s="1" t="s">
        <v>49</v>
      </c>
      <c r="M27" s="1"/>
      <c r="N27" s="1"/>
      <c r="X27" s="245"/>
      <c r="Y27" s="463"/>
      <c r="Z27" s="38" t="s">
        <v>166</v>
      </c>
    </row>
    <row r="28" spans="2:26" ht="15.75" x14ac:dyDescent="0.25">
      <c r="B28" s="1" t="s">
        <v>48</v>
      </c>
      <c r="C28" s="1"/>
      <c r="D28" s="1"/>
      <c r="H28" s="1" t="s">
        <v>163</v>
      </c>
      <c r="I28" s="1"/>
      <c r="J28" s="1"/>
      <c r="K28" s="1"/>
      <c r="L28" s="1" t="s">
        <v>50</v>
      </c>
      <c r="M28" s="1"/>
      <c r="N28" s="1"/>
      <c r="X28" s="245"/>
      <c r="Y28" s="463"/>
      <c r="Z28" s="38" t="s">
        <v>167</v>
      </c>
    </row>
    <row r="29" spans="2:26" ht="15.75" x14ac:dyDescent="0.25">
      <c r="B29" s="1" t="s">
        <v>49</v>
      </c>
      <c r="C29" s="1"/>
      <c r="D29" s="1"/>
      <c r="H29" s="1" t="s">
        <v>164</v>
      </c>
      <c r="I29" s="1"/>
      <c r="J29" s="1"/>
      <c r="K29" s="1"/>
      <c r="L29" s="1"/>
      <c r="M29" s="1"/>
      <c r="N29" s="1"/>
      <c r="X29" s="245"/>
      <c r="Y29" s="463"/>
      <c r="Z29" s="38" t="s">
        <v>168</v>
      </c>
    </row>
    <row r="30" spans="2:26" ht="15.75" x14ac:dyDescent="0.25">
      <c r="B30" s="1" t="s">
        <v>50</v>
      </c>
      <c r="H30" s="1" t="s">
        <v>145</v>
      </c>
      <c r="I30" s="1"/>
      <c r="J30" s="1"/>
      <c r="K30" s="1"/>
      <c r="L30" s="1"/>
      <c r="M30" s="1"/>
      <c r="N30" s="1"/>
      <c r="X30" s="245"/>
      <c r="Y30" s="463"/>
      <c r="Z30" s="38" t="s">
        <v>169</v>
      </c>
    </row>
    <row r="31" spans="2:26" ht="15.75" x14ac:dyDescent="0.25">
      <c r="H31" s="1" t="s">
        <v>165</v>
      </c>
      <c r="I31" s="1"/>
      <c r="J31" s="1"/>
      <c r="K31" s="1"/>
      <c r="L31" s="1"/>
      <c r="M31" s="1"/>
      <c r="N31" s="1"/>
      <c r="X31" s="245"/>
      <c r="Y31" s="463"/>
      <c r="Z31" s="38" t="s">
        <v>170</v>
      </c>
    </row>
    <row r="32" spans="2:26" ht="15.75" customHeight="1" x14ac:dyDescent="0.25">
      <c r="H32" s="1" t="s">
        <v>166</v>
      </c>
      <c r="I32" s="1"/>
      <c r="J32" s="1"/>
      <c r="K32" s="1"/>
      <c r="L32" s="1"/>
      <c r="M32" s="1"/>
      <c r="N32" s="1"/>
      <c r="X32" s="245"/>
      <c r="Y32" s="464"/>
      <c r="Z32" s="38" t="s">
        <v>171</v>
      </c>
    </row>
    <row r="33" spans="2:25" ht="15.75" x14ac:dyDescent="0.25">
      <c r="H33" s="1" t="s">
        <v>167</v>
      </c>
      <c r="I33" s="1"/>
      <c r="J33" s="1"/>
      <c r="K33" s="1"/>
      <c r="L33" s="1"/>
      <c r="M33" s="1"/>
      <c r="N33" s="1"/>
    </row>
    <row r="34" spans="2:25" ht="15.75" x14ac:dyDescent="0.25">
      <c r="H34" s="1" t="s">
        <v>168</v>
      </c>
      <c r="I34" s="1"/>
      <c r="J34" s="1"/>
      <c r="K34" s="1"/>
      <c r="L34" s="1"/>
      <c r="M34" s="1"/>
      <c r="N34" s="1"/>
    </row>
    <row r="35" spans="2:25" ht="15.75" x14ac:dyDescent="0.25">
      <c r="H35" s="1" t="s">
        <v>169</v>
      </c>
      <c r="I35" s="1"/>
      <c r="J35" s="1"/>
      <c r="K35" s="1"/>
      <c r="L35" s="1"/>
      <c r="M35" s="1"/>
      <c r="N35" s="1"/>
    </row>
    <row r="36" spans="2:25" ht="15.75" x14ac:dyDescent="0.25">
      <c r="H36" s="1" t="s">
        <v>170</v>
      </c>
      <c r="I36" s="1"/>
      <c r="J36" s="1"/>
      <c r="K36" s="1"/>
      <c r="L36" s="1"/>
      <c r="M36" s="1"/>
      <c r="N36" s="1"/>
    </row>
    <row r="37" spans="2:25" ht="15.75" customHeight="1" x14ac:dyDescent="0.25">
      <c r="H37" s="1" t="s">
        <v>171</v>
      </c>
      <c r="I37" s="1"/>
      <c r="J37" s="1"/>
      <c r="K37" s="1"/>
      <c r="L37" s="1"/>
      <c r="M37" s="1"/>
      <c r="N37" s="1"/>
    </row>
    <row r="38" spans="2:25" ht="15.75" x14ac:dyDescent="0.25">
      <c r="H38" s="3"/>
      <c r="I38" s="1"/>
      <c r="J38" s="1"/>
      <c r="K38" s="1"/>
      <c r="L38" s="1"/>
      <c r="M38" s="1"/>
      <c r="N38" s="1"/>
    </row>
    <row r="39" spans="2:25" ht="15.75" x14ac:dyDescent="0.25">
      <c r="H39" s="3"/>
      <c r="I39" s="1"/>
      <c r="J39" s="1"/>
      <c r="K39" s="1"/>
      <c r="L39" s="1"/>
      <c r="M39" s="1"/>
      <c r="N39" s="1"/>
      <c r="X39" t="s">
        <v>27</v>
      </c>
      <c r="Y39" s="44" t="s">
        <v>193</v>
      </c>
    </row>
    <row r="40" spans="2:25" ht="15.75" customHeight="1" x14ac:dyDescent="0.25">
      <c r="H40" s="3"/>
      <c r="I40" s="1"/>
      <c r="J40" s="1"/>
      <c r="K40" s="1"/>
      <c r="L40" s="1"/>
      <c r="M40" s="1"/>
      <c r="N40" s="1"/>
      <c r="X40" t="s">
        <v>26</v>
      </c>
      <c r="Y40" s="47" t="s">
        <v>194</v>
      </c>
    </row>
    <row r="41" spans="2:25" ht="15.75" x14ac:dyDescent="0.25">
      <c r="H41" s="3"/>
      <c r="I41" s="1"/>
      <c r="J41" s="1"/>
      <c r="K41" s="1"/>
      <c r="L41" s="1"/>
      <c r="M41" s="1"/>
      <c r="N41" s="1"/>
      <c r="X41" t="s">
        <v>29</v>
      </c>
      <c r="Y41" s="45" t="s">
        <v>195</v>
      </c>
    </row>
    <row r="42" spans="2:25" ht="15.75" x14ac:dyDescent="0.25">
      <c r="H42" s="3"/>
      <c r="I42" s="1"/>
      <c r="J42" s="1"/>
      <c r="K42" s="1"/>
      <c r="L42" s="1"/>
      <c r="M42" s="1"/>
      <c r="N42" s="1"/>
      <c r="X42" t="s">
        <v>30</v>
      </c>
      <c r="Y42" s="46" t="s">
        <v>196</v>
      </c>
    </row>
    <row r="43" spans="2:25" ht="15.75" x14ac:dyDescent="0.25">
      <c r="B43" t="s">
        <v>200</v>
      </c>
      <c r="H43" s="149" t="s">
        <v>426</v>
      </c>
      <c r="I43" s="1"/>
      <c r="J43" s="1"/>
      <c r="K43" s="1"/>
      <c r="L43" s="1"/>
      <c r="M43" s="1"/>
      <c r="N43" s="1"/>
      <c r="X43" t="s">
        <v>28</v>
      </c>
      <c r="Y43" s="44" t="s">
        <v>197</v>
      </c>
    </row>
    <row r="44" spans="2:25" ht="15.75" x14ac:dyDescent="0.25">
      <c r="B44" t="str">
        <f>+'Marco General'!C10</f>
        <v>Protección del Patrimonio Cultural</v>
      </c>
      <c r="H44" s="149" t="s">
        <v>427</v>
      </c>
      <c r="I44" s="1"/>
      <c r="J44" s="1"/>
      <c r="K44" s="1"/>
      <c r="L44" s="1"/>
      <c r="M44" s="1"/>
      <c r="N44" s="1"/>
    </row>
    <row r="45" spans="2:25" ht="15.75" x14ac:dyDescent="0.25">
      <c r="B45" t="str">
        <f>+'Marco General'!C11</f>
        <v>Intervención del Patrimonio cultural</v>
      </c>
      <c r="H45" s="149" t="s">
        <v>428</v>
      </c>
    </row>
    <row r="46" spans="2:25" ht="15.75" x14ac:dyDescent="0.25">
      <c r="B46">
        <f>+'Marco General'!D10</f>
        <v>0</v>
      </c>
      <c r="H46" s="149" t="s">
        <v>429</v>
      </c>
    </row>
    <row r="47" spans="2:25" ht="15.75" x14ac:dyDescent="0.25">
      <c r="B47">
        <f>+'Marco General'!D11</f>
        <v>0</v>
      </c>
      <c r="H47" s="149" t="s">
        <v>430</v>
      </c>
    </row>
    <row r="48" spans="2:25" x14ac:dyDescent="0.25">
      <c r="B48">
        <f>+'Marco General'!G10</f>
        <v>0</v>
      </c>
    </row>
    <row r="49" spans="2:26" x14ac:dyDescent="0.25">
      <c r="B49">
        <f>+'Marco General'!G11</f>
        <v>0</v>
      </c>
    </row>
    <row r="52" spans="2:26" ht="15" customHeight="1" x14ac:dyDescent="0.25"/>
    <row r="54" spans="2:26" x14ac:dyDescent="0.25">
      <c r="Z54"/>
    </row>
    <row r="55" spans="2:26" x14ac:dyDescent="0.25">
      <c r="Z55"/>
    </row>
    <row r="56" spans="2:26" x14ac:dyDescent="0.25">
      <c r="Z56"/>
    </row>
    <row r="57" spans="2:26" x14ac:dyDescent="0.25">
      <c r="Z57"/>
    </row>
    <row r="58" spans="2:26" x14ac:dyDescent="0.25">
      <c r="Z58"/>
    </row>
  </sheetData>
  <mergeCells count="13">
    <mergeCell ref="B12:D12"/>
    <mergeCell ref="Y12:Y17"/>
    <mergeCell ref="Y19:Y24"/>
    <mergeCell ref="Y26:Y32"/>
    <mergeCell ref="X26:X32"/>
    <mergeCell ref="X12:X17"/>
    <mergeCell ref="X19:X24"/>
    <mergeCell ref="I2:J2"/>
    <mergeCell ref="L2:N2"/>
    <mergeCell ref="X2:X6"/>
    <mergeCell ref="Y2:Y6"/>
    <mergeCell ref="X8:X10"/>
    <mergeCell ref="Y8:Y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15</vt:i4>
      </vt:variant>
    </vt:vector>
  </HeadingPairs>
  <TitlesOfParts>
    <vt:vector size="21" baseType="lpstr">
      <vt:lpstr>Validac Área Obj. Estr. Proy.</vt:lpstr>
      <vt:lpstr>Marco General</vt:lpstr>
      <vt:lpstr>Act. Estrategias</vt:lpstr>
      <vt:lpstr>Act. Gestión y Seguimiento </vt:lpstr>
      <vt:lpstr>Ejemplo Actividades - Component</vt:lpstr>
      <vt:lpstr>Listas</vt:lpstr>
      <vt:lpstr>_ob1</vt:lpstr>
      <vt:lpstr>_ob2</vt:lpstr>
      <vt:lpstr>_ob3</vt:lpstr>
      <vt:lpstr>_ob4</vt:lpstr>
      <vt:lpstr>_ob5</vt:lpstr>
      <vt:lpstr>'Act. Estrategias'!Área_de_impresión</vt:lpstr>
      <vt:lpstr>'Act. Gestión y Seguimiento '!Área_de_impresión</vt:lpstr>
      <vt:lpstr>'Marco General'!Área_de_impresión</vt:lpstr>
      <vt:lpstr>areas</vt:lpstr>
      <vt:lpstr>objetivos</vt:lpstr>
      <vt:lpstr>procesos</vt:lpstr>
      <vt:lpstr>proyectos</vt:lpstr>
      <vt:lpstr>'Act. Estrategias'!Títulos_a_imprimir</vt:lpstr>
      <vt:lpstr>'Act. Gestión y Seguimiento '!Títulos_a_imprimir</vt:lpstr>
      <vt:lpstr>version_poa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Mery Ponguta Montañez</dc:creator>
  <cp:lastModifiedBy>Luz Patricia Quintanilla Parra</cp:lastModifiedBy>
  <cp:lastPrinted>2018-01-29T20:13:57Z</cp:lastPrinted>
  <dcterms:created xsi:type="dcterms:W3CDTF">2013-01-04T03:04:50Z</dcterms:created>
  <dcterms:modified xsi:type="dcterms:W3CDTF">2018-01-31T16:24:14Z</dcterms:modified>
</cp:coreProperties>
</file>