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0515" windowHeight="7230"/>
  </bookViews>
  <sheets>
    <sheet name="2016" sheetId="1" r:id="rId1"/>
  </sheets>
  <calcPr calcId="144525"/>
</workbook>
</file>

<file path=xl/calcChain.xml><?xml version="1.0" encoding="utf-8"?>
<calcChain xmlns="http://schemas.openxmlformats.org/spreadsheetml/2006/main">
  <c r="N114" i="1" l="1"/>
  <c r="K114" i="1"/>
  <c r="M113" i="1"/>
  <c r="N113" i="1" s="1"/>
  <c r="L113" i="1"/>
  <c r="K113" i="1"/>
  <c r="J113" i="1"/>
  <c r="I113" i="1"/>
  <c r="H113" i="1"/>
  <c r="G113" i="1"/>
  <c r="F113" i="1"/>
  <c r="E113" i="1"/>
  <c r="D113" i="1"/>
  <c r="C113" i="1"/>
  <c r="N112" i="1"/>
  <c r="K112" i="1"/>
  <c r="M111" i="1"/>
  <c r="N111" i="1" s="1"/>
  <c r="L111" i="1"/>
  <c r="K111" i="1"/>
  <c r="J111" i="1"/>
  <c r="I111" i="1"/>
  <c r="H111" i="1"/>
  <c r="G111" i="1"/>
  <c r="F111" i="1"/>
  <c r="E111" i="1"/>
  <c r="M110" i="1"/>
  <c r="N110" i="1" s="1"/>
  <c r="L110" i="1"/>
  <c r="K110" i="1"/>
  <c r="J110" i="1"/>
  <c r="I110" i="1"/>
  <c r="H110" i="1"/>
  <c r="G110" i="1"/>
  <c r="F110" i="1"/>
  <c r="E110" i="1"/>
  <c r="M109" i="1"/>
  <c r="N109" i="1" s="1"/>
  <c r="L109" i="1"/>
  <c r="K109" i="1"/>
  <c r="J109" i="1"/>
  <c r="I109" i="1"/>
  <c r="H109" i="1"/>
  <c r="G109" i="1"/>
  <c r="F109" i="1"/>
  <c r="E109" i="1"/>
  <c r="N108" i="1"/>
  <c r="K108" i="1"/>
  <c r="M107" i="1"/>
  <c r="N107" i="1" s="1"/>
  <c r="L107" i="1"/>
  <c r="K107" i="1"/>
  <c r="J107" i="1"/>
  <c r="I107" i="1"/>
  <c r="H107" i="1"/>
  <c r="G107" i="1"/>
  <c r="F107" i="1"/>
  <c r="E107" i="1"/>
  <c r="M106" i="1"/>
  <c r="N106" i="1" s="1"/>
  <c r="L106" i="1"/>
  <c r="K106" i="1"/>
  <c r="J106" i="1"/>
  <c r="I106" i="1"/>
  <c r="H106" i="1"/>
  <c r="G106" i="1"/>
  <c r="F106" i="1"/>
  <c r="E106" i="1"/>
  <c r="M105" i="1"/>
  <c r="N105" i="1" s="1"/>
  <c r="L105" i="1"/>
  <c r="K105" i="1"/>
  <c r="J105" i="1"/>
  <c r="I105" i="1"/>
  <c r="H105" i="1"/>
  <c r="G105" i="1"/>
  <c r="F105" i="1"/>
  <c r="E105" i="1"/>
  <c r="N104" i="1"/>
  <c r="K104" i="1"/>
  <c r="M103" i="1"/>
  <c r="N103" i="1" s="1"/>
  <c r="L103" i="1"/>
  <c r="K103" i="1"/>
  <c r="J103" i="1"/>
  <c r="I103" i="1"/>
  <c r="H103" i="1"/>
  <c r="G103" i="1"/>
  <c r="F103" i="1"/>
  <c r="E103" i="1"/>
  <c r="N102" i="1"/>
  <c r="K102" i="1"/>
  <c r="M101" i="1"/>
  <c r="N101" i="1" s="1"/>
  <c r="L101" i="1"/>
  <c r="K101" i="1"/>
  <c r="J101" i="1"/>
  <c r="I101" i="1"/>
  <c r="H101" i="1"/>
  <c r="G101" i="1"/>
  <c r="F101" i="1"/>
  <c r="E101" i="1"/>
  <c r="N100" i="1"/>
  <c r="K100" i="1"/>
  <c r="M99" i="1"/>
  <c r="N99" i="1" s="1"/>
  <c r="L99" i="1"/>
  <c r="K99" i="1"/>
  <c r="J99" i="1"/>
  <c r="I99" i="1"/>
  <c r="H99" i="1"/>
  <c r="G99" i="1"/>
  <c r="F99" i="1"/>
  <c r="E99" i="1"/>
  <c r="N98" i="1"/>
  <c r="K98" i="1"/>
  <c r="M97" i="1"/>
  <c r="N97" i="1" s="1"/>
  <c r="L97" i="1"/>
  <c r="K97" i="1"/>
  <c r="J97" i="1"/>
  <c r="I97" i="1"/>
  <c r="H97" i="1"/>
  <c r="G97" i="1"/>
  <c r="F97" i="1"/>
  <c r="E97" i="1"/>
  <c r="M96" i="1"/>
  <c r="N96" i="1" s="1"/>
  <c r="L96" i="1"/>
  <c r="K96" i="1"/>
  <c r="J96" i="1"/>
  <c r="I96" i="1"/>
  <c r="H96" i="1"/>
  <c r="G96" i="1"/>
  <c r="F96" i="1"/>
  <c r="E96" i="1"/>
  <c r="M95" i="1"/>
  <c r="N95" i="1" s="1"/>
  <c r="L95" i="1"/>
  <c r="K95" i="1"/>
  <c r="J95" i="1"/>
  <c r="I95" i="1"/>
  <c r="H95" i="1"/>
  <c r="G95" i="1"/>
  <c r="F95" i="1"/>
  <c r="E95" i="1"/>
  <c r="M94" i="1"/>
  <c r="N94" i="1" s="1"/>
  <c r="L94" i="1"/>
  <c r="K94" i="1"/>
  <c r="J94" i="1"/>
  <c r="I94" i="1"/>
  <c r="H94" i="1"/>
  <c r="G94" i="1"/>
  <c r="F94" i="1"/>
  <c r="E94" i="1"/>
  <c r="N93" i="1"/>
  <c r="K93" i="1"/>
  <c r="M92" i="1"/>
  <c r="N92" i="1" s="1"/>
  <c r="L92" i="1"/>
  <c r="K92" i="1"/>
  <c r="J92" i="1"/>
  <c r="I92" i="1"/>
  <c r="H92" i="1"/>
  <c r="G92" i="1"/>
  <c r="F92" i="1"/>
  <c r="E92" i="1"/>
  <c r="D92" i="1"/>
  <c r="C92" i="1"/>
  <c r="M91" i="1"/>
  <c r="N91" i="1" s="1"/>
  <c r="L91" i="1"/>
  <c r="K91" i="1"/>
  <c r="J91" i="1"/>
  <c r="I91" i="1"/>
  <c r="H91" i="1"/>
  <c r="G91" i="1"/>
  <c r="F91" i="1"/>
  <c r="E91" i="1"/>
  <c r="D91" i="1"/>
  <c r="C91" i="1"/>
  <c r="N90" i="1"/>
  <c r="K90" i="1"/>
  <c r="M89" i="1"/>
  <c r="N89" i="1" s="1"/>
  <c r="L89" i="1"/>
  <c r="K89" i="1"/>
  <c r="J89" i="1"/>
  <c r="I89" i="1"/>
  <c r="H89" i="1"/>
  <c r="G89" i="1"/>
  <c r="F89" i="1"/>
  <c r="E89" i="1"/>
  <c r="D89" i="1"/>
  <c r="C89" i="1"/>
  <c r="M88" i="1"/>
  <c r="N88" i="1" s="1"/>
  <c r="L88" i="1"/>
  <c r="K88" i="1"/>
  <c r="J88" i="1"/>
  <c r="I88" i="1"/>
  <c r="H88" i="1"/>
  <c r="G88" i="1"/>
  <c r="F88" i="1"/>
  <c r="E88" i="1"/>
  <c r="D88" i="1"/>
  <c r="C88" i="1"/>
  <c r="M87" i="1"/>
  <c r="N87" i="1" s="1"/>
  <c r="L87" i="1"/>
  <c r="K87" i="1"/>
  <c r="J87" i="1"/>
  <c r="I87" i="1"/>
  <c r="H87" i="1"/>
  <c r="G87" i="1"/>
  <c r="F87" i="1"/>
  <c r="E87" i="1"/>
  <c r="D87" i="1"/>
  <c r="C87" i="1"/>
  <c r="N86" i="1"/>
  <c r="K86" i="1"/>
  <c r="M85" i="1"/>
  <c r="N85" i="1" s="1"/>
  <c r="L85" i="1"/>
  <c r="K85" i="1"/>
  <c r="J85" i="1"/>
  <c r="I85" i="1"/>
  <c r="H85" i="1"/>
  <c r="G85" i="1"/>
  <c r="F85" i="1"/>
  <c r="E85" i="1"/>
  <c r="D85" i="1"/>
  <c r="C85" i="1"/>
  <c r="M84" i="1"/>
  <c r="N84" i="1" s="1"/>
  <c r="L84" i="1"/>
  <c r="K84" i="1"/>
  <c r="J84" i="1"/>
  <c r="I84" i="1"/>
  <c r="H84" i="1"/>
  <c r="G84" i="1"/>
  <c r="F84" i="1"/>
  <c r="E84" i="1"/>
  <c r="D84" i="1"/>
  <c r="C84" i="1"/>
  <c r="N83" i="1"/>
  <c r="K83" i="1"/>
  <c r="M82" i="1"/>
  <c r="N82" i="1" s="1"/>
  <c r="L82" i="1"/>
  <c r="K82" i="1"/>
  <c r="J82" i="1"/>
  <c r="I82" i="1"/>
  <c r="H82" i="1"/>
  <c r="G82" i="1"/>
  <c r="F82" i="1"/>
  <c r="E82" i="1"/>
  <c r="D82" i="1"/>
  <c r="C82" i="1"/>
  <c r="N81" i="1"/>
  <c r="K81" i="1"/>
  <c r="M80" i="1"/>
  <c r="N80" i="1" s="1"/>
  <c r="L80" i="1"/>
  <c r="K80" i="1"/>
  <c r="J80" i="1"/>
  <c r="I80" i="1"/>
  <c r="H80" i="1"/>
  <c r="G80" i="1"/>
  <c r="F80" i="1"/>
  <c r="E80" i="1"/>
  <c r="D80" i="1"/>
  <c r="C80" i="1"/>
  <c r="M79" i="1"/>
  <c r="N79" i="1" s="1"/>
  <c r="L79" i="1"/>
  <c r="K79" i="1"/>
  <c r="J79" i="1"/>
  <c r="I79" i="1"/>
  <c r="H79" i="1"/>
  <c r="G79" i="1"/>
  <c r="F79" i="1"/>
  <c r="E79" i="1"/>
  <c r="D79" i="1"/>
  <c r="C79" i="1"/>
  <c r="N78" i="1"/>
  <c r="K78" i="1"/>
  <c r="M77" i="1"/>
  <c r="N77" i="1" s="1"/>
  <c r="L77" i="1"/>
  <c r="K77" i="1"/>
  <c r="J77" i="1"/>
  <c r="I77" i="1"/>
  <c r="H77" i="1"/>
  <c r="G77" i="1"/>
  <c r="F77" i="1"/>
  <c r="E77" i="1"/>
  <c r="D77" i="1"/>
  <c r="C77" i="1"/>
  <c r="M76" i="1"/>
  <c r="N76" i="1" s="1"/>
  <c r="L76" i="1"/>
  <c r="K76" i="1"/>
  <c r="J76" i="1"/>
  <c r="I76" i="1"/>
  <c r="H76" i="1"/>
  <c r="G76" i="1"/>
  <c r="F76" i="1"/>
  <c r="E76" i="1"/>
  <c r="D76" i="1"/>
  <c r="C76" i="1"/>
  <c r="N75" i="1"/>
  <c r="K75" i="1"/>
  <c r="M74" i="1"/>
  <c r="N74" i="1" s="1"/>
  <c r="L74" i="1"/>
  <c r="K74" i="1"/>
  <c r="J74" i="1"/>
  <c r="I74" i="1"/>
  <c r="H74" i="1"/>
  <c r="G74" i="1"/>
  <c r="F74" i="1"/>
  <c r="E74" i="1"/>
  <c r="D74" i="1"/>
  <c r="C74" i="1"/>
  <c r="M73" i="1"/>
  <c r="N73" i="1" s="1"/>
  <c r="L73" i="1"/>
  <c r="K73" i="1"/>
  <c r="J73" i="1"/>
  <c r="I73" i="1"/>
  <c r="H73" i="1"/>
  <c r="G73" i="1"/>
  <c r="F73" i="1"/>
  <c r="E73" i="1"/>
  <c r="D73" i="1"/>
  <c r="C73" i="1"/>
  <c r="M72" i="1"/>
  <c r="N72" i="1" s="1"/>
  <c r="L72" i="1"/>
  <c r="K72" i="1"/>
  <c r="J72" i="1"/>
  <c r="I72" i="1"/>
  <c r="H72" i="1"/>
  <c r="G72" i="1"/>
  <c r="F72" i="1"/>
  <c r="E72" i="1"/>
  <c r="D72" i="1"/>
  <c r="C72" i="1"/>
  <c r="M71" i="1"/>
  <c r="N71" i="1" s="1"/>
  <c r="L71" i="1"/>
  <c r="K71" i="1"/>
  <c r="J71" i="1"/>
  <c r="I71" i="1"/>
  <c r="H71" i="1"/>
  <c r="G71" i="1"/>
  <c r="F71" i="1"/>
  <c r="E71" i="1"/>
  <c r="D71" i="1"/>
  <c r="C71" i="1"/>
  <c r="M70" i="1"/>
  <c r="N70" i="1" s="1"/>
  <c r="L70" i="1"/>
  <c r="K70" i="1"/>
  <c r="J70" i="1"/>
  <c r="I70" i="1"/>
  <c r="H70" i="1"/>
  <c r="G70" i="1"/>
  <c r="F70" i="1"/>
  <c r="E70" i="1"/>
  <c r="D70" i="1"/>
  <c r="C70" i="1"/>
  <c r="M69" i="1"/>
  <c r="N69" i="1" s="1"/>
  <c r="L69" i="1"/>
  <c r="K69" i="1"/>
  <c r="J69" i="1"/>
  <c r="I69" i="1"/>
  <c r="H69" i="1"/>
  <c r="G69" i="1"/>
  <c r="F69" i="1"/>
  <c r="E69" i="1"/>
  <c r="D69" i="1"/>
  <c r="C69" i="1"/>
  <c r="N68" i="1"/>
  <c r="K68" i="1"/>
  <c r="M67" i="1"/>
  <c r="N67" i="1" s="1"/>
  <c r="L67" i="1"/>
  <c r="K67" i="1"/>
  <c r="J67" i="1"/>
  <c r="I67" i="1"/>
  <c r="H67" i="1"/>
  <c r="G67" i="1"/>
  <c r="F67" i="1"/>
  <c r="E67" i="1"/>
  <c r="D67" i="1"/>
  <c r="C67" i="1"/>
  <c r="N66" i="1"/>
  <c r="K66" i="1"/>
  <c r="N65" i="1"/>
  <c r="K65" i="1"/>
  <c r="N64" i="1"/>
  <c r="K64" i="1"/>
  <c r="N63" i="1"/>
  <c r="K63" i="1"/>
  <c r="M62" i="1"/>
  <c r="N62" i="1" s="1"/>
  <c r="L62" i="1"/>
  <c r="K62" i="1"/>
  <c r="J62" i="1"/>
  <c r="I62" i="1"/>
  <c r="H62" i="1"/>
  <c r="G62" i="1"/>
  <c r="F62" i="1"/>
  <c r="E62" i="1"/>
  <c r="D62" i="1"/>
  <c r="C62" i="1"/>
  <c r="N61" i="1"/>
  <c r="K61" i="1"/>
  <c r="N60" i="1"/>
  <c r="K60" i="1"/>
  <c r="N59" i="1"/>
  <c r="K59" i="1"/>
  <c r="N58" i="1"/>
  <c r="K58" i="1"/>
  <c r="M57" i="1"/>
  <c r="N57" i="1" s="1"/>
  <c r="L57" i="1"/>
  <c r="K57" i="1"/>
  <c r="J57" i="1"/>
  <c r="I57" i="1"/>
  <c r="H57" i="1"/>
  <c r="G57" i="1"/>
  <c r="F57" i="1"/>
  <c r="E57" i="1"/>
  <c r="D57" i="1"/>
  <c r="C57" i="1"/>
  <c r="N56" i="1"/>
  <c r="K56" i="1"/>
  <c r="M55" i="1"/>
  <c r="N55" i="1" s="1"/>
  <c r="L55" i="1"/>
  <c r="K55" i="1"/>
  <c r="J55" i="1"/>
  <c r="I55" i="1"/>
  <c r="H55" i="1"/>
  <c r="G55" i="1"/>
  <c r="F55" i="1"/>
  <c r="E55" i="1"/>
  <c r="D55" i="1"/>
  <c r="C55" i="1"/>
  <c r="N54" i="1"/>
  <c r="K54" i="1"/>
  <c r="M53" i="1"/>
  <c r="N53" i="1" s="1"/>
  <c r="L53" i="1"/>
  <c r="K53" i="1"/>
  <c r="J53" i="1"/>
  <c r="I53" i="1"/>
  <c r="H53" i="1"/>
  <c r="G53" i="1"/>
  <c r="F53" i="1"/>
  <c r="E53" i="1"/>
  <c r="D53" i="1"/>
  <c r="C53" i="1"/>
  <c r="N52" i="1"/>
  <c r="K52" i="1"/>
  <c r="N51" i="1"/>
  <c r="K51" i="1"/>
  <c r="N50" i="1"/>
  <c r="K50" i="1"/>
  <c r="M49" i="1"/>
  <c r="N49" i="1" s="1"/>
  <c r="L49" i="1"/>
  <c r="K49" i="1"/>
  <c r="J49" i="1"/>
  <c r="I49" i="1"/>
  <c r="H49" i="1"/>
  <c r="G49" i="1"/>
  <c r="F49" i="1"/>
  <c r="E49" i="1"/>
  <c r="D49" i="1"/>
  <c r="C49" i="1"/>
  <c r="N48" i="1"/>
  <c r="K48" i="1"/>
  <c r="N47" i="1"/>
  <c r="K47" i="1"/>
  <c r="N46" i="1"/>
  <c r="K46" i="1"/>
  <c r="N45" i="1"/>
  <c r="K45" i="1"/>
  <c r="N44" i="1"/>
  <c r="K44" i="1"/>
  <c r="M43" i="1"/>
  <c r="N43" i="1" s="1"/>
  <c r="L43" i="1"/>
  <c r="K43" i="1"/>
  <c r="J43" i="1"/>
  <c r="I43" i="1"/>
  <c r="H43" i="1"/>
  <c r="G43" i="1"/>
  <c r="F43" i="1"/>
  <c r="E43" i="1"/>
  <c r="D43" i="1"/>
  <c r="C43" i="1"/>
  <c r="M42" i="1"/>
  <c r="N42" i="1" s="1"/>
  <c r="L42" i="1"/>
  <c r="K42" i="1"/>
  <c r="J42" i="1"/>
  <c r="I42" i="1"/>
  <c r="H42" i="1"/>
  <c r="G42" i="1"/>
  <c r="F42" i="1"/>
  <c r="E42" i="1"/>
  <c r="D42" i="1"/>
  <c r="C42" i="1"/>
  <c r="N41" i="1"/>
  <c r="K41" i="1"/>
  <c r="N40" i="1"/>
  <c r="K40" i="1"/>
  <c r="N39" i="1"/>
  <c r="K39" i="1"/>
  <c r="N38" i="1"/>
  <c r="K38" i="1"/>
  <c r="N37" i="1"/>
  <c r="K37" i="1"/>
  <c r="N36" i="1"/>
  <c r="K36" i="1"/>
  <c r="N35" i="1"/>
  <c r="K35" i="1"/>
  <c r="M34" i="1"/>
  <c r="N34" i="1" s="1"/>
  <c r="L34" i="1"/>
  <c r="K34" i="1"/>
  <c r="J34" i="1"/>
  <c r="I34" i="1"/>
  <c r="H34" i="1"/>
  <c r="G34" i="1"/>
  <c r="F34" i="1"/>
  <c r="E34" i="1"/>
  <c r="D34" i="1"/>
  <c r="C34" i="1"/>
  <c r="N33" i="1"/>
  <c r="K33" i="1"/>
  <c r="N32" i="1"/>
  <c r="K32" i="1"/>
  <c r="N31" i="1"/>
  <c r="K31" i="1"/>
  <c r="N30" i="1"/>
  <c r="K30" i="1"/>
  <c r="M29" i="1"/>
  <c r="N29" i="1" s="1"/>
  <c r="L29" i="1"/>
  <c r="K29" i="1"/>
  <c r="J29" i="1"/>
  <c r="I29" i="1"/>
  <c r="H29" i="1"/>
  <c r="G29" i="1"/>
  <c r="F29" i="1"/>
  <c r="E29" i="1"/>
  <c r="D29" i="1"/>
  <c r="C29" i="1"/>
  <c r="M28" i="1"/>
  <c r="N28" i="1" s="1"/>
  <c r="L28" i="1"/>
  <c r="K28" i="1"/>
  <c r="J28" i="1"/>
  <c r="I28" i="1"/>
  <c r="H28" i="1"/>
  <c r="G28" i="1"/>
  <c r="F28" i="1"/>
  <c r="E28" i="1"/>
  <c r="D28" i="1"/>
  <c r="C28" i="1"/>
  <c r="N27" i="1"/>
  <c r="K27" i="1"/>
  <c r="N26" i="1"/>
  <c r="K26" i="1"/>
  <c r="M25" i="1"/>
  <c r="N25" i="1" s="1"/>
  <c r="L25" i="1"/>
  <c r="K25" i="1"/>
  <c r="J25" i="1"/>
  <c r="I25" i="1"/>
  <c r="H25" i="1"/>
  <c r="G25" i="1"/>
  <c r="F25" i="1"/>
  <c r="E25" i="1"/>
  <c r="D25" i="1"/>
  <c r="C25" i="1"/>
  <c r="M24" i="1"/>
  <c r="N24" i="1" s="1"/>
  <c r="L24" i="1"/>
  <c r="K24" i="1"/>
  <c r="J24" i="1"/>
  <c r="I24" i="1"/>
  <c r="H24" i="1"/>
  <c r="G24" i="1"/>
  <c r="F24" i="1"/>
  <c r="E24" i="1"/>
  <c r="D24" i="1"/>
  <c r="C24" i="1"/>
  <c r="N23" i="1"/>
  <c r="K23" i="1"/>
  <c r="N22" i="1"/>
  <c r="K22" i="1"/>
  <c r="N21" i="1"/>
  <c r="K21" i="1"/>
  <c r="N20" i="1"/>
  <c r="K20" i="1"/>
  <c r="N19" i="1"/>
  <c r="K19" i="1"/>
  <c r="N18" i="1"/>
  <c r="K18" i="1"/>
  <c r="N17" i="1"/>
  <c r="K17" i="1"/>
  <c r="N16" i="1"/>
  <c r="K16" i="1"/>
  <c r="N15" i="1"/>
  <c r="K15" i="1"/>
  <c r="N14" i="1"/>
  <c r="K14" i="1"/>
  <c r="N13" i="1"/>
  <c r="K13" i="1"/>
  <c r="N12" i="1"/>
  <c r="K12" i="1"/>
  <c r="N11" i="1"/>
  <c r="K11" i="1"/>
  <c r="N10" i="1"/>
  <c r="K10" i="1"/>
  <c r="M9" i="1"/>
  <c r="N9" i="1" s="1"/>
  <c r="L9" i="1"/>
  <c r="K9" i="1"/>
  <c r="J9" i="1"/>
  <c r="I9" i="1"/>
  <c r="H9" i="1"/>
  <c r="G9" i="1"/>
  <c r="F9" i="1"/>
  <c r="E9" i="1"/>
  <c r="D9" i="1"/>
  <c r="C9" i="1"/>
  <c r="M8" i="1"/>
  <c r="N8" i="1" s="1"/>
  <c r="L8" i="1"/>
  <c r="K8" i="1"/>
  <c r="J8" i="1"/>
  <c r="I8" i="1"/>
  <c r="H8" i="1"/>
  <c r="G8" i="1"/>
  <c r="F8" i="1"/>
  <c r="E8" i="1"/>
  <c r="D8" i="1"/>
  <c r="C8" i="1"/>
  <c r="M7" i="1"/>
  <c r="N7" i="1" s="1"/>
  <c r="L7" i="1"/>
  <c r="K7" i="1"/>
  <c r="J7" i="1"/>
  <c r="I7" i="1"/>
  <c r="H7" i="1"/>
  <c r="G7" i="1"/>
  <c r="F7" i="1"/>
  <c r="E7" i="1"/>
  <c r="D7" i="1"/>
  <c r="C7" i="1"/>
  <c r="M6" i="1"/>
  <c r="N6" i="1" s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<sst xmlns="http://schemas.openxmlformats.org/spreadsheetml/2006/main" count="246" uniqueCount="238">
  <si>
    <t>RUBRO PRESUPUESTAL</t>
  </si>
  <si>
    <t>APROPIACION</t>
  </si>
  <si>
    <t>TOTAL COMPROMISOS</t>
  </si>
  <si>
    <t>EJECUCION
PRESUPUESTAL</t>
  </si>
  <si>
    <t>AUTORIZACION DE GIRO</t>
  </si>
  <si>
    <t>EJECUCION
DE GIRO</t>
  </si>
  <si>
    <t>CODIGO</t>
  </si>
  <si>
    <t>NOMBRE</t>
  </si>
  <si>
    <t>INICIAL</t>
  </si>
  <si>
    <t>MODIFICACIONES</t>
  </si>
  <si>
    <t>VIGENTE</t>
  </si>
  <si>
    <t>SUSPENSION</t>
  </si>
  <si>
    <t>DISPONIBLE</t>
  </si>
  <si>
    <t>MES</t>
  </si>
  <si>
    <t>ACUMULADO</t>
  </si>
  <si>
    <t>1</t>
  </si>
  <si>
    <t>2</t>
  </si>
  <si>
    <t>4</t>
  </si>
  <si>
    <t>5</t>
  </si>
  <si>
    <t>6=(3+5)</t>
  </si>
  <si>
    <t>8=(6-7)</t>
  </si>
  <si>
    <t>11=(10-8)</t>
  </si>
  <si>
    <t>12</t>
  </si>
  <si>
    <t>13</t>
  </si>
  <si>
    <t>14=(13-8)</t>
  </si>
  <si>
    <t>GASTOS</t>
  </si>
  <si>
    <t>3-1</t>
  </si>
  <si>
    <t>GASTOS DE FUNCIONAMIENTO</t>
  </si>
  <si>
    <t>3-1-1</t>
  </si>
  <si>
    <t>SERVICIOS PERSONALES</t>
  </si>
  <si>
    <t>3-1-1-01</t>
  </si>
  <si>
    <t>SERVICIOS PERSONALES ASOCIADOS A LA NOMINA</t>
  </si>
  <si>
    <t>3-1-1-01-01</t>
  </si>
  <si>
    <t>Sueldos Personal de Nómina</t>
  </si>
  <si>
    <t>3-1-1-01-04</t>
  </si>
  <si>
    <t>Gastos de Representación</t>
  </si>
  <si>
    <t>3-1-1-01-05</t>
  </si>
  <si>
    <t>Horas Extras, Dominicales, Festivos, Recargo Nocturno y Trabajo Suplementario</t>
  </si>
  <si>
    <t>3-1-1-01-07</t>
  </si>
  <si>
    <t>Subsidio de Alimentación</t>
  </si>
  <si>
    <t>3-1-1-01-08</t>
  </si>
  <si>
    <t>Bonificación por Servicios Prestados</t>
  </si>
  <si>
    <t>3-1-1-01-12</t>
  </si>
  <si>
    <t>Prima de Servicios</t>
  </si>
  <si>
    <t>3-1-1-01-13</t>
  </si>
  <si>
    <t>Prima de Navidad</t>
  </si>
  <si>
    <t>3-1-1-01-14</t>
  </si>
  <si>
    <t>Prima de Vacaciones</t>
  </si>
  <si>
    <t>3-1-1-01-15</t>
  </si>
  <si>
    <t>Prima Técnica</t>
  </si>
  <si>
    <t>3-1-1-01-16</t>
  </si>
  <si>
    <t>Prima de Antiguedad</t>
  </si>
  <si>
    <t>3-1-1-01-17</t>
  </si>
  <si>
    <t>Prima Secretarial</t>
  </si>
  <si>
    <t>3-1-1-01-21</t>
  </si>
  <si>
    <t>Vacaciones en Dinero</t>
  </si>
  <si>
    <t>3-1-1-01-26</t>
  </si>
  <si>
    <t>Bonificación Especial de Recreación</t>
  </si>
  <si>
    <t>3-1-1-01-28</t>
  </si>
  <si>
    <t>Reconocimiento por Permanencia en el Servicio Público</t>
  </si>
  <si>
    <t>3-1-1-02</t>
  </si>
  <si>
    <t>SERVICIOS PERSONALES INDIRECTOS</t>
  </si>
  <si>
    <t>3-1-1-02-03</t>
  </si>
  <si>
    <t>Honorarios</t>
  </si>
  <si>
    <t>3-1-1-02-03-01</t>
  </si>
  <si>
    <t>Honorarios Entidad</t>
  </si>
  <si>
    <t>3-1-1-02-04</t>
  </si>
  <si>
    <t>Remuneración Servicios Técnicos</t>
  </si>
  <si>
    <t>3-1-1-03</t>
  </si>
  <si>
    <t>APORTES PATRONALES AL SECTOR PRIVADO Y PÚBLICO</t>
  </si>
  <si>
    <t>3-1-1-03-01</t>
  </si>
  <si>
    <t>Aportes Patronales Sector Privado</t>
  </si>
  <si>
    <t>3-1-1-03-01-01</t>
  </si>
  <si>
    <t>Cesantías Fondos Privados</t>
  </si>
  <si>
    <t>3-1-1-03-01-02</t>
  </si>
  <si>
    <t>Pensiones Fondos Privados</t>
  </si>
  <si>
    <t>3-1-1-03-01-03</t>
  </si>
  <si>
    <t>Salud EPS Privadas</t>
  </si>
  <si>
    <t>3-1-1-03-01-05</t>
  </si>
  <si>
    <t>Caja de Compensación</t>
  </si>
  <si>
    <t>3-1-1-03-02</t>
  </si>
  <si>
    <t>Aportes Patronales Sector Público</t>
  </si>
  <si>
    <t>3-1-1-03-02-01</t>
  </si>
  <si>
    <t>Cesantías Fondos Públicos</t>
  </si>
  <si>
    <t>3-1-1-03-02-02</t>
  </si>
  <si>
    <t>Pensiones Fondos Públicos</t>
  </si>
  <si>
    <t>3-1-1-03-02-03</t>
  </si>
  <si>
    <t>Salud EPS Públicas</t>
  </si>
  <si>
    <t>3-1-1-03-02-04</t>
  </si>
  <si>
    <t>Riesgos Profesionales Sector Público</t>
  </si>
  <si>
    <t>3-1-1-03-02-06</t>
  </si>
  <si>
    <t>ICBF</t>
  </si>
  <si>
    <t>3-1-1-03-02-07</t>
  </si>
  <si>
    <t>SENA</t>
  </si>
  <si>
    <t>3-1-1-03-02-09</t>
  </si>
  <si>
    <t>Comisiones</t>
  </si>
  <si>
    <t>3-1-2</t>
  </si>
  <si>
    <t>GASTOS GENERALES</t>
  </si>
  <si>
    <t>3-1-2-01</t>
  </si>
  <si>
    <t>Adquisición de Bienes</t>
  </si>
  <si>
    <t>3-1-2-01-01</t>
  </si>
  <si>
    <t>Dotación</t>
  </si>
  <si>
    <t>3-1-2-01-02</t>
  </si>
  <si>
    <t>Gastos de Computador</t>
  </si>
  <si>
    <t>3-1-2-01-03</t>
  </si>
  <si>
    <t>Combustibles, Lubricantes y Llantas</t>
  </si>
  <si>
    <t>3-1-2-01-04</t>
  </si>
  <si>
    <t>Materiales y Suministros</t>
  </si>
  <si>
    <t>3-1-2-01-05</t>
  </si>
  <si>
    <t>Compra de Equipo</t>
  </si>
  <si>
    <t>3-1-2-02</t>
  </si>
  <si>
    <t>Adquisición de Servicios</t>
  </si>
  <si>
    <t>3-1-2-02-01</t>
  </si>
  <si>
    <t>Arrendamientos</t>
  </si>
  <si>
    <t>3-1-2-02-03</t>
  </si>
  <si>
    <t>Gastos de Transporte y Comunicación</t>
  </si>
  <si>
    <t>3-1-2-02-04</t>
  </si>
  <si>
    <t>Impresos y  Publicaciones</t>
  </si>
  <si>
    <t>3-1-2-02-05</t>
  </si>
  <si>
    <t>Mantenimiento y Reparaciones</t>
  </si>
  <si>
    <t>3-1-2-02-05-01</t>
  </si>
  <si>
    <t>Mantenimiento Entidad</t>
  </si>
  <si>
    <t>3-1-2-02-06</t>
  </si>
  <si>
    <t>Seguros</t>
  </si>
  <si>
    <t>3-1-2-02-06-01</t>
  </si>
  <si>
    <t>Seguros Entidad</t>
  </si>
  <si>
    <t>3-1-2-02-08</t>
  </si>
  <si>
    <t>Servicios Públicos</t>
  </si>
  <si>
    <t>3-1-2-02-08-01</t>
  </si>
  <si>
    <t>Energía</t>
  </si>
  <si>
    <t>3-1-2-02-08-02</t>
  </si>
  <si>
    <t>Acueducto y Alcantarillado</t>
  </si>
  <si>
    <t>3-1-2-02-08-03</t>
  </si>
  <si>
    <t>Aseo</t>
  </si>
  <si>
    <t>3-1-2-02-08-04</t>
  </si>
  <si>
    <t>Teléfono</t>
  </si>
  <si>
    <t>3-1-2-02-09</t>
  </si>
  <si>
    <t>Capacitación</t>
  </si>
  <si>
    <t>3-1-2-02-09-01</t>
  </si>
  <si>
    <t>Capacitación Interna</t>
  </si>
  <si>
    <t>3-1-2-02-10</t>
  </si>
  <si>
    <t>Bienestar e Incentivos</t>
  </si>
  <si>
    <t>3-1-2-02-11</t>
  </si>
  <si>
    <t>Promoción Institucional</t>
  </si>
  <si>
    <t>3-1-2-02-12</t>
  </si>
  <si>
    <t>Salud Ocupacional</t>
  </si>
  <si>
    <t>3-1-2-03</t>
  </si>
  <si>
    <t>Otros Gastos Generales</t>
  </si>
  <si>
    <t>3-1-2-03-02</t>
  </si>
  <si>
    <t>Impuestos, Tasas, Contribuciones, Derechos y Multas</t>
  </si>
  <si>
    <t>3-3</t>
  </si>
  <si>
    <t>INVERSIÓN</t>
  </si>
  <si>
    <t>3-3-1</t>
  </si>
  <si>
    <t>DIRECTA</t>
  </si>
  <si>
    <t>3-3-1-14</t>
  </si>
  <si>
    <t>Bogotá Humana</t>
  </si>
  <si>
    <t>3-3-1-14-01</t>
  </si>
  <si>
    <t>Una ciudad que supera la segregación y la discriminación: el ser humano enel centro de las preocupaciones del desarrollo</t>
  </si>
  <si>
    <t>3-3-1-14-01-03</t>
  </si>
  <si>
    <t>Construcción de saberes. Educación incluyente, diversa y de calidadpara disfrutar y aprender</t>
  </si>
  <si>
    <t>3-3-1-14-01-03-0911</t>
  </si>
  <si>
    <t>Jornada educativa única para la excelencia académica y la formación integral</t>
  </si>
  <si>
    <t>3-3-1-14-01-03-0911-115</t>
  </si>
  <si>
    <t>3-3-1-14-01-05</t>
  </si>
  <si>
    <t>Lucha contra distintos tipos de discriminación y violencias por condición, situación, identidad, diferencia, diversidad o etapa del ciclo vital</t>
  </si>
  <si>
    <t>3-3-1-14-01-05-0439</t>
  </si>
  <si>
    <t>Memoria histórica y patrimonio cultural</t>
  </si>
  <si>
    <t>3-3-1-14-01-05-0439-128</t>
  </si>
  <si>
    <t>Bogotá reconoce y apropia la diversidad y la interculturalidad</t>
  </si>
  <si>
    <t>3-3-1-14-01-08</t>
  </si>
  <si>
    <t>Ejercicio de las libertades culturales y deportivas</t>
  </si>
  <si>
    <t>3-3-1-14-01-08-0498</t>
  </si>
  <si>
    <t>Gestión e intervención del patrimonio cultural material del Distrito Capital</t>
  </si>
  <si>
    <t>3-3-1-14-01-08-0498-144</t>
  </si>
  <si>
    <t>Arte, cultura y patrimonio en la transformación</t>
  </si>
  <si>
    <t>3-3-1-14-01-08-0746</t>
  </si>
  <si>
    <t>Circulación y divulgación de los valores del patrimonio cultural</t>
  </si>
  <si>
    <t>3-3-1-14-01-08-0746-144</t>
  </si>
  <si>
    <t>3-3-1-14-01-16</t>
  </si>
  <si>
    <t>Revitalización del centro ampliado</t>
  </si>
  <si>
    <t>3-3-1-14-01-16-0440</t>
  </si>
  <si>
    <t>Revitalización del centro tradicional y de sectores e inmuebles de interés cultural en el Distrito Capital</t>
  </si>
  <si>
    <t>3-3-1-14-01-16-0440-177</t>
  </si>
  <si>
    <t>Intervenciones urbanas priorizadas</t>
  </si>
  <si>
    <t>3-3-1-14-03</t>
  </si>
  <si>
    <t>Una Bogotá que defiende y fortalece lo público</t>
  </si>
  <si>
    <t>3-3-1-14-03-26</t>
  </si>
  <si>
    <t>Transparencia, probidad, lucha contra la corrupción y control social efectivo e incluyente</t>
  </si>
  <si>
    <t>3-3-1-14-03-26-0942</t>
  </si>
  <si>
    <t>Transparencia en la gestión institucional</t>
  </si>
  <si>
    <t>3-3-1-14-03-26-0942-222</t>
  </si>
  <si>
    <t>Fortalecimiento de la capacidad institucional para identificar, prevenir y resolver problemas de corrupción y para identificar oportunidades de probidad</t>
  </si>
  <si>
    <t>3-3-1-14-03-31</t>
  </si>
  <si>
    <t>Fortalecimiento de la función administrativa y desarrollo institucional</t>
  </si>
  <si>
    <t>3-3-1-14-03-31-0733</t>
  </si>
  <si>
    <t>Fortalecimiento y mejoramiento de la gestión institucional</t>
  </si>
  <si>
    <t>3-3-1-14-03-31-0733-235</t>
  </si>
  <si>
    <t>Sistemas de mejoramiento de la gestión y de la capacidad operativa de las entidades</t>
  </si>
  <si>
    <t>3-3-1-15</t>
  </si>
  <si>
    <t>Bogotá Mejor Para Todos</t>
  </si>
  <si>
    <t>3-3-1-15-01</t>
  </si>
  <si>
    <t>Pilar Igualdad de calidad de vida</t>
  </si>
  <si>
    <t>3-3-1-15-01-11</t>
  </si>
  <si>
    <t>Mejores oportunidades para el desarrollo a través de la cultura, la recreación y el deporte</t>
  </si>
  <si>
    <t>3-3-1-15-01-11-1024</t>
  </si>
  <si>
    <t>Formación en patrimonio cultural</t>
  </si>
  <si>
    <t>3-3-1-15-01-11-1024-124</t>
  </si>
  <si>
    <t>Formación para la transformación del ser</t>
  </si>
  <si>
    <t>3-3-1-15-02</t>
  </si>
  <si>
    <t>Pilar Democracia urbana</t>
  </si>
  <si>
    <t>3-3-1-15-02-17</t>
  </si>
  <si>
    <t>Espacio público, derecho de todos</t>
  </si>
  <si>
    <t>3-3-1-15-02-17-1112</t>
  </si>
  <si>
    <t>Instrumentos de planeación y gestión para la preservación y sostenibilidad del patrimonio cultural</t>
  </si>
  <si>
    <t>3-3-1-15-02-17-1112-140</t>
  </si>
  <si>
    <t>Recuperación del patrimonio material de la ciudad</t>
  </si>
  <si>
    <t>3-3-1-15-02-17-1114</t>
  </si>
  <si>
    <t>Intervención y conservación de los bienes muebles e inmuebles en sectores de interés cultural del Distrito Capital</t>
  </si>
  <si>
    <t>3-3-1-15-02-17-1114-140</t>
  </si>
  <si>
    <t>3-3-1-15-03</t>
  </si>
  <si>
    <t>Pilar Construcción de comunidad y cultura ciudadana</t>
  </si>
  <si>
    <t>3-3-1-15-03-25</t>
  </si>
  <si>
    <t>Cambio cultural y construcción del tejido social para la vida</t>
  </si>
  <si>
    <t>3-3-1-15-03-25-1107</t>
  </si>
  <si>
    <t>Divulgación y apropiación del patrimonio cultural del Distrito Capital</t>
  </si>
  <si>
    <t>3-3-1-15-03-25-1107-158</t>
  </si>
  <si>
    <t>Valoración y apropiación social del patrimonio cultural</t>
  </si>
  <si>
    <t>3-3-1-15-07</t>
  </si>
  <si>
    <t>Eje transversal Gobierno legítimo, fortalecimiento local y eficiencia</t>
  </si>
  <si>
    <t>3-3-1-15-07-42</t>
  </si>
  <si>
    <t>Transparencia, gestión pública y servicio a la ciudadanía</t>
  </si>
  <si>
    <t>3-3-1-15-07-42-1110</t>
  </si>
  <si>
    <t>Fortalecimiento y desarrollo de la gestión institucional</t>
  </si>
  <si>
    <t>3-3-1-15-07-42-1110-185</t>
  </si>
  <si>
    <t>Fortalecimiento a la gestión pública efectiva y eficiente</t>
  </si>
  <si>
    <t>3-3-4</t>
  </si>
  <si>
    <t>PASIVOS EXIGIBLES</t>
  </si>
  <si>
    <t>3-3-4-00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</si>
</sst>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\ * #,##0.00_);_(&quot;$&quot;\ * \(#,##0.00\);_(&quot;$&quot;\ 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Unicode MS"/>
    </font>
    <font>
      <sz val="10"/>
      <color theme="1"/>
      <name val="Arial Unicode MS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3" fillId="2" borderId="3" xfId="1" applyFont="1" applyFill="1" applyBorder="1" applyAlignment="1">
      <alignment horizontal="center" vertical="center"/>
    </xf>
    <xf numFmtId="164" fontId="3" fillId="2" borderId="2" xfId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vertical="center"/>
    </xf>
    <xf numFmtId="49" fontId="3" fillId="2" borderId="4" xfId="0" applyNumberFormat="1" applyFont="1" applyFill="1" applyBorder="1" applyAlignment="1">
      <alignment horizontal="center" vertical="center"/>
    </xf>
    <xf numFmtId="164" fontId="3" fillId="2" borderId="4" xfId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/>
    </xf>
    <xf numFmtId="164" fontId="3" fillId="2" borderId="6" xfId="1" applyFont="1" applyFill="1" applyBorder="1" applyAlignment="1">
      <alignment horizontal="center" vertical="center"/>
    </xf>
    <xf numFmtId="164" fontId="3" fillId="2" borderId="7" xfId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2" fillId="3" borderId="7" xfId="0" applyNumberFormat="1" applyFont="1" applyFill="1" applyBorder="1" applyAlignment="1">
      <alignment horizontal="justify" vertical="center"/>
    </xf>
    <xf numFmtId="164" fontId="2" fillId="3" borderId="7" xfId="1" applyFont="1" applyFill="1" applyBorder="1" applyAlignment="1">
      <alignment vertical="center"/>
    </xf>
    <xf numFmtId="10" fontId="2" fillId="3" borderId="7" xfId="2" applyNumberFormat="1" applyFont="1" applyFill="1" applyBorder="1" applyAlignment="1">
      <alignment horizontal="center" vertical="center"/>
    </xf>
    <xf numFmtId="49" fontId="0" fillId="0" borderId="0" xfId="0" applyNumberFormat="1"/>
    <xf numFmtId="0" fontId="7" fillId="3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49" fontId="0" fillId="3" borderId="7" xfId="0" applyNumberFormat="1" applyFill="1" applyBorder="1" applyAlignment="1">
      <alignment horizontal="justify" vertical="center"/>
    </xf>
    <xf numFmtId="164" fontId="0" fillId="3" borderId="7" xfId="1" applyFont="1" applyFill="1" applyBorder="1" applyAlignment="1">
      <alignment vertical="center"/>
    </xf>
    <xf numFmtId="10" fontId="0" fillId="3" borderId="7" xfId="2" applyNumberFormat="1" applyFont="1" applyFill="1" applyBorder="1" applyAlignment="1">
      <alignment horizontal="center" vertical="center"/>
    </xf>
    <xf numFmtId="164" fontId="1" fillId="3" borderId="7" xfId="1" applyFont="1" applyFill="1" applyBorder="1" applyAlignment="1">
      <alignment vertical="center"/>
    </xf>
    <xf numFmtId="49" fontId="0" fillId="0" borderId="0" xfId="0" applyNumberFormat="1" applyAlignment="1">
      <alignment horizontal="justify" vertical="center"/>
    </xf>
    <xf numFmtId="164" fontId="0" fillId="0" borderId="0" xfId="1" applyFont="1" applyAlignment="1">
      <alignment vertical="center"/>
    </xf>
    <xf numFmtId="49" fontId="0" fillId="0" borderId="0" xfId="0" applyNumberFormat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tabSelected="1" zoomScaleNormal="100" workbookViewId="0">
      <selection activeCell="E18" sqref="E18"/>
    </sheetView>
  </sheetViews>
  <sheetFormatPr baseColWidth="10" defaultRowHeight="15" x14ac:dyDescent="0.25"/>
  <cols>
    <col min="1" max="1" width="24" style="24" customWidth="1"/>
    <col min="2" max="2" width="53.140625" style="31" customWidth="1"/>
    <col min="3" max="10" width="20.28515625" style="32" customWidth="1"/>
    <col min="11" max="11" width="12.140625" style="33" customWidth="1"/>
    <col min="12" max="13" width="20.28515625" style="32" customWidth="1"/>
    <col min="14" max="14" width="12.140625" style="33" customWidth="1"/>
    <col min="15" max="16384" width="11.42578125" style="24"/>
  </cols>
  <sheetData>
    <row r="1" spans="1:14" s="7" customFormat="1" ht="15" customHeight="1" x14ac:dyDescent="0.25">
      <c r="A1" s="1" t="s">
        <v>0</v>
      </c>
      <c r="B1" s="2"/>
      <c r="C1" s="3" t="s">
        <v>1</v>
      </c>
      <c r="D1" s="4"/>
      <c r="E1" s="4"/>
      <c r="F1" s="4"/>
      <c r="G1" s="4"/>
      <c r="H1" s="5"/>
      <c r="I1" s="3" t="s">
        <v>2</v>
      </c>
      <c r="J1" s="5"/>
      <c r="K1" s="6" t="s">
        <v>3</v>
      </c>
      <c r="L1" s="3" t="s">
        <v>4</v>
      </c>
      <c r="M1" s="5"/>
      <c r="N1" s="6" t="s">
        <v>5</v>
      </c>
    </row>
    <row r="2" spans="1:14" s="7" customFormat="1" ht="15" customHeight="1" x14ac:dyDescent="0.25">
      <c r="A2" s="8" t="s">
        <v>6</v>
      </c>
      <c r="B2" s="8" t="s">
        <v>7</v>
      </c>
      <c r="C2" s="9" t="s">
        <v>8</v>
      </c>
      <c r="D2" s="3" t="s">
        <v>9</v>
      </c>
      <c r="E2" s="5"/>
      <c r="F2" s="9" t="s">
        <v>10</v>
      </c>
      <c r="G2" s="9" t="s">
        <v>11</v>
      </c>
      <c r="H2" s="9" t="s">
        <v>12</v>
      </c>
      <c r="I2" s="9" t="s">
        <v>13</v>
      </c>
      <c r="J2" s="9" t="s">
        <v>14</v>
      </c>
      <c r="K2" s="10"/>
      <c r="L2" s="9" t="s">
        <v>13</v>
      </c>
      <c r="M2" s="9" t="s">
        <v>14</v>
      </c>
      <c r="N2" s="10"/>
    </row>
    <row r="3" spans="1:14" s="7" customFormat="1" ht="15" customHeight="1" x14ac:dyDescent="0.25">
      <c r="A3" s="11"/>
      <c r="B3" s="11"/>
      <c r="C3" s="12"/>
      <c r="D3" s="13" t="s">
        <v>13</v>
      </c>
      <c r="E3" s="13" t="s">
        <v>14</v>
      </c>
      <c r="F3" s="12"/>
      <c r="G3" s="12"/>
      <c r="H3" s="12"/>
      <c r="I3" s="12"/>
      <c r="J3" s="12"/>
      <c r="K3" s="14"/>
      <c r="L3" s="12"/>
      <c r="M3" s="12"/>
      <c r="N3" s="14"/>
    </row>
    <row r="4" spans="1:14" s="16" customFormat="1" ht="12.75" x14ac:dyDescent="0.25">
      <c r="A4" s="15" t="s">
        <v>15</v>
      </c>
      <c r="B4" s="15" t="s">
        <v>16</v>
      </c>
      <c r="C4" s="15">
        <v>3</v>
      </c>
      <c r="D4" s="15" t="s">
        <v>17</v>
      </c>
      <c r="E4" s="15" t="s">
        <v>18</v>
      </c>
      <c r="F4" s="15" t="s">
        <v>19</v>
      </c>
      <c r="G4" s="15">
        <v>7</v>
      </c>
      <c r="H4" s="15" t="s">
        <v>20</v>
      </c>
      <c r="I4" s="15">
        <v>9</v>
      </c>
      <c r="J4" s="15">
        <v>10</v>
      </c>
      <c r="K4" s="15" t="s">
        <v>21</v>
      </c>
      <c r="L4" s="15" t="s">
        <v>22</v>
      </c>
      <c r="M4" s="15" t="s">
        <v>23</v>
      </c>
      <c r="N4" s="15" t="s">
        <v>24</v>
      </c>
    </row>
    <row r="5" spans="1:14" s="17" customFormat="1" ht="2.25" customHeight="1" x14ac:dyDescent="0.2">
      <c r="B5" s="18"/>
      <c r="C5" s="18"/>
      <c r="D5" s="18"/>
      <c r="E5" s="18"/>
      <c r="F5" s="18"/>
      <c r="G5" s="18"/>
      <c r="H5" s="18"/>
      <c r="I5" s="19"/>
      <c r="J5" s="19"/>
      <c r="K5" s="18"/>
      <c r="L5" s="19"/>
      <c r="M5" s="19"/>
      <c r="N5" s="18"/>
    </row>
    <row r="6" spans="1:14" x14ac:dyDescent="0.25">
      <c r="A6" s="20">
        <v>3</v>
      </c>
      <c r="B6" s="21" t="s">
        <v>25</v>
      </c>
      <c r="C6" s="22">
        <f>SUM(C7+C69)</f>
        <v>23575883000</v>
      </c>
      <c r="D6" s="22">
        <f t="shared" ref="D6" si="0">SUM(D7+D69)</f>
        <v>0</v>
      </c>
      <c r="E6" s="22">
        <f>SUM(E7+E69+E94)</f>
        <v>723153862</v>
      </c>
      <c r="F6" s="22">
        <f t="shared" ref="F6:J6" si="1">SUM(F7+F69+F94)</f>
        <v>24299036862</v>
      </c>
      <c r="G6" s="22">
        <f t="shared" si="1"/>
        <v>0</v>
      </c>
      <c r="H6" s="22">
        <f t="shared" si="1"/>
        <v>24299036862</v>
      </c>
      <c r="I6" s="22">
        <f t="shared" si="1"/>
        <v>2872225727</v>
      </c>
      <c r="J6" s="22">
        <f t="shared" si="1"/>
        <v>21148798669</v>
      </c>
      <c r="K6" s="23">
        <f>J6/H6</f>
        <v>0.87035542968674229</v>
      </c>
      <c r="L6" s="22">
        <f t="shared" ref="L6:M6" si="2">SUM(L7+L69+L94)</f>
        <v>4317750575</v>
      </c>
      <c r="M6" s="22">
        <f t="shared" si="2"/>
        <v>14782926779</v>
      </c>
      <c r="N6" s="23">
        <f>M6/H6</f>
        <v>0.60837500938641109</v>
      </c>
    </row>
    <row r="7" spans="1:14" x14ac:dyDescent="0.25">
      <c r="A7" s="20" t="s">
        <v>26</v>
      </c>
      <c r="B7" s="21" t="s">
        <v>27</v>
      </c>
      <c r="C7" s="22">
        <f>SUM(C8+C42)</f>
        <v>6054677000</v>
      </c>
      <c r="D7" s="22">
        <f t="shared" ref="D7:J7" si="3">SUM(D8+D42)</f>
        <v>0</v>
      </c>
      <c r="E7" s="22">
        <f t="shared" si="3"/>
        <v>0</v>
      </c>
      <c r="F7" s="22">
        <f t="shared" si="3"/>
        <v>6054677000</v>
      </c>
      <c r="G7" s="22">
        <f t="shared" si="3"/>
        <v>0</v>
      </c>
      <c r="H7" s="22">
        <f t="shared" si="3"/>
        <v>6054677000</v>
      </c>
      <c r="I7" s="22">
        <f t="shared" si="3"/>
        <v>755491718</v>
      </c>
      <c r="J7" s="22">
        <f t="shared" si="3"/>
        <v>3972483436</v>
      </c>
      <c r="K7" s="23">
        <f t="shared" ref="K7:K70" si="4">J7/H7</f>
        <v>0.65610162788204884</v>
      </c>
      <c r="L7" s="22">
        <f t="shared" ref="L7:M7" si="5">SUM(L8+L42)</f>
        <v>966389453</v>
      </c>
      <c r="M7" s="22">
        <f t="shared" si="5"/>
        <v>3638353470</v>
      </c>
      <c r="N7" s="23">
        <f t="shared" ref="N7:N70" si="6">M7/H7</f>
        <v>0.60091619585982869</v>
      </c>
    </row>
    <row r="8" spans="1:14" x14ac:dyDescent="0.25">
      <c r="A8" s="20" t="s">
        <v>28</v>
      </c>
      <c r="B8" s="21" t="s">
        <v>29</v>
      </c>
      <c r="C8" s="22">
        <f>SUM(C9+C24+C28)</f>
        <v>4454676000</v>
      </c>
      <c r="D8" s="22">
        <f t="shared" ref="D8:J8" si="7">SUM(D9+D24+D28)</f>
        <v>0</v>
      </c>
      <c r="E8" s="22">
        <f t="shared" si="7"/>
        <v>31000000</v>
      </c>
      <c r="F8" s="22">
        <f t="shared" si="7"/>
        <v>4485676000</v>
      </c>
      <c r="G8" s="22">
        <f t="shared" si="7"/>
        <v>0</v>
      </c>
      <c r="H8" s="22">
        <f t="shared" si="7"/>
        <v>4485676000</v>
      </c>
      <c r="I8" s="22">
        <f t="shared" si="7"/>
        <v>450893578</v>
      </c>
      <c r="J8" s="22">
        <f t="shared" si="7"/>
        <v>2721244231</v>
      </c>
      <c r="K8" s="23">
        <f t="shared" si="4"/>
        <v>0.60665198088314898</v>
      </c>
      <c r="L8" s="22">
        <f t="shared" ref="L8:M8" si="8">SUM(L9+L24+L28)</f>
        <v>476146937</v>
      </c>
      <c r="M8" s="22">
        <f t="shared" si="8"/>
        <v>2699458093</v>
      </c>
      <c r="N8" s="23">
        <f t="shared" si="6"/>
        <v>0.6017951570733151</v>
      </c>
    </row>
    <row r="9" spans="1:14" x14ac:dyDescent="0.25">
      <c r="A9" s="25" t="s">
        <v>30</v>
      </c>
      <c r="B9" s="21" t="s">
        <v>31</v>
      </c>
      <c r="C9" s="22">
        <f>SUM(C10:C23)</f>
        <v>3179063000</v>
      </c>
      <c r="D9" s="22">
        <f t="shared" ref="D9:J9" si="9">SUM(D10:D23)</f>
        <v>-6900000</v>
      </c>
      <c r="E9" s="22">
        <f t="shared" si="9"/>
        <v>-7450000</v>
      </c>
      <c r="F9" s="22">
        <f t="shared" si="9"/>
        <v>3171613000</v>
      </c>
      <c r="G9" s="22">
        <f t="shared" si="9"/>
        <v>0</v>
      </c>
      <c r="H9" s="22">
        <f t="shared" si="9"/>
        <v>3171613000</v>
      </c>
      <c r="I9" s="22">
        <f t="shared" si="9"/>
        <v>272337713</v>
      </c>
      <c r="J9" s="22">
        <f t="shared" si="9"/>
        <v>1867741607</v>
      </c>
      <c r="K9" s="23">
        <f t="shared" si="4"/>
        <v>0.58889328773718608</v>
      </c>
      <c r="L9" s="22">
        <f t="shared" ref="L9:M9" si="10">SUM(L10:L23)</f>
        <v>272337713</v>
      </c>
      <c r="M9" s="22">
        <f t="shared" si="10"/>
        <v>1867741607</v>
      </c>
      <c r="N9" s="23">
        <f t="shared" si="6"/>
        <v>0.58889328773718608</v>
      </c>
    </row>
    <row r="10" spans="1:14" x14ac:dyDescent="0.25">
      <c r="A10" s="26" t="s">
        <v>32</v>
      </c>
      <c r="B10" s="27" t="s">
        <v>33</v>
      </c>
      <c r="C10" s="28">
        <v>1733524000</v>
      </c>
      <c r="D10" s="28">
        <v>-6900000</v>
      </c>
      <c r="E10" s="28">
        <v>-35598475</v>
      </c>
      <c r="F10" s="28">
        <v>1697925525</v>
      </c>
      <c r="G10" s="28"/>
      <c r="H10" s="28">
        <v>1697925525</v>
      </c>
      <c r="I10" s="28">
        <v>88660531</v>
      </c>
      <c r="J10" s="28">
        <v>953540512</v>
      </c>
      <c r="K10" s="29">
        <f t="shared" si="4"/>
        <v>0.5615914820527832</v>
      </c>
      <c r="L10" s="28">
        <v>88660531</v>
      </c>
      <c r="M10" s="28">
        <v>953540512</v>
      </c>
      <c r="N10" s="29">
        <f t="shared" si="6"/>
        <v>0.5615914820527832</v>
      </c>
    </row>
    <row r="11" spans="1:14" x14ac:dyDescent="0.25">
      <c r="A11" s="26" t="s">
        <v>34</v>
      </c>
      <c r="B11" s="27" t="s">
        <v>35</v>
      </c>
      <c r="C11" s="28">
        <v>106495000</v>
      </c>
      <c r="D11" s="28"/>
      <c r="E11" s="28"/>
      <c r="F11" s="28">
        <v>106495000</v>
      </c>
      <c r="G11" s="28"/>
      <c r="H11" s="28">
        <v>106495000</v>
      </c>
      <c r="I11" s="28">
        <v>9064572</v>
      </c>
      <c r="J11" s="28">
        <v>105332227</v>
      </c>
      <c r="K11" s="29">
        <f t="shared" si="4"/>
        <v>0.98908143105310109</v>
      </c>
      <c r="L11" s="28">
        <v>9064572</v>
      </c>
      <c r="M11" s="28">
        <v>105332227</v>
      </c>
      <c r="N11" s="29">
        <f t="shared" si="6"/>
        <v>0.98908143105310109</v>
      </c>
    </row>
    <row r="12" spans="1:14" ht="30" x14ac:dyDescent="0.25">
      <c r="A12" s="26" t="s">
        <v>36</v>
      </c>
      <c r="B12" s="27" t="s">
        <v>37</v>
      </c>
      <c r="C12" s="28">
        <v>13144000</v>
      </c>
      <c r="D12" s="28"/>
      <c r="E12" s="28"/>
      <c r="F12" s="28">
        <v>13144000</v>
      </c>
      <c r="G12" s="28"/>
      <c r="H12" s="28">
        <v>13144000</v>
      </c>
      <c r="I12" s="28">
        <v>407896</v>
      </c>
      <c r="J12" s="28">
        <v>11287258</v>
      </c>
      <c r="K12" s="29">
        <f t="shared" si="4"/>
        <v>0.85873843578819231</v>
      </c>
      <c r="L12" s="28">
        <v>407896</v>
      </c>
      <c r="M12" s="28">
        <v>11287258</v>
      </c>
      <c r="N12" s="29">
        <f t="shared" si="6"/>
        <v>0.85873843578819231</v>
      </c>
    </row>
    <row r="13" spans="1:14" x14ac:dyDescent="0.25">
      <c r="A13" s="26" t="s">
        <v>38</v>
      </c>
      <c r="B13" s="27" t="s">
        <v>39</v>
      </c>
      <c r="C13" s="28">
        <v>1266000</v>
      </c>
      <c r="D13" s="28"/>
      <c r="E13" s="28"/>
      <c r="F13" s="28">
        <v>1266000</v>
      </c>
      <c r="G13" s="28"/>
      <c r="H13" s="28">
        <v>1266000</v>
      </c>
      <c r="I13" s="28">
        <v>99534</v>
      </c>
      <c r="J13" s="28">
        <v>1156253</v>
      </c>
      <c r="K13" s="29">
        <f t="shared" si="4"/>
        <v>0.91331200631911535</v>
      </c>
      <c r="L13" s="28">
        <v>99534</v>
      </c>
      <c r="M13" s="28">
        <v>1156253</v>
      </c>
      <c r="N13" s="29">
        <f t="shared" si="6"/>
        <v>0.91331200631911535</v>
      </c>
    </row>
    <row r="14" spans="1:14" x14ac:dyDescent="0.25">
      <c r="A14" s="26" t="s">
        <v>40</v>
      </c>
      <c r="B14" s="27" t="s">
        <v>41</v>
      </c>
      <c r="C14" s="28">
        <v>55050000</v>
      </c>
      <c r="D14" s="28"/>
      <c r="E14" s="28"/>
      <c r="F14" s="28">
        <v>55050000</v>
      </c>
      <c r="G14" s="28"/>
      <c r="H14" s="28">
        <v>55050000</v>
      </c>
      <c r="I14" s="28">
        <v>4042688</v>
      </c>
      <c r="J14" s="28">
        <v>18390775</v>
      </c>
      <c r="K14" s="29">
        <f t="shared" si="4"/>
        <v>0.33407402361489558</v>
      </c>
      <c r="L14" s="28">
        <v>4042688</v>
      </c>
      <c r="M14" s="28">
        <v>18390775</v>
      </c>
      <c r="N14" s="29">
        <f t="shared" si="6"/>
        <v>0.33407402361489558</v>
      </c>
    </row>
    <row r="15" spans="1:14" x14ac:dyDescent="0.25">
      <c r="A15" s="26" t="s">
        <v>42</v>
      </c>
      <c r="B15" s="27" t="s">
        <v>43</v>
      </c>
      <c r="C15" s="28">
        <v>264183000</v>
      </c>
      <c r="D15" s="28"/>
      <c r="E15" s="28"/>
      <c r="F15" s="28">
        <v>264183000</v>
      </c>
      <c r="G15" s="28"/>
      <c r="H15" s="28">
        <v>264183000</v>
      </c>
      <c r="I15" s="28"/>
      <c r="J15" s="28">
        <v>148002450</v>
      </c>
      <c r="K15" s="29">
        <f t="shared" si="4"/>
        <v>0.56022700173743201</v>
      </c>
      <c r="L15" s="28"/>
      <c r="M15" s="28">
        <v>148002450</v>
      </c>
      <c r="N15" s="29">
        <f t="shared" si="6"/>
        <v>0.56022700173743201</v>
      </c>
    </row>
    <row r="16" spans="1:14" x14ac:dyDescent="0.25">
      <c r="A16" s="26" t="s">
        <v>44</v>
      </c>
      <c r="B16" s="27" t="s">
        <v>45</v>
      </c>
      <c r="C16" s="28">
        <v>239492000</v>
      </c>
      <c r="D16" s="28"/>
      <c r="E16" s="28"/>
      <c r="F16" s="28">
        <v>239492000</v>
      </c>
      <c r="G16" s="28"/>
      <c r="H16" s="28">
        <v>239492000</v>
      </c>
      <c r="I16" s="28">
        <v>131127695</v>
      </c>
      <c r="J16" s="28">
        <v>135044810</v>
      </c>
      <c r="K16" s="29">
        <f t="shared" si="4"/>
        <v>0.56388025487281412</v>
      </c>
      <c r="L16" s="28">
        <v>131127695</v>
      </c>
      <c r="M16" s="28">
        <v>135044810</v>
      </c>
      <c r="N16" s="29">
        <f t="shared" si="6"/>
        <v>0.56388025487281412</v>
      </c>
    </row>
    <row r="17" spans="1:14" x14ac:dyDescent="0.25">
      <c r="A17" s="26" t="s">
        <v>46</v>
      </c>
      <c r="B17" s="27" t="s">
        <v>47</v>
      </c>
      <c r="C17" s="28">
        <v>114955000</v>
      </c>
      <c r="D17" s="28"/>
      <c r="E17" s="28"/>
      <c r="F17" s="28">
        <v>114955000</v>
      </c>
      <c r="G17" s="28"/>
      <c r="H17" s="28">
        <v>114955000</v>
      </c>
      <c r="I17" s="28">
        <v>7904064</v>
      </c>
      <c r="J17" s="28">
        <v>67526340</v>
      </c>
      <c r="K17" s="29">
        <f t="shared" si="4"/>
        <v>0.58741542342655817</v>
      </c>
      <c r="L17" s="28">
        <v>7904064</v>
      </c>
      <c r="M17" s="28">
        <v>67526340</v>
      </c>
      <c r="N17" s="29">
        <f t="shared" si="6"/>
        <v>0.58741542342655817</v>
      </c>
    </row>
    <row r="18" spans="1:14" x14ac:dyDescent="0.25">
      <c r="A18" s="26" t="s">
        <v>48</v>
      </c>
      <c r="B18" s="27" t="s">
        <v>49</v>
      </c>
      <c r="C18" s="28">
        <v>568377000</v>
      </c>
      <c r="D18" s="28"/>
      <c r="E18" s="28"/>
      <c r="F18" s="28">
        <v>568377000</v>
      </c>
      <c r="G18" s="28"/>
      <c r="H18" s="28">
        <v>568377000</v>
      </c>
      <c r="I18" s="28">
        <v>27673626</v>
      </c>
      <c r="J18" s="28">
        <v>321800913</v>
      </c>
      <c r="K18" s="29">
        <f t="shared" si="4"/>
        <v>0.5661751144046997</v>
      </c>
      <c r="L18" s="28">
        <v>27673626</v>
      </c>
      <c r="M18" s="28">
        <v>321800913</v>
      </c>
      <c r="N18" s="29">
        <f t="shared" si="6"/>
        <v>0.5661751144046997</v>
      </c>
    </row>
    <row r="19" spans="1:14" x14ac:dyDescent="0.25">
      <c r="A19" s="26" t="s">
        <v>50</v>
      </c>
      <c r="B19" s="27" t="s">
        <v>51</v>
      </c>
      <c r="C19" s="28">
        <v>29074000</v>
      </c>
      <c r="D19" s="28"/>
      <c r="E19" s="28"/>
      <c r="F19" s="28">
        <v>29074000</v>
      </c>
      <c r="G19" s="28"/>
      <c r="H19" s="28">
        <v>29074000</v>
      </c>
      <c r="I19" s="28">
        <v>2619563</v>
      </c>
      <c r="J19" s="28">
        <v>28964751</v>
      </c>
      <c r="K19" s="29">
        <f t="shared" si="4"/>
        <v>0.99624238150925226</v>
      </c>
      <c r="L19" s="28">
        <v>2619563</v>
      </c>
      <c r="M19" s="28">
        <v>28964751</v>
      </c>
      <c r="N19" s="29">
        <f t="shared" si="6"/>
        <v>0.99624238150925226</v>
      </c>
    </row>
    <row r="20" spans="1:14" x14ac:dyDescent="0.25">
      <c r="A20" s="26" t="s">
        <v>52</v>
      </c>
      <c r="B20" s="27" t="s">
        <v>53</v>
      </c>
      <c r="C20" s="28">
        <v>963000</v>
      </c>
      <c r="D20" s="28"/>
      <c r="E20" s="28"/>
      <c r="F20" s="28">
        <v>963000</v>
      </c>
      <c r="G20" s="28"/>
      <c r="H20" s="28">
        <v>963000</v>
      </c>
      <c r="I20" s="28">
        <v>81976</v>
      </c>
      <c r="J20" s="28">
        <v>924963</v>
      </c>
      <c r="K20" s="29">
        <f t="shared" si="4"/>
        <v>0.96050155763239875</v>
      </c>
      <c r="L20" s="28">
        <v>81976</v>
      </c>
      <c r="M20" s="28">
        <v>924963</v>
      </c>
      <c r="N20" s="29">
        <f t="shared" si="6"/>
        <v>0.96050155763239875</v>
      </c>
    </row>
    <row r="21" spans="1:14" x14ac:dyDescent="0.25">
      <c r="A21" s="26" t="s">
        <v>54</v>
      </c>
      <c r="B21" s="27" t="s">
        <v>55</v>
      </c>
      <c r="C21" s="28">
        <v>30000000</v>
      </c>
      <c r="D21" s="28"/>
      <c r="E21" s="28">
        <v>26921356</v>
      </c>
      <c r="F21" s="28">
        <v>56921356</v>
      </c>
      <c r="G21" s="28"/>
      <c r="H21" s="28">
        <v>56921356</v>
      </c>
      <c r="I21" s="28"/>
      <c r="J21" s="28">
        <v>56590322</v>
      </c>
      <c r="K21" s="29">
        <f t="shared" si="4"/>
        <v>0.99418436201695548</v>
      </c>
      <c r="L21" s="28"/>
      <c r="M21" s="28">
        <v>56590322</v>
      </c>
      <c r="N21" s="29">
        <f t="shared" si="6"/>
        <v>0.99418436201695548</v>
      </c>
    </row>
    <row r="22" spans="1:14" x14ac:dyDescent="0.25">
      <c r="A22" s="26" t="s">
        <v>56</v>
      </c>
      <c r="B22" s="27" t="s">
        <v>57</v>
      </c>
      <c r="C22" s="28">
        <v>9631000</v>
      </c>
      <c r="D22" s="28"/>
      <c r="E22" s="28"/>
      <c r="F22" s="28">
        <v>9631000</v>
      </c>
      <c r="G22" s="28"/>
      <c r="H22" s="28">
        <v>9631000</v>
      </c>
      <c r="I22" s="28">
        <v>655568</v>
      </c>
      <c r="J22" s="28">
        <v>5162890</v>
      </c>
      <c r="K22" s="29">
        <f t="shared" si="4"/>
        <v>0.53606998234866576</v>
      </c>
      <c r="L22" s="28">
        <v>655568</v>
      </c>
      <c r="M22" s="28">
        <v>5162890</v>
      </c>
      <c r="N22" s="29">
        <f t="shared" si="6"/>
        <v>0.53606998234866576</v>
      </c>
    </row>
    <row r="23" spans="1:14" ht="30" customHeight="1" x14ac:dyDescent="0.25">
      <c r="A23" s="26" t="s">
        <v>58</v>
      </c>
      <c r="B23" s="27" t="s">
        <v>59</v>
      </c>
      <c r="C23" s="28">
        <v>12909000</v>
      </c>
      <c r="D23" s="28"/>
      <c r="E23" s="28">
        <v>1227119</v>
      </c>
      <c r="F23" s="28">
        <v>14136119</v>
      </c>
      <c r="G23" s="28"/>
      <c r="H23" s="28">
        <v>14136119</v>
      </c>
      <c r="I23" s="28"/>
      <c r="J23" s="28">
        <v>14017143</v>
      </c>
      <c r="K23" s="29">
        <f t="shared" si="4"/>
        <v>0.99158354566766171</v>
      </c>
      <c r="L23" s="28"/>
      <c r="M23" s="28">
        <v>14017143</v>
      </c>
      <c r="N23" s="29">
        <f t="shared" si="6"/>
        <v>0.99158354566766171</v>
      </c>
    </row>
    <row r="24" spans="1:14" x14ac:dyDescent="0.25">
      <c r="A24" s="25" t="s">
        <v>60</v>
      </c>
      <c r="B24" s="21" t="s">
        <v>61</v>
      </c>
      <c r="C24" s="22">
        <f>SUM(C25+C27)</f>
        <v>190000000</v>
      </c>
      <c r="D24" s="22">
        <f t="shared" ref="D24:J24" si="11">SUM(D25+D27)</f>
        <v>0</v>
      </c>
      <c r="E24" s="22">
        <f t="shared" si="11"/>
        <v>31000000</v>
      </c>
      <c r="F24" s="22">
        <f t="shared" si="11"/>
        <v>221000000</v>
      </c>
      <c r="G24" s="22">
        <f t="shared" si="11"/>
        <v>0</v>
      </c>
      <c r="H24" s="22">
        <f t="shared" si="11"/>
        <v>221000000</v>
      </c>
      <c r="I24" s="22">
        <f t="shared" si="11"/>
        <v>23183191</v>
      </c>
      <c r="J24" s="22">
        <f t="shared" si="11"/>
        <v>218478577</v>
      </c>
      <c r="K24" s="23">
        <f t="shared" si="4"/>
        <v>0.98859084615384618</v>
      </c>
      <c r="L24" s="22">
        <f t="shared" ref="L24:M24" si="12">SUM(L25+L27)</f>
        <v>48135976</v>
      </c>
      <c r="M24" s="22">
        <f t="shared" si="12"/>
        <v>196692439</v>
      </c>
      <c r="N24" s="23">
        <f t="shared" si="6"/>
        <v>0.89001103619909505</v>
      </c>
    </row>
    <row r="25" spans="1:14" x14ac:dyDescent="0.25">
      <c r="A25" s="25" t="s">
        <v>62</v>
      </c>
      <c r="B25" s="21" t="s">
        <v>63</v>
      </c>
      <c r="C25" s="22">
        <f>SUM(C26)</f>
        <v>150000000</v>
      </c>
      <c r="D25" s="22">
        <f t="shared" ref="D25:M25" si="13">SUM(D26)</f>
        <v>0</v>
      </c>
      <c r="E25" s="22">
        <f t="shared" si="13"/>
        <v>-14500000</v>
      </c>
      <c r="F25" s="22">
        <f t="shared" si="13"/>
        <v>135500000</v>
      </c>
      <c r="G25" s="22">
        <f t="shared" si="13"/>
        <v>0</v>
      </c>
      <c r="H25" s="22">
        <f t="shared" si="13"/>
        <v>135500000</v>
      </c>
      <c r="I25" s="22">
        <f t="shared" si="13"/>
        <v>8630792</v>
      </c>
      <c r="J25" s="22">
        <f t="shared" si="13"/>
        <v>133472365</v>
      </c>
      <c r="K25" s="23">
        <f t="shared" si="4"/>
        <v>0.98503590405904062</v>
      </c>
      <c r="L25" s="22">
        <f t="shared" si="13"/>
        <v>27184656</v>
      </c>
      <c r="M25" s="22">
        <f t="shared" si="13"/>
        <v>127859959</v>
      </c>
      <c r="N25" s="23">
        <f t="shared" si="6"/>
        <v>0.94361593357933582</v>
      </c>
    </row>
    <row r="26" spans="1:14" x14ac:dyDescent="0.25">
      <c r="A26" s="26" t="s">
        <v>64</v>
      </c>
      <c r="B26" s="27" t="s">
        <v>65</v>
      </c>
      <c r="C26" s="28">
        <v>150000000</v>
      </c>
      <c r="D26" s="28"/>
      <c r="E26" s="28">
        <v>-14500000</v>
      </c>
      <c r="F26" s="28">
        <v>135500000</v>
      </c>
      <c r="G26" s="28"/>
      <c r="H26" s="28">
        <v>135500000</v>
      </c>
      <c r="I26" s="28">
        <v>8630792</v>
      </c>
      <c r="J26" s="28">
        <v>133472365</v>
      </c>
      <c r="K26" s="29">
        <f t="shared" si="4"/>
        <v>0.98503590405904062</v>
      </c>
      <c r="L26" s="28">
        <v>27184656</v>
      </c>
      <c r="M26" s="28">
        <v>127859959</v>
      </c>
      <c r="N26" s="29">
        <f t="shared" si="6"/>
        <v>0.94361593357933582</v>
      </c>
    </row>
    <row r="27" spans="1:14" x14ac:dyDescent="0.25">
      <c r="A27" s="26" t="s">
        <v>66</v>
      </c>
      <c r="B27" s="27" t="s">
        <v>67</v>
      </c>
      <c r="C27" s="28">
        <v>40000000</v>
      </c>
      <c r="D27" s="28"/>
      <c r="E27" s="28">
        <v>45500000</v>
      </c>
      <c r="F27" s="28">
        <v>85500000</v>
      </c>
      <c r="G27" s="28"/>
      <c r="H27" s="28">
        <v>85500000</v>
      </c>
      <c r="I27" s="28">
        <v>14552399</v>
      </c>
      <c r="J27" s="28">
        <v>85006212</v>
      </c>
      <c r="K27" s="29">
        <f t="shared" si="4"/>
        <v>0.99422470175438593</v>
      </c>
      <c r="L27" s="28">
        <v>20951320</v>
      </c>
      <c r="M27" s="28">
        <v>68832480</v>
      </c>
      <c r="N27" s="29">
        <f t="shared" si="6"/>
        <v>0.80505824561403505</v>
      </c>
    </row>
    <row r="28" spans="1:14" ht="30" customHeight="1" x14ac:dyDescent="0.25">
      <c r="A28" s="25" t="s">
        <v>68</v>
      </c>
      <c r="B28" s="21" t="s">
        <v>69</v>
      </c>
      <c r="C28" s="22">
        <f>SUM(C29+C34)</f>
        <v>1085613000</v>
      </c>
      <c r="D28" s="22">
        <f t="shared" ref="D28:J28" si="14">SUM(D29+D34)</f>
        <v>6900000</v>
      </c>
      <c r="E28" s="22">
        <f t="shared" si="14"/>
        <v>7450000</v>
      </c>
      <c r="F28" s="22">
        <f t="shared" si="14"/>
        <v>1093063000</v>
      </c>
      <c r="G28" s="22">
        <f t="shared" si="14"/>
        <v>0</v>
      </c>
      <c r="H28" s="22">
        <f t="shared" si="14"/>
        <v>1093063000</v>
      </c>
      <c r="I28" s="22">
        <f t="shared" si="14"/>
        <v>155372674</v>
      </c>
      <c r="J28" s="22">
        <f t="shared" si="14"/>
        <v>635024047</v>
      </c>
      <c r="K28" s="23">
        <f t="shared" si="4"/>
        <v>0.58095832262184344</v>
      </c>
      <c r="L28" s="22">
        <f t="shared" ref="L28:M28" si="15">SUM(L29+L34)</f>
        <v>155673248</v>
      </c>
      <c r="M28" s="22">
        <f t="shared" si="15"/>
        <v>635024047</v>
      </c>
      <c r="N28" s="23">
        <f t="shared" si="6"/>
        <v>0.58095832262184344</v>
      </c>
    </row>
    <row r="29" spans="1:14" x14ac:dyDescent="0.25">
      <c r="A29" s="25" t="s">
        <v>70</v>
      </c>
      <c r="B29" s="21" t="s">
        <v>71</v>
      </c>
      <c r="C29" s="22">
        <f>SUM(C30:C33)</f>
        <v>669751000</v>
      </c>
      <c r="D29" s="22">
        <f t="shared" ref="D29:J29" si="16">SUM(D30:D33)</f>
        <v>0</v>
      </c>
      <c r="E29" s="22">
        <f t="shared" si="16"/>
        <v>0</v>
      </c>
      <c r="F29" s="22">
        <f t="shared" si="16"/>
        <v>669751000</v>
      </c>
      <c r="G29" s="22">
        <f t="shared" si="16"/>
        <v>0</v>
      </c>
      <c r="H29" s="22">
        <f t="shared" si="16"/>
        <v>669751000</v>
      </c>
      <c r="I29" s="22">
        <f t="shared" si="16"/>
        <v>82519982</v>
      </c>
      <c r="J29" s="22">
        <f t="shared" si="16"/>
        <v>322900902</v>
      </c>
      <c r="K29" s="23">
        <f t="shared" si="4"/>
        <v>0.48212082102154385</v>
      </c>
      <c r="L29" s="22">
        <f t="shared" ref="L29:M29" si="17">SUM(L30:L33)</f>
        <v>82519982</v>
      </c>
      <c r="M29" s="22">
        <f t="shared" si="17"/>
        <v>322900902</v>
      </c>
      <c r="N29" s="23">
        <f t="shared" si="6"/>
        <v>0.48212082102154385</v>
      </c>
    </row>
    <row r="30" spans="1:14" x14ac:dyDescent="0.25">
      <c r="A30" s="26" t="s">
        <v>72</v>
      </c>
      <c r="B30" s="27" t="s">
        <v>73</v>
      </c>
      <c r="C30" s="28">
        <v>121996000</v>
      </c>
      <c r="D30" s="28"/>
      <c r="E30" s="28"/>
      <c r="F30" s="28">
        <v>121996000</v>
      </c>
      <c r="G30" s="28"/>
      <c r="H30" s="28">
        <v>121996000</v>
      </c>
      <c r="I30" s="28">
        <v>60577742</v>
      </c>
      <c r="J30" s="28">
        <v>60577742</v>
      </c>
      <c r="K30" s="29">
        <f t="shared" si="4"/>
        <v>0.49655514934915901</v>
      </c>
      <c r="L30" s="28">
        <v>60577742</v>
      </c>
      <c r="M30" s="28">
        <v>60577742</v>
      </c>
      <c r="N30" s="29">
        <f t="shared" si="6"/>
        <v>0.49655514934915901</v>
      </c>
    </row>
    <row r="31" spans="1:14" x14ac:dyDescent="0.25">
      <c r="A31" s="26" t="s">
        <v>74</v>
      </c>
      <c r="B31" s="27" t="s">
        <v>75</v>
      </c>
      <c r="C31" s="28">
        <v>221466000</v>
      </c>
      <c r="D31" s="28"/>
      <c r="E31" s="28"/>
      <c r="F31" s="28">
        <v>221466000</v>
      </c>
      <c r="G31" s="28"/>
      <c r="H31" s="28">
        <v>221466000</v>
      </c>
      <c r="I31" s="28">
        <v>6753500</v>
      </c>
      <c r="J31" s="28">
        <v>84406100</v>
      </c>
      <c r="K31" s="29">
        <f t="shared" si="4"/>
        <v>0.38112441638897165</v>
      </c>
      <c r="L31" s="28">
        <v>6753500</v>
      </c>
      <c r="M31" s="28">
        <v>84406100</v>
      </c>
      <c r="N31" s="29">
        <f t="shared" si="6"/>
        <v>0.38112441638897165</v>
      </c>
    </row>
    <row r="32" spans="1:14" x14ac:dyDescent="0.25">
      <c r="A32" s="26" t="s">
        <v>76</v>
      </c>
      <c r="B32" s="27" t="s">
        <v>77</v>
      </c>
      <c r="C32" s="28">
        <v>210808000</v>
      </c>
      <c r="D32" s="28"/>
      <c r="E32" s="28"/>
      <c r="F32" s="28">
        <v>210808000</v>
      </c>
      <c r="G32" s="28"/>
      <c r="H32" s="28">
        <v>210808000</v>
      </c>
      <c r="I32" s="28">
        <v>9941700</v>
      </c>
      <c r="J32" s="28">
        <v>117375300</v>
      </c>
      <c r="K32" s="29">
        <f t="shared" si="4"/>
        <v>0.55678769306667675</v>
      </c>
      <c r="L32" s="28">
        <v>9941700</v>
      </c>
      <c r="M32" s="28">
        <v>117375300</v>
      </c>
      <c r="N32" s="29">
        <f t="shared" si="6"/>
        <v>0.55678769306667675</v>
      </c>
    </row>
    <row r="33" spans="1:14" x14ac:dyDescent="0.25">
      <c r="A33" s="26" t="s">
        <v>78</v>
      </c>
      <c r="B33" s="27" t="s">
        <v>79</v>
      </c>
      <c r="C33" s="28">
        <v>115481000</v>
      </c>
      <c r="D33" s="28"/>
      <c r="E33" s="28"/>
      <c r="F33" s="28">
        <v>115481000</v>
      </c>
      <c r="G33" s="28"/>
      <c r="H33" s="28">
        <v>115481000</v>
      </c>
      <c r="I33" s="28">
        <v>5247040</v>
      </c>
      <c r="J33" s="28">
        <v>60541760</v>
      </c>
      <c r="K33" s="29">
        <f t="shared" si="4"/>
        <v>0.52425732371558953</v>
      </c>
      <c r="L33" s="28">
        <v>5247040</v>
      </c>
      <c r="M33" s="28">
        <v>60541760</v>
      </c>
      <c r="N33" s="29">
        <f t="shared" si="6"/>
        <v>0.52425732371558953</v>
      </c>
    </row>
    <row r="34" spans="1:14" x14ac:dyDescent="0.25">
      <c r="A34" s="25" t="s">
        <v>80</v>
      </c>
      <c r="B34" s="21" t="s">
        <v>81</v>
      </c>
      <c r="C34" s="22">
        <f>SUM(C35:C41)</f>
        <v>415862000</v>
      </c>
      <c r="D34" s="22">
        <f t="shared" ref="D34:M34" si="18">SUM(D35:D41)</f>
        <v>6900000</v>
      </c>
      <c r="E34" s="22">
        <f t="shared" si="18"/>
        <v>7450000</v>
      </c>
      <c r="F34" s="22">
        <f t="shared" si="18"/>
        <v>423312000</v>
      </c>
      <c r="G34" s="22">
        <f t="shared" si="18"/>
        <v>0</v>
      </c>
      <c r="H34" s="22">
        <f t="shared" si="18"/>
        <v>423312000</v>
      </c>
      <c r="I34" s="22">
        <f t="shared" si="18"/>
        <v>72852692</v>
      </c>
      <c r="J34" s="22">
        <f t="shared" si="18"/>
        <v>312123145</v>
      </c>
      <c r="K34" s="23">
        <f t="shared" si="4"/>
        <v>0.73733592480250976</v>
      </c>
      <c r="L34" s="22">
        <f t="shared" si="18"/>
        <v>73153266</v>
      </c>
      <c r="M34" s="22">
        <f t="shared" si="18"/>
        <v>312123145</v>
      </c>
      <c r="N34" s="23">
        <f t="shared" si="6"/>
        <v>0.73733592480250976</v>
      </c>
    </row>
    <row r="35" spans="1:14" x14ac:dyDescent="0.25">
      <c r="A35" s="26" t="s">
        <v>82</v>
      </c>
      <c r="B35" s="27" t="s">
        <v>83</v>
      </c>
      <c r="C35" s="28">
        <v>169124000</v>
      </c>
      <c r="D35" s="28"/>
      <c r="E35" s="28"/>
      <c r="F35" s="28">
        <v>169124000</v>
      </c>
      <c r="G35" s="28"/>
      <c r="H35" s="28">
        <v>169124000</v>
      </c>
      <c r="I35" s="28">
        <v>56089890</v>
      </c>
      <c r="J35" s="28">
        <v>134117019</v>
      </c>
      <c r="K35" s="29">
        <f t="shared" si="4"/>
        <v>0.79300997492963743</v>
      </c>
      <c r="L35" s="28">
        <v>56390464</v>
      </c>
      <c r="M35" s="28">
        <v>134117019</v>
      </c>
      <c r="N35" s="29">
        <f t="shared" si="6"/>
        <v>0.79300997492963743</v>
      </c>
    </row>
    <row r="36" spans="1:14" x14ac:dyDescent="0.25">
      <c r="A36" s="26" t="s">
        <v>84</v>
      </c>
      <c r="B36" s="27" t="s">
        <v>85</v>
      </c>
      <c r="C36" s="28">
        <v>79329000</v>
      </c>
      <c r="D36" s="28">
        <v>6000000</v>
      </c>
      <c r="E36" s="28">
        <v>6000000</v>
      </c>
      <c r="F36" s="28">
        <v>85329000</v>
      </c>
      <c r="G36" s="28"/>
      <c r="H36" s="28">
        <v>85329000</v>
      </c>
      <c r="I36" s="28">
        <v>7553700</v>
      </c>
      <c r="J36" s="28">
        <v>84581100</v>
      </c>
      <c r="K36" s="29">
        <f t="shared" si="4"/>
        <v>0.9912351017825124</v>
      </c>
      <c r="L36" s="28">
        <v>7553700</v>
      </c>
      <c r="M36" s="28">
        <v>84581100</v>
      </c>
      <c r="N36" s="29">
        <f t="shared" si="6"/>
        <v>0.9912351017825124</v>
      </c>
    </row>
    <row r="37" spans="1:14" x14ac:dyDescent="0.25">
      <c r="A37" s="26" t="s">
        <v>86</v>
      </c>
      <c r="B37" s="27" t="s">
        <v>87</v>
      </c>
      <c r="C37" s="28">
        <v>2257000</v>
      </c>
      <c r="D37" s="28">
        <v>100000</v>
      </c>
      <c r="E37" s="28">
        <v>100000</v>
      </c>
      <c r="F37" s="28">
        <v>2357000</v>
      </c>
      <c r="G37" s="28"/>
      <c r="H37" s="28">
        <v>2357000</v>
      </c>
      <c r="I37" s="28">
        <v>192000</v>
      </c>
      <c r="J37" s="28">
        <v>2320800</v>
      </c>
      <c r="K37" s="29">
        <f t="shared" si="4"/>
        <v>0.98464149342384388</v>
      </c>
      <c r="L37" s="28">
        <v>192000</v>
      </c>
      <c r="M37" s="28">
        <v>2320800</v>
      </c>
      <c r="N37" s="29">
        <f t="shared" si="6"/>
        <v>0.98464149342384388</v>
      </c>
    </row>
    <row r="38" spans="1:14" x14ac:dyDescent="0.25">
      <c r="A38" s="26" t="s">
        <v>88</v>
      </c>
      <c r="B38" s="27" t="s">
        <v>89</v>
      </c>
      <c r="C38" s="28">
        <v>20428000</v>
      </c>
      <c r="D38" s="28"/>
      <c r="E38" s="28"/>
      <c r="F38" s="28">
        <v>20428000</v>
      </c>
      <c r="G38" s="28"/>
      <c r="H38" s="28">
        <v>20428000</v>
      </c>
      <c r="I38" s="28">
        <v>1170200</v>
      </c>
      <c r="J38" s="28">
        <v>13733300</v>
      </c>
      <c r="K38" s="29">
        <f t="shared" si="4"/>
        <v>0.67227824554532989</v>
      </c>
      <c r="L38" s="28">
        <v>1170200</v>
      </c>
      <c r="M38" s="28">
        <v>13733300</v>
      </c>
      <c r="N38" s="29">
        <f t="shared" si="6"/>
        <v>0.67227824554532989</v>
      </c>
    </row>
    <row r="39" spans="1:14" x14ac:dyDescent="0.25">
      <c r="A39" s="26" t="s">
        <v>90</v>
      </c>
      <c r="B39" s="27" t="s">
        <v>91</v>
      </c>
      <c r="C39" s="28">
        <v>86611000</v>
      </c>
      <c r="D39" s="28"/>
      <c r="E39" s="28"/>
      <c r="F39" s="28">
        <v>86611000</v>
      </c>
      <c r="G39" s="28"/>
      <c r="H39" s="28">
        <v>86611000</v>
      </c>
      <c r="I39" s="28">
        <v>3935280</v>
      </c>
      <c r="J39" s="28">
        <v>45406320</v>
      </c>
      <c r="K39" s="29">
        <f t="shared" si="4"/>
        <v>0.52425581046287428</v>
      </c>
      <c r="L39" s="28">
        <v>3935280</v>
      </c>
      <c r="M39" s="28">
        <v>45406320</v>
      </c>
      <c r="N39" s="29">
        <f t="shared" si="6"/>
        <v>0.52425581046287428</v>
      </c>
    </row>
    <row r="40" spans="1:14" x14ac:dyDescent="0.25">
      <c r="A40" s="26" t="s">
        <v>92</v>
      </c>
      <c r="B40" s="27" t="s">
        <v>93</v>
      </c>
      <c r="C40" s="28">
        <v>57739000</v>
      </c>
      <c r="D40" s="28"/>
      <c r="E40" s="28"/>
      <c r="F40" s="28">
        <v>57739000</v>
      </c>
      <c r="G40" s="28"/>
      <c r="H40" s="28">
        <v>57739000</v>
      </c>
      <c r="I40" s="28">
        <v>2623520</v>
      </c>
      <c r="J40" s="28">
        <v>30270880</v>
      </c>
      <c r="K40" s="29">
        <f t="shared" si="4"/>
        <v>0.52427094338315527</v>
      </c>
      <c r="L40" s="28">
        <v>2623520</v>
      </c>
      <c r="M40" s="28">
        <v>30270880</v>
      </c>
      <c r="N40" s="29">
        <f t="shared" si="6"/>
        <v>0.52427094338315527</v>
      </c>
    </row>
    <row r="41" spans="1:14" x14ac:dyDescent="0.25">
      <c r="A41" s="26" t="s">
        <v>94</v>
      </c>
      <c r="B41" s="27" t="s">
        <v>95</v>
      </c>
      <c r="C41" s="28">
        <v>374000</v>
      </c>
      <c r="D41" s="28">
        <v>800000</v>
      </c>
      <c r="E41" s="28">
        <v>1350000</v>
      </c>
      <c r="F41" s="28">
        <v>1724000</v>
      </c>
      <c r="G41" s="28"/>
      <c r="H41" s="28">
        <v>1724000</v>
      </c>
      <c r="I41" s="28">
        <v>1288102</v>
      </c>
      <c r="J41" s="28">
        <v>1693726</v>
      </c>
      <c r="K41" s="29">
        <f t="shared" si="4"/>
        <v>0.98243967517401387</v>
      </c>
      <c r="L41" s="28">
        <v>1288102</v>
      </c>
      <c r="M41" s="28">
        <v>1693726</v>
      </c>
      <c r="N41" s="29">
        <f t="shared" si="6"/>
        <v>0.98243967517401387</v>
      </c>
    </row>
    <row r="42" spans="1:14" x14ac:dyDescent="0.25">
      <c r="A42" s="20" t="s">
        <v>96</v>
      </c>
      <c r="B42" s="21" t="s">
        <v>97</v>
      </c>
      <c r="C42" s="22">
        <f>SUM(C43+C49+C67)</f>
        <v>1600001000</v>
      </c>
      <c r="D42" s="22">
        <f t="shared" ref="D42:J42" si="19">SUM(D43+D49+D67)</f>
        <v>0</v>
      </c>
      <c r="E42" s="22">
        <f t="shared" si="19"/>
        <v>-31000000</v>
      </c>
      <c r="F42" s="22">
        <f t="shared" si="19"/>
        <v>1569001000</v>
      </c>
      <c r="G42" s="22">
        <f t="shared" si="19"/>
        <v>0</v>
      </c>
      <c r="H42" s="22">
        <f t="shared" si="19"/>
        <v>1569001000</v>
      </c>
      <c r="I42" s="22">
        <f t="shared" si="19"/>
        <v>304598140</v>
      </c>
      <c r="J42" s="22">
        <f t="shared" si="19"/>
        <v>1251239205</v>
      </c>
      <c r="K42" s="23">
        <f t="shared" si="4"/>
        <v>0.79747508446457327</v>
      </c>
      <c r="L42" s="22">
        <f t="shared" ref="L42:M42" si="20">SUM(L43+L49+L67)</f>
        <v>490242516</v>
      </c>
      <c r="M42" s="22">
        <f t="shared" si="20"/>
        <v>938895377</v>
      </c>
      <c r="N42" s="23">
        <f t="shared" si="6"/>
        <v>0.59840330057151014</v>
      </c>
    </row>
    <row r="43" spans="1:14" x14ac:dyDescent="0.25">
      <c r="A43" s="25" t="s">
        <v>98</v>
      </c>
      <c r="B43" s="21" t="s">
        <v>99</v>
      </c>
      <c r="C43" s="22">
        <f>SUM(C44:C48)</f>
        <v>491609000</v>
      </c>
      <c r="D43" s="22">
        <f t="shared" ref="D43:J43" si="21">SUM(D44:D48)</f>
        <v>0</v>
      </c>
      <c r="E43" s="22">
        <f t="shared" si="21"/>
        <v>-72196000</v>
      </c>
      <c r="F43" s="22">
        <f t="shared" si="21"/>
        <v>419413000</v>
      </c>
      <c r="G43" s="22">
        <f t="shared" si="21"/>
        <v>0</v>
      </c>
      <c r="H43" s="22">
        <f t="shared" si="21"/>
        <v>419413000</v>
      </c>
      <c r="I43" s="22">
        <f t="shared" si="21"/>
        <v>12990654</v>
      </c>
      <c r="J43" s="22">
        <f t="shared" si="21"/>
        <v>345308122</v>
      </c>
      <c r="K43" s="23">
        <f t="shared" si="4"/>
        <v>0.82331287299153821</v>
      </c>
      <c r="L43" s="22">
        <f t="shared" ref="L43:M43" si="22">SUM(L44:L48)</f>
        <v>228937064</v>
      </c>
      <c r="M43" s="22">
        <f t="shared" si="22"/>
        <v>282501365</v>
      </c>
      <c r="N43" s="23">
        <f t="shared" si="6"/>
        <v>0.67356368305226588</v>
      </c>
    </row>
    <row r="44" spans="1:14" x14ac:dyDescent="0.25">
      <c r="A44" s="26" t="s">
        <v>100</v>
      </c>
      <c r="B44" s="27" t="s">
        <v>101</v>
      </c>
      <c r="C44" s="28">
        <v>1882000</v>
      </c>
      <c r="D44" s="28"/>
      <c r="E44" s="28">
        <v>-1882000</v>
      </c>
      <c r="F44" s="28"/>
      <c r="G44" s="28"/>
      <c r="H44" s="28"/>
      <c r="I44" s="28"/>
      <c r="J44" s="28"/>
      <c r="K44" s="29" t="e">
        <f t="shared" si="4"/>
        <v>#DIV/0!</v>
      </c>
      <c r="L44" s="28"/>
      <c r="M44" s="28"/>
      <c r="N44" s="29" t="e">
        <f t="shared" si="6"/>
        <v>#DIV/0!</v>
      </c>
    </row>
    <row r="45" spans="1:14" x14ac:dyDescent="0.25">
      <c r="A45" s="26" t="s">
        <v>102</v>
      </c>
      <c r="B45" s="27" t="s">
        <v>103</v>
      </c>
      <c r="C45" s="28">
        <v>414727000</v>
      </c>
      <c r="D45" s="28"/>
      <c r="E45" s="28">
        <v>-85190736</v>
      </c>
      <c r="F45" s="28">
        <v>329536264</v>
      </c>
      <c r="G45" s="28"/>
      <c r="H45" s="28">
        <v>329536264</v>
      </c>
      <c r="I45" s="28">
        <v>23596583</v>
      </c>
      <c r="J45" s="28">
        <v>266390652</v>
      </c>
      <c r="K45" s="29">
        <f t="shared" si="4"/>
        <v>0.80838038510990706</v>
      </c>
      <c r="L45" s="28">
        <v>208992462</v>
      </c>
      <c r="M45" s="28">
        <v>248279771</v>
      </c>
      <c r="N45" s="29">
        <f t="shared" si="6"/>
        <v>0.75342169625373911</v>
      </c>
    </row>
    <row r="46" spans="1:14" x14ac:dyDescent="0.25">
      <c r="A46" s="26" t="s">
        <v>104</v>
      </c>
      <c r="B46" s="27" t="s">
        <v>105</v>
      </c>
      <c r="C46" s="28">
        <v>20000000</v>
      </c>
      <c r="D46" s="28"/>
      <c r="E46" s="28">
        <v>-1123264</v>
      </c>
      <c r="F46" s="28">
        <v>18876736</v>
      </c>
      <c r="G46" s="28"/>
      <c r="H46" s="28">
        <v>18876736</v>
      </c>
      <c r="I46" s="28">
        <v>-2000000</v>
      </c>
      <c r="J46" s="28">
        <v>16876736</v>
      </c>
      <c r="K46" s="29">
        <f t="shared" si="4"/>
        <v>0.89404947974056537</v>
      </c>
      <c r="L46" s="28">
        <v>1275826</v>
      </c>
      <c r="M46" s="28">
        <v>9180860</v>
      </c>
      <c r="N46" s="29">
        <f t="shared" si="6"/>
        <v>0.48635844671451672</v>
      </c>
    </row>
    <row r="47" spans="1:14" x14ac:dyDescent="0.25">
      <c r="A47" s="26" t="s">
        <v>106</v>
      </c>
      <c r="B47" s="27" t="s">
        <v>107</v>
      </c>
      <c r="C47" s="28">
        <v>45000000</v>
      </c>
      <c r="D47" s="28"/>
      <c r="E47" s="28"/>
      <c r="F47" s="28">
        <v>45000000</v>
      </c>
      <c r="G47" s="28"/>
      <c r="H47" s="28">
        <v>45000000</v>
      </c>
      <c r="I47" s="28">
        <v>-4605929</v>
      </c>
      <c r="J47" s="28">
        <v>40394071</v>
      </c>
      <c r="K47" s="29">
        <f t="shared" si="4"/>
        <v>0.89764602222222223</v>
      </c>
      <c r="L47" s="28">
        <v>326500</v>
      </c>
      <c r="M47" s="28">
        <v>3394071</v>
      </c>
      <c r="N47" s="29">
        <f t="shared" si="6"/>
        <v>7.5423799999999999E-2</v>
      </c>
    </row>
    <row r="48" spans="1:14" x14ac:dyDescent="0.25">
      <c r="A48" s="26" t="s">
        <v>108</v>
      </c>
      <c r="B48" s="27" t="s">
        <v>109</v>
      </c>
      <c r="C48" s="28">
        <v>10000000</v>
      </c>
      <c r="D48" s="28"/>
      <c r="E48" s="28">
        <v>16000000</v>
      </c>
      <c r="F48" s="28">
        <v>26000000</v>
      </c>
      <c r="G48" s="28"/>
      <c r="H48" s="28">
        <v>26000000</v>
      </c>
      <c r="I48" s="28">
        <v>-4000000</v>
      </c>
      <c r="J48" s="28">
        <v>21646663</v>
      </c>
      <c r="K48" s="29">
        <f t="shared" si="4"/>
        <v>0.83256396153846157</v>
      </c>
      <c r="L48" s="28">
        <v>18342276</v>
      </c>
      <c r="M48" s="28">
        <v>21646663</v>
      </c>
      <c r="N48" s="29">
        <f t="shared" si="6"/>
        <v>0.83256396153846157</v>
      </c>
    </row>
    <row r="49" spans="1:14" x14ac:dyDescent="0.25">
      <c r="A49" s="25" t="s">
        <v>110</v>
      </c>
      <c r="B49" s="21" t="s">
        <v>111</v>
      </c>
      <c r="C49" s="22">
        <f>SUM(C50+C51+C52+C53+C55+C57+C62+C64+C65+C66)</f>
        <v>1107248000</v>
      </c>
      <c r="D49" s="22">
        <f t="shared" ref="D49:M49" si="23">SUM(D50+D51+D52+D53+D55+D57+D62+D64+D65+D66)</f>
        <v>0</v>
      </c>
      <c r="E49" s="22">
        <f t="shared" si="23"/>
        <v>41196000</v>
      </c>
      <c r="F49" s="22">
        <f t="shared" si="23"/>
        <v>1148444000</v>
      </c>
      <c r="G49" s="22">
        <f t="shared" si="23"/>
        <v>0</v>
      </c>
      <c r="H49" s="22">
        <f t="shared" si="23"/>
        <v>1148444000</v>
      </c>
      <c r="I49" s="22">
        <f t="shared" si="23"/>
        <v>292296856</v>
      </c>
      <c r="J49" s="22">
        <f t="shared" si="23"/>
        <v>905476453</v>
      </c>
      <c r="K49" s="23">
        <f t="shared" si="4"/>
        <v>0.78843761907415599</v>
      </c>
      <c r="L49" s="22">
        <f t="shared" si="23"/>
        <v>261211452</v>
      </c>
      <c r="M49" s="22">
        <f t="shared" si="23"/>
        <v>655939382</v>
      </c>
      <c r="N49" s="23">
        <f t="shared" si="6"/>
        <v>0.57115486867448473</v>
      </c>
    </row>
    <row r="50" spans="1:14" x14ac:dyDescent="0.25">
      <c r="A50" s="26" t="s">
        <v>112</v>
      </c>
      <c r="B50" s="27" t="s">
        <v>113</v>
      </c>
      <c r="C50" s="28">
        <v>20000000</v>
      </c>
      <c r="D50" s="28"/>
      <c r="E50" s="28">
        <v>55000000</v>
      </c>
      <c r="F50" s="28">
        <v>75000000</v>
      </c>
      <c r="G50" s="28"/>
      <c r="H50" s="28">
        <v>75000000</v>
      </c>
      <c r="I50" s="28">
        <v>49588330</v>
      </c>
      <c r="J50" s="28">
        <v>69721663</v>
      </c>
      <c r="K50" s="29">
        <f t="shared" si="4"/>
        <v>0.9296221733333333</v>
      </c>
      <c r="L50" s="28">
        <v>9065863</v>
      </c>
      <c r="M50" s="28">
        <v>15229553</v>
      </c>
      <c r="N50" s="29">
        <f t="shared" si="6"/>
        <v>0.20306070666666667</v>
      </c>
    </row>
    <row r="51" spans="1:14" x14ac:dyDescent="0.25">
      <c r="A51" s="26" t="s">
        <v>114</v>
      </c>
      <c r="B51" s="27" t="s">
        <v>115</v>
      </c>
      <c r="C51" s="28">
        <v>170000000</v>
      </c>
      <c r="D51" s="28"/>
      <c r="E51" s="28">
        <v>-10000000</v>
      </c>
      <c r="F51" s="28">
        <v>160000000</v>
      </c>
      <c r="G51" s="28"/>
      <c r="H51" s="28">
        <v>160000000</v>
      </c>
      <c r="I51" s="28">
        <v>2043619</v>
      </c>
      <c r="J51" s="28">
        <v>141853138</v>
      </c>
      <c r="K51" s="29">
        <f t="shared" si="4"/>
        <v>0.88658211249999996</v>
      </c>
      <c r="L51" s="28">
        <v>8525469</v>
      </c>
      <c r="M51" s="28">
        <v>135680838</v>
      </c>
      <c r="N51" s="29">
        <f t="shared" si="6"/>
        <v>0.84800523750000001</v>
      </c>
    </row>
    <row r="52" spans="1:14" x14ac:dyDescent="0.25">
      <c r="A52" s="26" t="s">
        <v>116</v>
      </c>
      <c r="B52" s="27" t="s">
        <v>117</v>
      </c>
      <c r="C52" s="28">
        <v>20000000</v>
      </c>
      <c r="D52" s="28"/>
      <c r="E52" s="28">
        <v>-9000000</v>
      </c>
      <c r="F52" s="28">
        <v>11000000</v>
      </c>
      <c r="G52" s="28"/>
      <c r="H52" s="28">
        <v>11000000</v>
      </c>
      <c r="I52" s="28">
        <v>-251237</v>
      </c>
      <c r="J52" s="28">
        <v>10688763</v>
      </c>
      <c r="K52" s="29">
        <f t="shared" si="4"/>
        <v>0.9717057272727273</v>
      </c>
      <c r="L52" s="28">
        <v>5130180</v>
      </c>
      <c r="M52" s="28">
        <v>10688763</v>
      </c>
      <c r="N52" s="29">
        <f t="shared" si="6"/>
        <v>0.9717057272727273</v>
      </c>
    </row>
    <row r="53" spans="1:14" x14ac:dyDescent="0.25">
      <c r="A53" s="25" t="s">
        <v>118</v>
      </c>
      <c r="B53" s="21" t="s">
        <v>119</v>
      </c>
      <c r="C53" s="22">
        <f>SUM(C54)</f>
        <v>450000000</v>
      </c>
      <c r="D53" s="22">
        <f t="shared" ref="D53:M53" si="24">SUM(D54)</f>
        <v>0</v>
      </c>
      <c r="E53" s="22">
        <f t="shared" si="24"/>
        <v>5196000</v>
      </c>
      <c r="F53" s="22">
        <f t="shared" si="24"/>
        <v>455196000</v>
      </c>
      <c r="G53" s="22">
        <f t="shared" si="24"/>
        <v>0</v>
      </c>
      <c r="H53" s="22">
        <f t="shared" si="24"/>
        <v>455196000</v>
      </c>
      <c r="I53" s="22">
        <f t="shared" si="24"/>
        <v>100192460</v>
      </c>
      <c r="J53" s="22">
        <f t="shared" si="24"/>
        <v>421090333</v>
      </c>
      <c r="K53" s="23">
        <f t="shared" si="4"/>
        <v>0.92507476559547974</v>
      </c>
      <c r="L53" s="22">
        <f t="shared" si="24"/>
        <v>102416636</v>
      </c>
      <c r="M53" s="22">
        <f t="shared" si="24"/>
        <v>283269356</v>
      </c>
      <c r="N53" s="23">
        <f t="shared" si="6"/>
        <v>0.62230194465680722</v>
      </c>
    </row>
    <row r="54" spans="1:14" x14ac:dyDescent="0.25">
      <c r="A54" s="26" t="s">
        <v>120</v>
      </c>
      <c r="B54" s="27" t="s">
        <v>121</v>
      </c>
      <c r="C54" s="28">
        <v>450000000</v>
      </c>
      <c r="D54" s="28"/>
      <c r="E54" s="28">
        <v>5196000</v>
      </c>
      <c r="F54" s="28">
        <v>455196000</v>
      </c>
      <c r="G54" s="28"/>
      <c r="H54" s="28">
        <v>455196000</v>
      </c>
      <c r="I54" s="28">
        <v>100192460</v>
      </c>
      <c r="J54" s="28">
        <v>421090333</v>
      </c>
      <c r="K54" s="29">
        <f t="shared" si="4"/>
        <v>0.92507476559547974</v>
      </c>
      <c r="L54" s="28">
        <v>102416636</v>
      </c>
      <c r="M54" s="28">
        <v>283269356</v>
      </c>
      <c r="N54" s="29">
        <f t="shared" si="6"/>
        <v>0.62230194465680722</v>
      </c>
    </row>
    <row r="55" spans="1:14" x14ac:dyDescent="0.25">
      <c r="A55" s="25" t="s">
        <v>122</v>
      </c>
      <c r="B55" s="21" t="s">
        <v>123</v>
      </c>
      <c r="C55" s="22">
        <f>SUM(C56)</f>
        <v>260000000</v>
      </c>
      <c r="D55" s="22">
        <f t="shared" ref="D55:M55" si="25">SUM(D56)</f>
        <v>0</v>
      </c>
      <c r="E55" s="22">
        <f t="shared" si="25"/>
        <v>0</v>
      </c>
      <c r="F55" s="22">
        <f t="shared" si="25"/>
        <v>260000000</v>
      </c>
      <c r="G55" s="22">
        <f t="shared" si="25"/>
        <v>0</v>
      </c>
      <c r="H55" s="22">
        <f t="shared" si="25"/>
        <v>260000000</v>
      </c>
      <c r="I55" s="22">
        <f t="shared" si="25"/>
        <v>125000000</v>
      </c>
      <c r="J55" s="22">
        <f t="shared" si="25"/>
        <v>125000000</v>
      </c>
      <c r="K55" s="23">
        <f t="shared" si="4"/>
        <v>0.48076923076923078</v>
      </c>
      <c r="L55" s="22">
        <f t="shared" si="25"/>
        <v>116050597</v>
      </c>
      <c r="M55" s="22">
        <f t="shared" si="25"/>
        <v>116050597</v>
      </c>
      <c r="N55" s="23">
        <f t="shared" si="6"/>
        <v>0.44634845000000001</v>
      </c>
    </row>
    <row r="56" spans="1:14" x14ac:dyDescent="0.25">
      <c r="A56" s="26" t="s">
        <v>124</v>
      </c>
      <c r="B56" s="27" t="s">
        <v>125</v>
      </c>
      <c r="C56" s="28">
        <v>260000000</v>
      </c>
      <c r="D56" s="28"/>
      <c r="E56" s="28"/>
      <c r="F56" s="28">
        <v>260000000</v>
      </c>
      <c r="G56" s="28"/>
      <c r="H56" s="28">
        <v>260000000</v>
      </c>
      <c r="I56" s="28">
        <v>125000000</v>
      </c>
      <c r="J56" s="28">
        <v>125000000</v>
      </c>
      <c r="K56" s="29">
        <f t="shared" si="4"/>
        <v>0.48076923076923078</v>
      </c>
      <c r="L56" s="28">
        <v>116050597</v>
      </c>
      <c r="M56" s="28">
        <v>116050597</v>
      </c>
      <c r="N56" s="29">
        <f t="shared" si="6"/>
        <v>0.44634845000000001</v>
      </c>
    </row>
    <row r="57" spans="1:14" x14ac:dyDescent="0.25">
      <c r="A57" s="25" t="s">
        <v>126</v>
      </c>
      <c r="B57" s="21" t="s">
        <v>127</v>
      </c>
      <c r="C57" s="22">
        <f>SUM(C58:C61)</f>
        <v>72248000</v>
      </c>
      <c r="D57" s="22">
        <f t="shared" ref="D57:M57" si="26">SUM(D58:D61)</f>
        <v>0</v>
      </c>
      <c r="E57" s="22">
        <f t="shared" si="26"/>
        <v>0</v>
      </c>
      <c r="F57" s="22">
        <f t="shared" si="26"/>
        <v>72248000</v>
      </c>
      <c r="G57" s="22">
        <f t="shared" si="26"/>
        <v>0</v>
      </c>
      <c r="H57" s="22">
        <f t="shared" si="26"/>
        <v>72248000</v>
      </c>
      <c r="I57" s="22">
        <f t="shared" si="26"/>
        <v>2121880</v>
      </c>
      <c r="J57" s="22">
        <f t="shared" si="26"/>
        <v>46621661</v>
      </c>
      <c r="K57" s="23">
        <f t="shared" si="4"/>
        <v>0.64530036817628167</v>
      </c>
      <c r="L57" s="22">
        <f t="shared" si="26"/>
        <v>3121880</v>
      </c>
      <c r="M57" s="22">
        <f t="shared" si="26"/>
        <v>46598671</v>
      </c>
      <c r="N57" s="23">
        <f t="shared" si="6"/>
        <v>0.64498215867567266</v>
      </c>
    </row>
    <row r="58" spans="1:14" x14ac:dyDescent="0.25">
      <c r="A58" s="26" t="s">
        <v>128</v>
      </c>
      <c r="B58" s="27" t="s">
        <v>129</v>
      </c>
      <c r="C58" s="28">
        <v>18460000</v>
      </c>
      <c r="D58" s="28"/>
      <c r="E58" s="28"/>
      <c r="F58" s="28">
        <v>18460000</v>
      </c>
      <c r="G58" s="28"/>
      <c r="H58" s="28">
        <v>18460000</v>
      </c>
      <c r="I58" s="28">
        <v>1319200</v>
      </c>
      <c r="J58" s="28">
        <v>16296480</v>
      </c>
      <c r="K58" s="29">
        <f t="shared" si="4"/>
        <v>0.88279956663055259</v>
      </c>
      <c r="L58" s="28">
        <v>1619200</v>
      </c>
      <c r="M58" s="28">
        <v>16296480</v>
      </c>
      <c r="N58" s="29">
        <f t="shared" si="6"/>
        <v>0.88279956663055259</v>
      </c>
    </row>
    <row r="59" spans="1:14" x14ac:dyDescent="0.25">
      <c r="A59" s="26" t="s">
        <v>130</v>
      </c>
      <c r="B59" s="27" t="s">
        <v>131</v>
      </c>
      <c r="C59" s="28">
        <v>14004000</v>
      </c>
      <c r="D59" s="28"/>
      <c r="E59" s="28"/>
      <c r="F59" s="28">
        <v>14004000</v>
      </c>
      <c r="G59" s="28"/>
      <c r="H59" s="28">
        <v>14004000</v>
      </c>
      <c r="I59" s="28">
        <v>-300000</v>
      </c>
      <c r="J59" s="28">
        <v>5155580</v>
      </c>
      <c r="K59" s="29">
        <f t="shared" si="4"/>
        <v>0.36815052842045132</v>
      </c>
      <c r="L59" s="28"/>
      <c r="M59" s="28">
        <v>5155580</v>
      </c>
      <c r="N59" s="29">
        <f t="shared" si="6"/>
        <v>0.36815052842045132</v>
      </c>
    </row>
    <row r="60" spans="1:14" x14ac:dyDescent="0.25">
      <c r="A60" s="26" t="s">
        <v>132</v>
      </c>
      <c r="B60" s="27" t="s">
        <v>133</v>
      </c>
      <c r="C60" s="28">
        <v>5623000</v>
      </c>
      <c r="D60" s="28"/>
      <c r="E60" s="28"/>
      <c r="F60" s="28">
        <v>5623000</v>
      </c>
      <c r="G60" s="28"/>
      <c r="H60" s="28">
        <v>5623000</v>
      </c>
      <c r="I60" s="28">
        <v>-100000</v>
      </c>
      <c r="J60" s="28">
        <v>4770551</v>
      </c>
      <c r="K60" s="29">
        <f t="shared" si="4"/>
        <v>0.84839960874977771</v>
      </c>
      <c r="L60" s="28"/>
      <c r="M60" s="28">
        <v>4770551</v>
      </c>
      <c r="N60" s="29">
        <f t="shared" si="6"/>
        <v>0.84839960874977771</v>
      </c>
    </row>
    <row r="61" spans="1:14" x14ac:dyDescent="0.25">
      <c r="A61" s="26" t="s">
        <v>134</v>
      </c>
      <c r="B61" s="27" t="s">
        <v>135</v>
      </c>
      <c r="C61" s="28">
        <v>34161000</v>
      </c>
      <c r="D61" s="28"/>
      <c r="E61" s="28"/>
      <c r="F61" s="28">
        <v>34161000</v>
      </c>
      <c r="G61" s="28"/>
      <c r="H61" s="28">
        <v>34161000</v>
      </c>
      <c r="I61" s="28">
        <v>1202680</v>
      </c>
      <c r="J61" s="28">
        <v>20399050</v>
      </c>
      <c r="K61" s="29">
        <f t="shared" si="4"/>
        <v>0.59714440443780925</v>
      </c>
      <c r="L61" s="28">
        <v>1502680</v>
      </c>
      <c r="M61" s="28">
        <v>20376060</v>
      </c>
      <c r="N61" s="29">
        <f t="shared" si="6"/>
        <v>0.59647141477123033</v>
      </c>
    </row>
    <row r="62" spans="1:14" x14ac:dyDescent="0.25">
      <c r="A62" s="25" t="s">
        <v>136</v>
      </c>
      <c r="B62" s="21" t="s">
        <v>137</v>
      </c>
      <c r="C62" s="22">
        <f>SUM(C63)</f>
        <v>18000000</v>
      </c>
      <c r="D62" s="22">
        <f t="shared" ref="D62:M62" si="27">SUM(D63)</f>
        <v>0</v>
      </c>
      <c r="E62" s="22">
        <f t="shared" si="27"/>
        <v>0</v>
      </c>
      <c r="F62" s="22">
        <f t="shared" si="27"/>
        <v>18000000</v>
      </c>
      <c r="G62" s="22">
        <f t="shared" si="27"/>
        <v>0</v>
      </c>
      <c r="H62" s="22">
        <f t="shared" si="27"/>
        <v>18000000</v>
      </c>
      <c r="I62" s="22">
        <f t="shared" si="27"/>
        <v>0</v>
      </c>
      <c r="J62" s="22">
        <f t="shared" si="27"/>
        <v>14881775</v>
      </c>
      <c r="K62" s="23">
        <f t="shared" si="4"/>
        <v>0.82676527777777775</v>
      </c>
      <c r="L62" s="22">
        <f t="shared" si="27"/>
        <v>0</v>
      </c>
      <c r="M62" s="22">
        <f t="shared" si="27"/>
        <v>2110000</v>
      </c>
      <c r="N62" s="23">
        <f t="shared" si="6"/>
        <v>0.11722222222222223</v>
      </c>
    </row>
    <row r="63" spans="1:14" x14ac:dyDescent="0.25">
      <c r="A63" s="26" t="s">
        <v>138</v>
      </c>
      <c r="B63" s="27" t="s">
        <v>139</v>
      </c>
      <c r="C63" s="28">
        <v>18000000</v>
      </c>
      <c r="D63" s="28"/>
      <c r="E63" s="28"/>
      <c r="F63" s="28">
        <v>18000000</v>
      </c>
      <c r="G63" s="28"/>
      <c r="H63" s="28">
        <v>18000000</v>
      </c>
      <c r="I63" s="28"/>
      <c r="J63" s="28">
        <v>14881775</v>
      </c>
      <c r="K63" s="29">
        <f t="shared" si="4"/>
        <v>0.82676527777777775</v>
      </c>
      <c r="L63" s="28"/>
      <c r="M63" s="28">
        <v>2110000</v>
      </c>
      <c r="N63" s="29">
        <f t="shared" si="6"/>
        <v>0.11722222222222223</v>
      </c>
    </row>
    <row r="64" spans="1:14" x14ac:dyDescent="0.25">
      <c r="A64" s="26" t="s">
        <v>140</v>
      </c>
      <c r="B64" s="27" t="s">
        <v>141</v>
      </c>
      <c r="C64" s="28">
        <v>22000000</v>
      </c>
      <c r="D64" s="28"/>
      <c r="E64" s="28"/>
      <c r="F64" s="28">
        <v>22000000</v>
      </c>
      <c r="G64" s="28"/>
      <c r="H64" s="28">
        <v>22000000</v>
      </c>
      <c r="I64" s="28"/>
      <c r="J64" s="28">
        <v>22000000</v>
      </c>
      <c r="K64" s="29">
        <f t="shared" si="4"/>
        <v>1</v>
      </c>
      <c r="L64" s="28">
        <v>7092000</v>
      </c>
      <c r="M64" s="28">
        <v>15492000</v>
      </c>
      <c r="N64" s="29">
        <f t="shared" si="6"/>
        <v>0.70418181818181813</v>
      </c>
    </row>
    <row r="65" spans="1:14" x14ac:dyDescent="0.25">
      <c r="A65" s="26" t="s">
        <v>142</v>
      </c>
      <c r="B65" s="27" t="s">
        <v>143</v>
      </c>
      <c r="C65" s="28">
        <v>30000000</v>
      </c>
      <c r="D65" s="28"/>
      <c r="E65" s="28"/>
      <c r="F65" s="28">
        <v>30000000</v>
      </c>
      <c r="G65" s="28"/>
      <c r="H65" s="28">
        <v>30000000</v>
      </c>
      <c r="I65" s="28">
        <v>-5398196</v>
      </c>
      <c r="J65" s="28">
        <v>24594704</v>
      </c>
      <c r="K65" s="29">
        <f t="shared" si="4"/>
        <v>0.81982346666666661</v>
      </c>
      <c r="L65" s="28">
        <v>3583927</v>
      </c>
      <c r="M65" s="28">
        <v>24594704</v>
      </c>
      <c r="N65" s="29">
        <f t="shared" si="6"/>
        <v>0.81982346666666661</v>
      </c>
    </row>
    <row r="66" spans="1:14" x14ac:dyDescent="0.25">
      <c r="A66" s="26" t="s">
        <v>144</v>
      </c>
      <c r="B66" s="27" t="s">
        <v>145</v>
      </c>
      <c r="C66" s="28">
        <v>45000000</v>
      </c>
      <c r="D66" s="28"/>
      <c r="E66" s="28"/>
      <c r="F66" s="28">
        <v>45000000</v>
      </c>
      <c r="G66" s="28"/>
      <c r="H66" s="28">
        <v>45000000</v>
      </c>
      <c r="I66" s="28">
        <v>19000000</v>
      </c>
      <c r="J66" s="28">
        <v>29024416</v>
      </c>
      <c r="K66" s="29">
        <f t="shared" si="4"/>
        <v>0.64498702222222226</v>
      </c>
      <c r="L66" s="28">
        <v>6224900</v>
      </c>
      <c r="M66" s="28">
        <v>6224900</v>
      </c>
      <c r="N66" s="29">
        <f t="shared" si="6"/>
        <v>0.1383311111111111</v>
      </c>
    </row>
    <row r="67" spans="1:14" x14ac:dyDescent="0.25">
      <c r="A67" s="25" t="s">
        <v>146</v>
      </c>
      <c r="B67" s="21" t="s">
        <v>147</v>
      </c>
      <c r="C67" s="22">
        <f>SUM(C68)</f>
        <v>1144000</v>
      </c>
      <c r="D67" s="22">
        <f t="shared" ref="D67:M67" si="28">SUM(D68)</f>
        <v>0</v>
      </c>
      <c r="E67" s="22">
        <f t="shared" si="28"/>
        <v>0</v>
      </c>
      <c r="F67" s="22">
        <f t="shared" si="28"/>
        <v>1144000</v>
      </c>
      <c r="G67" s="22">
        <f t="shared" si="28"/>
        <v>0</v>
      </c>
      <c r="H67" s="22">
        <f t="shared" si="28"/>
        <v>1144000</v>
      </c>
      <c r="I67" s="22">
        <f t="shared" si="28"/>
        <v>-689370</v>
      </c>
      <c r="J67" s="22">
        <f t="shared" si="28"/>
        <v>454630</v>
      </c>
      <c r="K67" s="23">
        <f t="shared" si="4"/>
        <v>0.39740384615384616</v>
      </c>
      <c r="L67" s="22">
        <f t="shared" si="28"/>
        <v>94000</v>
      </c>
      <c r="M67" s="22">
        <f t="shared" si="28"/>
        <v>454630</v>
      </c>
      <c r="N67" s="23">
        <f t="shared" si="6"/>
        <v>0.39740384615384616</v>
      </c>
    </row>
    <row r="68" spans="1:14" x14ac:dyDescent="0.25">
      <c r="A68" s="26" t="s">
        <v>148</v>
      </c>
      <c r="B68" s="27" t="s">
        <v>149</v>
      </c>
      <c r="C68" s="28">
        <v>1144000</v>
      </c>
      <c r="D68" s="28"/>
      <c r="E68" s="28"/>
      <c r="F68" s="28">
        <v>1144000</v>
      </c>
      <c r="G68" s="28"/>
      <c r="H68" s="28">
        <v>1144000</v>
      </c>
      <c r="I68" s="28">
        <v>-689370</v>
      </c>
      <c r="J68" s="28">
        <v>454630</v>
      </c>
      <c r="K68" s="29">
        <f t="shared" si="4"/>
        <v>0.39740384615384616</v>
      </c>
      <c r="L68" s="28">
        <v>94000</v>
      </c>
      <c r="M68" s="28">
        <v>454630</v>
      </c>
      <c r="N68" s="29">
        <f t="shared" si="6"/>
        <v>0.39740384615384616</v>
      </c>
    </row>
    <row r="69" spans="1:14" x14ac:dyDescent="0.25">
      <c r="A69" s="20" t="s">
        <v>150</v>
      </c>
      <c r="B69" s="21" t="s">
        <v>151</v>
      </c>
      <c r="C69" s="22">
        <f>SUM(C70+C113)</f>
        <v>17521206000</v>
      </c>
      <c r="D69" s="22">
        <f t="shared" ref="D69:J69" si="29">SUM(D70+D113)</f>
        <v>0</v>
      </c>
      <c r="E69" s="22">
        <f t="shared" si="29"/>
        <v>-10175775264</v>
      </c>
      <c r="F69" s="22">
        <f t="shared" si="29"/>
        <v>7345430736</v>
      </c>
      <c r="G69" s="22">
        <f t="shared" si="29"/>
        <v>0</v>
      </c>
      <c r="H69" s="22">
        <f t="shared" si="29"/>
        <v>7345430736</v>
      </c>
      <c r="I69" s="22">
        <f t="shared" si="29"/>
        <v>22113300</v>
      </c>
      <c r="J69" s="22">
        <f t="shared" si="29"/>
        <v>7121847931</v>
      </c>
      <c r="K69" s="23">
        <f t="shared" si="4"/>
        <v>0.96956164818160773</v>
      </c>
      <c r="L69" s="22">
        <f t="shared" ref="L69:M69" si="30">SUM(L70+L113)</f>
        <v>894636677</v>
      </c>
      <c r="M69" s="22">
        <f t="shared" si="30"/>
        <v>6714612936</v>
      </c>
      <c r="N69" s="23">
        <f t="shared" si="6"/>
        <v>0.91412106074210753</v>
      </c>
    </row>
    <row r="70" spans="1:14" x14ac:dyDescent="0.25">
      <c r="A70" s="20" t="s">
        <v>152</v>
      </c>
      <c r="B70" s="21" t="s">
        <v>153</v>
      </c>
      <c r="C70" s="22">
        <f>SUM(C71)</f>
        <v>17336099000</v>
      </c>
      <c r="D70" s="22">
        <f t="shared" ref="D70:M70" si="31">SUM(D71)</f>
        <v>0</v>
      </c>
      <c r="E70" s="22">
        <f t="shared" si="31"/>
        <v>-10454009062</v>
      </c>
      <c r="F70" s="22">
        <f t="shared" si="31"/>
        <v>6882089938</v>
      </c>
      <c r="G70" s="22">
        <f t="shared" si="31"/>
        <v>0</v>
      </c>
      <c r="H70" s="22">
        <f t="shared" si="31"/>
        <v>6882089938</v>
      </c>
      <c r="I70" s="22">
        <f t="shared" si="31"/>
        <v>-28380391</v>
      </c>
      <c r="J70" s="22">
        <f t="shared" si="31"/>
        <v>6843614133</v>
      </c>
      <c r="K70" s="23">
        <f t="shared" si="4"/>
        <v>0.99440928477444723</v>
      </c>
      <c r="L70" s="22">
        <f t="shared" si="31"/>
        <v>630777879</v>
      </c>
      <c r="M70" s="22">
        <f t="shared" si="31"/>
        <v>6436379138</v>
      </c>
      <c r="N70" s="23">
        <f t="shared" si="6"/>
        <v>0.93523612681389523</v>
      </c>
    </row>
    <row r="71" spans="1:14" x14ac:dyDescent="0.25">
      <c r="A71" s="25" t="s">
        <v>154</v>
      </c>
      <c r="B71" s="21" t="s">
        <v>155</v>
      </c>
      <c r="C71" s="22">
        <f>SUM(C72+C87)</f>
        <v>17336099000</v>
      </c>
      <c r="D71" s="22">
        <f t="shared" ref="D71:J71" si="32">SUM(D72+D87)</f>
        <v>0</v>
      </c>
      <c r="E71" s="22">
        <f t="shared" si="32"/>
        <v>-10454009062</v>
      </c>
      <c r="F71" s="22">
        <f t="shared" si="32"/>
        <v>6882089938</v>
      </c>
      <c r="G71" s="22">
        <f t="shared" si="32"/>
        <v>0</v>
      </c>
      <c r="H71" s="22">
        <f t="shared" si="32"/>
        <v>6882089938</v>
      </c>
      <c r="I71" s="22">
        <f t="shared" si="32"/>
        <v>-28380391</v>
      </c>
      <c r="J71" s="22">
        <f t="shared" si="32"/>
        <v>6843614133</v>
      </c>
      <c r="K71" s="23">
        <f t="shared" ref="K71:K114" si="33">J71/H71</f>
        <v>0.99440928477444723</v>
      </c>
      <c r="L71" s="22">
        <f t="shared" ref="L71:M71" si="34">SUM(L72+L87)</f>
        <v>630777879</v>
      </c>
      <c r="M71" s="22">
        <f t="shared" si="34"/>
        <v>6436379138</v>
      </c>
      <c r="N71" s="23">
        <f t="shared" ref="N71:N114" si="35">M71/H71</f>
        <v>0.93523612681389523</v>
      </c>
    </row>
    <row r="72" spans="1:14" ht="45" customHeight="1" x14ac:dyDescent="0.25">
      <c r="A72" s="25" t="s">
        <v>156</v>
      </c>
      <c r="B72" s="21" t="s">
        <v>157</v>
      </c>
      <c r="C72" s="22">
        <f>SUM(C73+C76+C79+C84)</f>
        <v>16275000000</v>
      </c>
      <c r="D72" s="22">
        <f t="shared" ref="D72:J72" si="36">SUM(D73+D76+D79+D84)</f>
        <v>0</v>
      </c>
      <c r="E72" s="22">
        <f t="shared" si="36"/>
        <v>-10455768938</v>
      </c>
      <c r="F72" s="22">
        <f t="shared" si="36"/>
        <v>5819231062</v>
      </c>
      <c r="G72" s="22">
        <f t="shared" si="36"/>
        <v>0</v>
      </c>
      <c r="H72" s="22">
        <f t="shared" si="36"/>
        <v>5819231062</v>
      </c>
      <c r="I72" s="22">
        <f t="shared" si="36"/>
        <v>-4350524</v>
      </c>
      <c r="J72" s="22">
        <f t="shared" si="36"/>
        <v>5804785124</v>
      </c>
      <c r="K72" s="23">
        <f t="shared" si="33"/>
        <v>0.99751755208788095</v>
      </c>
      <c r="L72" s="22">
        <f t="shared" ref="L72:M72" si="37">SUM(L73+L76+L79+L84)</f>
        <v>539580154</v>
      </c>
      <c r="M72" s="22">
        <f t="shared" si="37"/>
        <v>5404378551</v>
      </c>
      <c r="N72" s="23">
        <f t="shared" si="35"/>
        <v>0.92871008100898123</v>
      </c>
    </row>
    <row r="73" spans="1:14" ht="30" x14ac:dyDescent="0.25">
      <c r="A73" s="25" t="s">
        <v>158</v>
      </c>
      <c r="B73" s="21" t="s">
        <v>159</v>
      </c>
      <c r="C73" s="22">
        <f>SUM(C74)</f>
        <v>700000000</v>
      </c>
      <c r="D73" s="22">
        <f t="shared" ref="D73:M74" si="38">SUM(D74)</f>
        <v>0</v>
      </c>
      <c r="E73" s="22">
        <f t="shared" si="38"/>
        <v>-394435466</v>
      </c>
      <c r="F73" s="22">
        <f t="shared" si="38"/>
        <v>305564534</v>
      </c>
      <c r="G73" s="22">
        <f t="shared" si="38"/>
        <v>0</v>
      </c>
      <c r="H73" s="22">
        <f t="shared" si="38"/>
        <v>305564534</v>
      </c>
      <c r="I73" s="22">
        <f t="shared" si="38"/>
        <v>-168309</v>
      </c>
      <c r="J73" s="22">
        <f t="shared" si="38"/>
        <v>305396225</v>
      </c>
      <c r="K73" s="23">
        <f t="shared" si="33"/>
        <v>0.99944918673055161</v>
      </c>
      <c r="L73" s="22">
        <f t="shared" si="38"/>
        <v>54887772</v>
      </c>
      <c r="M73" s="22">
        <f t="shared" si="38"/>
        <v>287459395</v>
      </c>
      <c r="N73" s="23">
        <f t="shared" si="35"/>
        <v>0.94074855886252817</v>
      </c>
    </row>
    <row r="74" spans="1:14" ht="30" x14ac:dyDescent="0.25">
      <c r="A74" s="25" t="s">
        <v>160</v>
      </c>
      <c r="B74" s="21" t="s">
        <v>161</v>
      </c>
      <c r="C74" s="22">
        <f>SUM(C75)</f>
        <v>700000000</v>
      </c>
      <c r="D74" s="22">
        <f t="shared" si="38"/>
        <v>0</v>
      </c>
      <c r="E74" s="22">
        <f t="shared" si="38"/>
        <v>-394435466</v>
      </c>
      <c r="F74" s="22">
        <f t="shared" si="38"/>
        <v>305564534</v>
      </c>
      <c r="G74" s="22">
        <f t="shared" si="38"/>
        <v>0</v>
      </c>
      <c r="H74" s="22">
        <f t="shared" si="38"/>
        <v>305564534</v>
      </c>
      <c r="I74" s="22">
        <f t="shared" si="38"/>
        <v>-168309</v>
      </c>
      <c r="J74" s="22">
        <f t="shared" si="38"/>
        <v>305396225</v>
      </c>
      <c r="K74" s="23">
        <f t="shared" si="33"/>
        <v>0.99944918673055161</v>
      </c>
      <c r="L74" s="22">
        <f t="shared" si="38"/>
        <v>54887772</v>
      </c>
      <c r="M74" s="22">
        <f t="shared" si="38"/>
        <v>287459395</v>
      </c>
      <c r="N74" s="23">
        <f t="shared" si="35"/>
        <v>0.94074855886252817</v>
      </c>
    </row>
    <row r="75" spans="1:14" ht="30" x14ac:dyDescent="0.25">
      <c r="A75" s="26" t="s">
        <v>162</v>
      </c>
      <c r="B75" s="27" t="s">
        <v>161</v>
      </c>
      <c r="C75" s="28">
        <v>700000000</v>
      </c>
      <c r="D75" s="28"/>
      <c r="E75" s="28">
        <v>-394435466</v>
      </c>
      <c r="F75" s="28">
        <v>305564534</v>
      </c>
      <c r="G75" s="28"/>
      <c r="H75" s="28">
        <v>305564534</v>
      </c>
      <c r="I75" s="28">
        <v>-168309</v>
      </c>
      <c r="J75" s="28">
        <v>305396225</v>
      </c>
      <c r="K75" s="29">
        <f t="shared" si="33"/>
        <v>0.99944918673055161</v>
      </c>
      <c r="L75" s="28">
        <v>54887772</v>
      </c>
      <c r="M75" s="28">
        <v>287459395</v>
      </c>
      <c r="N75" s="29">
        <f t="shared" si="35"/>
        <v>0.94074855886252817</v>
      </c>
    </row>
    <row r="76" spans="1:14" ht="45" x14ac:dyDescent="0.25">
      <c r="A76" s="25" t="s">
        <v>163</v>
      </c>
      <c r="B76" s="21" t="s">
        <v>164</v>
      </c>
      <c r="C76" s="22">
        <f>SUM(C77)</f>
        <v>75000000</v>
      </c>
      <c r="D76" s="22">
        <f t="shared" ref="D76:M77" si="39">SUM(D77)</f>
        <v>0</v>
      </c>
      <c r="E76" s="22">
        <f t="shared" si="39"/>
        <v>-24354720</v>
      </c>
      <c r="F76" s="22">
        <f t="shared" si="39"/>
        <v>50645280</v>
      </c>
      <c r="G76" s="22">
        <f t="shared" si="39"/>
        <v>0</v>
      </c>
      <c r="H76" s="22">
        <f t="shared" si="39"/>
        <v>50645280</v>
      </c>
      <c r="I76" s="22">
        <f t="shared" si="39"/>
        <v>0</v>
      </c>
      <c r="J76" s="22">
        <f t="shared" si="39"/>
        <v>50645280</v>
      </c>
      <c r="K76" s="23">
        <f t="shared" si="33"/>
        <v>1</v>
      </c>
      <c r="L76" s="22">
        <f t="shared" si="39"/>
        <v>9945600</v>
      </c>
      <c r="M76" s="22">
        <f t="shared" si="39"/>
        <v>50645280</v>
      </c>
      <c r="N76" s="23">
        <f t="shared" si="35"/>
        <v>1</v>
      </c>
    </row>
    <row r="77" spans="1:14" x14ac:dyDescent="0.25">
      <c r="A77" s="25" t="s">
        <v>165</v>
      </c>
      <c r="B77" s="21" t="s">
        <v>166</v>
      </c>
      <c r="C77" s="22">
        <f>SUM(C78)</f>
        <v>75000000</v>
      </c>
      <c r="D77" s="22">
        <f t="shared" si="39"/>
        <v>0</v>
      </c>
      <c r="E77" s="22">
        <f t="shared" si="39"/>
        <v>-24354720</v>
      </c>
      <c r="F77" s="22">
        <f t="shared" si="39"/>
        <v>50645280</v>
      </c>
      <c r="G77" s="22">
        <f t="shared" si="39"/>
        <v>0</v>
      </c>
      <c r="H77" s="22">
        <f t="shared" si="39"/>
        <v>50645280</v>
      </c>
      <c r="I77" s="22">
        <f t="shared" si="39"/>
        <v>0</v>
      </c>
      <c r="J77" s="22">
        <f t="shared" si="39"/>
        <v>50645280</v>
      </c>
      <c r="K77" s="23">
        <f t="shared" si="33"/>
        <v>1</v>
      </c>
      <c r="L77" s="22">
        <f t="shared" si="39"/>
        <v>9945600</v>
      </c>
      <c r="M77" s="22">
        <f t="shared" si="39"/>
        <v>50645280</v>
      </c>
      <c r="N77" s="23">
        <f t="shared" si="35"/>
        <v>1</v>
      </c>
    </row>
    <row r="78" spans="1:14" ht="30" customHeight="1" x14ac:dyDescent="0.25">
      <c r="A78" s="26" t="s">
        <v>167</v>
      </c>
      <c r="B78" s="27" t="s">
        <v>168</v>
      </c>
      <c r="C78" s="30">
        <v>75000000</v>
      </c>
      <c r="D78" s="28"/>
      <c r="E78" s="28">
        <v>-24354720</v>
      </c>
      <c r="F78" s="28">
        <v>50645280</v>
      </c>
      <c r="G78" s="28"/>
      <c r="H78" s="28">
        <v>50645280</v>
      </c>
      <c r="I78" s="28"/>
      <c r="J78" s="28">
        <v>50645280</v>
      </c>
      <c r="K78" s="29">
        <f t="shared" si="33"/>
        <v>1</v>
      </c>
      <c r="L78" s="28">
        <v>9945600</v>
      </c>
      <c r="M78" s="28">
        <v>50645280</v>
      </c>
      <c r="N78" s="29">
        <f t="shared" si="35"/>
        <v>1</v>
      </c>
    </row>
    <row r="79" spans="1:14" x14ac:dyDescent="0.25">
      <c r="A79" s="25" t="s">
        <v>169</v>
      </c>
      <c r="B79" s="21" t="s">
        <v>170</v>
      </c>
      <c r="C79" s="22">
        <f>SUM(C80+C82)</f>
        <v>3263422000</v>
      </c>
      <c r="D79" s="22">
        <f t="shared" ref="D79:J79" si="40">SUM(D80+D82)</f>
        <v>0</v>
      </c>
      <c r="E79" s="22">
        <f t="shared" si="40"/>
        <v>-1813189683</v>
      </c>
      <c r="F79" s="22">
        <f t="shared" si="40"/>
        <v>1450232317</v>
      </c>
      <c r="G79" s="22">
        <f t="shared" si="40"/>
        <v>0</v>
      </c>
      <c r="H79" s="22">
        <f t="shared" si="40"/>
        <v>1450232317</v>
      </c>
      <c r="I79" s="22">
        <f t="shared" si="40"/>
        <v>-3972879</v>
      </c>
      <c r="J79" s="22">
        <f t="shared" si="40"/>
        <v>1446259438</v>
      </c>
      <c r="K79" s="23">
        <f t="shared" si="33"/>
        <v>0.99726052236360418</v>
      </c>
      <c r="L79" s="22">
        <f t="shared" ref="L79:M79" si="41">SUM(L80+L82)</f>
        <v>168181820</v>
      </c>
      <c r="M79" s="22">
        <f t="shared" si="41"/>
        <v>1437163962</v>
      </c>
      <c r="N79" s="23">
        <f t="shared" si="35"/>
        <v>0.99098878514372535</v>
      </c>
    </row>
    <row r="80" spans="1:14" ht="30" x14ac:dyDescent="0.25">
      <c r="A80" s="25" t="s">
        <v>171</v>
      </c>
      <c r="B80" s="21" t="s">
        <v>172</v>
      </c>
      <c r="C80" s="22">
        <f>SUM(C81)</f>
        <v>1963422000</v>
      </c>
      <c r="D80" s="22">
        <f t="shared" ref="D80:M80" si="42">SUM(D81)</f>
        <v>0</v>
      </c>
      <c r="E80" s="22">
        <f t="shared" si="42"/>
        <v>-1458685995</v>
      </c>
      <c r="F80" s="22">
        <f t="shared" si="42"/>
        <v>504736005</v>
      </c>
      <c r="G80" s="22">
        <f t="shared" si="42"/>
        <v>0</v>
      </c>
      <c r="H80" s="22">
        <f t="shared" si="42"/>
        <v>504736005</v>
      </c>
      <c r="I80" s="22">
        <f t="shared" si="42"/>
        <v>-3774906</v>
      </c>
      <c r="J80" s="22">
        <f t="shared" si="42"/>
        <v>500961099</v>
      </c>
      <c r="K80" s="23">
        <f t="shared" si="33"/>
        <v>0.99252102888915161</v>
      </c>
      <c r="L80" s="22">
        <f t="shared" si="42"/>
        <v>34063138</v>
      </c>
      <c r="M80" s="22">
        <f t="shared" si="42"/>
        <v>497958423</v>
      </c>
      <c r="N80" s="23">
        <f t="shared" si="35"/>
        <v>0.98657202590490845</v>
      </c>
    </row>
    <row r="81" spans="1:14" x14ac:dyDescent="0.25">
      <c r="A81" s="26" t="s">
        <v>173</v>
      </c>
      <c r="B81" s="27" t="s">
        <v>174</v>
      </c>
      <c r="C81" s="28">
        <v>1963422000</v>
      </c>
      <c r="D81" s="28"/>
      <c r="E81" s="28">
        <v>-1458685995</v>
      </c>
      <c r="F81" s="28">
        <v>504736005</v>
      </c>
      <c r="G81" s="28"/>
      <c r="H81" s="28">
        <v>504736005</v>
      </c>
      <c r="I81" s="28">
        <v>-3774906</v>
      </c>
      <c r="J81" s="28">
        <v>500961099</v>
      </c>
      <c r="K81" s="29">
        <f t="shared" si="33"/>
        <v>0.99252102888915161</v>
      </c>
      <c r="L81" s="28">
        <v>34063138</v>
      </c>
      <c r="M81" s="28">
        <v>497958423</v>
      </c>
      <c r="N81" s="29">
        <f t="shared" si="35"/>
        <v>0.98657202590490845</v>
      </c>
    </row>
    <row r="82" spans="1:14" ht="30" customHeight="1" x14ac:dyDescent="0.25">
      <c r="A82" s="25" t="s">
        <v>175</v>
      </c>
      <c r="B82" s="21" t="s">
        <v>176</v>
      </c>
      <c r="C82" s="22">
        <f>SUM(C83)</f>
        <v>1300000000</v>
      </c>
      <c r="D82" s="22">
        <f t="shared" ref="D82:M82" si="43">SUM(D83)</f>
        <v>0</v>
      </c>
      <c r="E82" s="22">
        <f t="shared" si="43"/>
        <v>-354503688</v>
      </c>
      <c r="F82" s="22">
        <f t="shared" si="43"/>
        <v>945496312</v>
      </c>
      <c r="G82" s="22">
        <f t="shared" si="43"/>
        <v>0</v>
      </c>
      <c r="H82" s="22">
        <f t="shared" si="43"/>
        <v>945496312</v>
      </c>
      <c r="I82" s="22">
        <f t="shared" si="43"/>
        <v>-197973</v>
      </c>
      <c r="J82" s="22">
        <f t="shared" si="43"/>
        <v>945298339</v>
      </c>
      <c r="K82" s="23">
        <f t="shared" si="33"/>
        <v>0.99979061473060515</v>
      </c>
      <c r="L82" s="22">
        <f t="shared" si="43"/>
        <v>134118682</v>
      </c>
      <c r="M82" s="22">
        <f t="shared" si="43"/>
        <v>939205539</v>
      </c>
      <c r="N82" s="23">
        <f t="shared" si="35"/>
        <v>0.9933465917104497</v>
      </c>
    </row>
    <row r="83" spans="1:14" x14ac:dyDescent="0.25">
      <c r="A83" s="26" t="s">
        <v>177</v>
      </c>
      <c r="B83" s="27" t="s">
        <v>174</v>
      </c>
      <c r="C83" s="28">
        <v>1300000000</v>
      </c>
      <c r="D83" s="28"/>
      <c r="E83" s="28">
        <v>-354503688</v>
      </c>
      <c r="F83" s="28">
        <v>945496312</v>
      </c>
      <c r="G83" s="28"/>
      <c r="H83" s="28">
        <v>945496312</v>
      </c>
      <c r="I83" s="28">
        <v>-197973</v>
      </c>
      <c r="J83" s="28">
        <v>945298339</v>
      </c>
      <c r="K83" s="29">
        <f t="shared" si="33"/>
        <v>0.99979061473060515</v>
      </c>
      <c r="L83" s="28">
        <v>134118682</v>
      </c>
      <c r="M83" s="28">
        <v>939205539</v>
      </c>
      <c r="N83" s="29">
        <f t="shared" si="35"/>
        <v>0.9933465917104497</v>
      </c>
    </row>
    <row r="84" spans="1:14" x14ac:dyDescent="0.25">
      <c r="A84" s="25" t="s">
        <v>178</v>
      </c>
      <c r="B84" s="21" t="s">
        <v>179</v>
      </c>
      <c r="C84" s="22">
        <f>SUM(C85)</f>
        <v>12236578000</v>
      </c>
      <c r="D84" s="22">
        <f t="shared" ref="D84:M85" si="44">SUM(D85)</f>
        <v>0</v>
      </c>
      <c r="E84" s="22">
        <f t="shared" si="44"/>
        <v>-8223789069</v>
      </c>
      <c r="F84" s="22">
        <f t="shared" si="44"/>
        <v>4012788931</v>
      </c>
      <c r="G84" s="22">
        <f t="shared" si="44"/>
        <v>0</v>
      </c>
      <c r="H84" s="22">
        <f t="shared" si="44"/>
        <v>4012788931</v>
      </c>
      <c r="I84" s="22">
        <f t="shared" si="44"/>
        <v>-209336</v>
      </c>
      <c r="J84" s="22">
        <f t="shared" si="44"/>
        <v>4002484181</v>
      </c>
      <c r="K84" s="23">
        <f t="shared" si="33"/>
        <v>0.9974320229204201</v>
      </c>
      <c r="L84" s="22">
        <f t="shared" si="44"/>
        <v>306564962</v>
      </c>
      <c r="M84" s="22">
        <f t="shared" si="44"/>
        <v>3629109914</v>
      </c>
      <c r="N84" s="23">
        <f t="shared" si="35"/>
        <v>0.90438594613437939</v>
      </c>
    </row>
    <row r="85" spans="1:14" ht="30" x14ac:dyDescent="0.25">
      <c r="A85" s="25" t="s">
        <v>180</v>
      </c>
      <c r="B85" s="21" t="s">
        <v>181</v>
      </c>
      <c r="C85" s="22">
        <f>SUM(C86)</f>
        <v>12236578000</v>
      </c>
      <c r="D85" s="22">
        <f t="shared" si="44"/>
        <v>0</v>
      </c>
      <c r="E85" s="22">
        <f t="shared" si="44"/>
        <v>-8223789069</v>
      </c>
      <c r="F85" s="22">
        <f t="shared" si="44"/>
        <v>4012788931</v>
      </c>
      <c r="G85" s="22">
        <f t="shared" si="44"/>
        <v>0</v>
      </c>
      <c r="H85" s="22">
        <f t="shared" si="44"/>
        <v>4012788931</v>
      </c>
      <c r="I85" s="22">
        <f t="shared" si="44"/>
        <v>-209336</v>
      </c>
      <c r="J85" s="22">
        <f t="shared" si="44"/>
        <v>4002484181</v>
      </c>
      <c r="K85" s="23">
        <f t="shared" si="33"/>
        <v>0.9974320229204201</v>
      </c>
      <c r="L85" s="22">
        <f t="shared" si="44"/>
        <v>306564962</v>
      </c>
      <c r="M85" s="22">
        <f t="shared" si="44"/>
        <v>3629109914</v>
      </c>
      <c r="N85" s="23">
        <f t="shared" si="35"/>
        <v>0.90438594613437939</v>
      </c>
    </row>
    <row r="86" spans="1:14" x14ac:dyDescent="0.25">
      <c r="A86" s="26" t="s">
        <v>182</v>
      </c>
      <c r="B86" s="27" t="s">
        <v>183</v>
      </c>
      <c r="C86" s="28">
        <v>12236578000</v>
      </c>
      <c r="D86" s="28"/>
      <c r="E86" s="28">
        <v>-8223789069</v>
      </c>
      <c r="F86" s="28">
        <v>4012788931</v>
      </c>
      <c r="G86" s="28"/>
      <c r="H86" s="28">
        <v>4012788931</v>
      </c>
      <c r="I86" s="28">
        <v>-209336</v>
      </c>
      <c r="J86" s="28">
        <v>4002484181</v>
      </c>
      <c r="K86" s="29">
        <f t="shared" si="33"/>
        <v>0.9974320229204201</v>
      </c>
      <c r="L86" s="28">
        <v>306564962</v>
      </c>
      <c r="M86" s="28">
        <v>3629109914</v>
      </c>
      <c r="N86" s="29">
        <f t="shared" si="35"/>
        <v>0.90438594613437939</v>
      </c>
    </row>
    <row r="87" spans="1:14" x14ac:dyDescent="0.25">
      <c r="A87" s="25" t="s">
        <v>184</v>
      </c>
      <c r="B87" s="21" t="s">
        <v>185</v>
      </c>
      <c r="C87" s="22">
        <f>SUM(C88+C91)</f>
        <v>1061099000</v>
      </c>
      <c r="D87" s="22">
        <f t="shared" ref="D87:J87" si="45">SUM(D88+D91)</f>
        <v>0</v>
      </c>
      <c r="E87" s="22">
        <f t="shared" si="45"/>
        <v>1759876</v>
      </c>
      <c r="F87" s="22">
        <f t="shared" si="45"/>
        <v>1062858876</v>
      </c>
      <c r="G87" s="22">
        <f t="shared" si="45"/>
        <v>0</v>
      </c>
      <c r="H87" s="22">
        <f t="shared" si="45"/>
        <v>1062858876</v>
      </c>
      <c r="I87" s="22">
        <f t="shared" si="45"/>
        <v>-24029867</v>
      </c>
      <c r="J87" s="22">
        <f t="shared" si="45"/>
        <v>1038829009</v>
      </c>
      <c r="K87" s="23">
        <f t="shared" si="33"/>
        <v>0.97739129103344857</v>
      </c>
      <c r="L87" s="22">
        <f t="shared" ref="L87:M87" si="46">SUM(L88+L91)</f>
        <v>91197725</v>
      </c>
      <c r="M87" s="22">
        <f t="shared" si="46"/>
        <v>1032000587</v>
      </c>
      <c r="N87" s="23">
        <f t="shared" si="35"/>
        <v>0.97096671091826114</v>
      </c>
    </row>
    <row r="88" spans="1:14" ht="30" x14ac:dyDescent="0.25">
      <c r="A88" s="25" t="s">
        <v>186</v>
      </c>
      <c r="B88" s="21" t="s">
        <v>187</v>
      </c>
      <c r="C88" s="22">
        <f>SUM(C89)</f>
        <v>150000000</v>
      </c>
      <c r="D88" s="22">
        <f t="shared" ref="D88:M89" si="47">SUM(D89)</f>
        <v>0</v>
      </c>
      <c r="E88" s="22">
        <f t="shared" si="47"/>
        <v>-68933333</v>
      </c>
      <c r="F88" s="22">
        <f t="shared" si="47"/>
        <v>81066667</v>
      </c>
      <c r="G88" s="22">
        <f t="shared" si="47"/>
        <v>0</v>
      </c>
      <c r="H88" s="22">
        <f t="shared" si="47"/>
        <v>81066667</v>
      </c>
      <c r="I88" s="22">
        <f t="shared" si="47"/>
        <v>0</v>
      </c>
      <c r="J88" s="22">
        <f t="shared" si="47"/>
        <v>81066667</v>
      </c>
      <c r="K88" s="23">
        <f t="shared" si="33"/>
        <v>1</v>
      </c>
      <c r="L88" s="22">
        <f t="shared" si="47"/>
        <v>14504000</v>
      </c>
      <c r="M88" s="22">
        <f t="shared" si="47"/>
        <v>80827733</v>
      </c>
      <c r="N88" s="23">
        <f t="shared" si="35"/>
        <v>0.99705262336738232</v>
      </c>
    </row>
    <row r="89" spans="1:14" x14ac:dyDescent="0.25">
      <c r="A89" s="25" t="s">
        <v>188</v>
      </c>
      <c r="B89" s="21" t="s">
        <v>189</v>
      </c>
      <c r="C89" s="22">
        <f>SUM(C90)</f>
        <v>150000000</v>
      </c>
      <c r="D89" s="22">
        <f t="shared" si="47"/>
        <v>0</v>
      </c>
      <c r="E89" s="22">
        <f t="shared" si="47"/>
        <v>-68933333</v>
      </c>
      <c r="F89" s="22">
        <f t="shared" si="47"/>
        <v>81066667</v>
      </c>
      <c r="G89" s="22">
        <f t="shared" si="47"/>
        <v>0</v>
      </c>
      <c r="H89" s="22">
        <f t="shared" si="47"/>
        <v>81066667</v>
      </c>
      <c r="I89" s="22">
        <f t="shared" si="47"/>
        <v>0</v>
      </c>
      <c r="J89" s="22">
        <f t="shared" si="47"/>
        <v>81066667</v>
      </c>
      <c r="K89" s="23">
        <f t="shared" si="33"/>
        <v>1</v>
      </c>
      <c r="L89" s="22">
        <f t="shared" si="47"/>
        <v>14504000</v>
      </c>
      <c r="M89" s="22">
        <f t="shared" si="47"/>
        <v>80827733</v>
      </c>
      <c r="N89" s="23">
        <f t="shared" si="35"/>
        <v>0.99705262336738232</v>
      </c>
    </row>
    <row r="90" spans="1:14" ht="60" customHeight="1" x14ac:dyDescent="0.25">
      <c r="A90" s="26" t="s">
        <v>190</v>
      </c>
      <c r="B90" s="27" t="s">
        <v>191</v>
      </c>
      <c r="C90" s="28">
        <v>150000000</v>
      </c>
      <c r="D90" s="28"/>
      <c r="E90" s="28">
        <v>-68933333</v>
      </c>
      <c r="F90" s="28">
        <v>81066667</v>
      </c>
      <c r="G90" s="28"/>
      <c r="H90" s="28">
        <v>81066667</v>
      </c>
      <c r="I90" s="28"/>
      <c r="J90" s="28">
        <v>81066667</v>
      </c>
      <c r="K90" s="29">
        <f t="shared" si="33"/>
        <v>1</v>
      </c>
      <c r="L90" s="28">
        <v>14504000</v>
      </c>
      <c r="M90" s="28">
        <v>80827733</v>
      </c>
      <c r="N90" s="29">
        <f t="shared" si="35"/>
        <v>0.99705262336738232</v>
      </c>
    </row>
    <row r="91" spans="1:14" ht="30" x14ac:dyDescent="0.25">
      <c r="A91" s="25" t="s">
        <v>192</v>
      </c>
      <c r="B91" s="21" t="s">
        <v>193</v>
      </c>
      <c r="C91" s="22">
        <f>SUM(C92)</f>
        <v>911099000</v>
      </c>
      <c r="D91" s="22">
        <f t="shared" ref="D91:M92" si="48">SUM(D92)</f>
        <v>0</v>
      </c>
      <c r="E91" s="22">
        <f t="shared" si="48"/>
        <v>70693209</v>
      </c>
      <c r="F91" s="22">
        <f t="shared" si="48"/>
        <v>981792209</v>
      </c>
      <c r="G91" s="22">
        <f t="shared" si="48"/>
        <v>0</v>
      </c>
      <c r="H91" s="22">
        <f t="shared" si="48"/>
        <v>981792209</v>
      </c>
      <c r="I91" s="22">
        <f t="shared" si="48"/>
        <v>-24029867</v>
      </c>
      <c r="J91" s="22">
        <f t="shared" si="48"/>
        <v>957762342</v>
      </c>
      <c r="K91" s="23">
        <f t="shared" si="33"/>
        <v>0.97552448799275404</v>
      </c>
      <c r="L91" s="22">
        <f t="shared" si="48"/>
        <v>76693725</v>
      </c>
      <c r="M91" s="22">
        <f t="shared" si="48"/>
        <v>951172854</v>
      </c>
      <c r="N91" s="23">
        <f t="shared" si="35"/>
        <v>0.96881279488743632</v>
      </c>
    </row>
    <row r="92" spans="1:14" ht="30" customHeight="1" x14ac:dyDescent="0.25">
      <c r="A92" s="25" t="s">
        <v>194</v>
      </c>
      <c r="B92" s="21" t="s">
        <v>195</v>
      </c>
      <c r="C92" s="22">
        <f>SUM(C93)</f>
        <v>911099000</v>
      </c>
      <c r="D92" s="22">
        <f t="shared" si="48"/>
        <v>0</v>
      </c>
      <c r="E92" s="22">
        <f t="shared" si="48"/>
        <v>70693209</v>
      </c>
      <c r="F92" s="22">
        <f t="shared" si="48"/>
        <v>981792209</v>
      </c>
      <c r="G92" s="22">
        <f t="shared" si="48"/>
        <v>0</v>
      </c>
      <c r="H92" s="22">
        <f t="shared" si="48"/>
        <v>981792209</v>
      </c>
      <c r="I92" s="22">
        <f t="shared" si="48"/>
        <v>-24029867</v>
      </c>
      <c r="J92" s="22">
        <f t="shared" si="48"/>
        <v>957762342</v>
      </c>
      <c r="K92" s="23">
        <f t="shared" si="33"/>
        <v>0.97552448799275404</v>
      </c>
      <c r="L92" s="22">
        <f t="shared" si="48"/>
        <v>76693725</v>
      </c>
      <c r="M92" s="22">
        <f t="shared" si="48"/>
        <v>951172854</v>
      </c>
      <c r="N92" s="23">
        <f t="shared" si="35"/>
        <v>0.96881279488743632</v>
      </c>
    </row>
    <row r="93" spans="1:14" ht="30" x14ac:dyDescent="0.25">
      <c r="A93" s="26" t="s">
        <v>196</v>
      </c>
      <c r="B93" s="27" t="s">
        <v>197</v>
      </c>
      <c r="C93" s="28">
        <v>911099000</v>
      </c>
      <c r="D93" s="28"/>
      <c r="E93" s="28">
        <v>70693209</v>
      </c>
      <c r="F93" s="28">
        <v>981792209</v>
      </c>
      <c r="G93" s="28"/>
      <c r="H93" s="28">
        <v>981792209</v>
      </c>
      <c r="I93" s="28">
        <v>-24029867</v>
      </c>
      <c r="J93" s="28">
        <v>957762342</v>
      </c>
      <c r="K93" s="29">
        <f t="shared" si="33"/>
        <v>0.97552448799275404</v>
      </c>
      <c r="L93" s="28">
        <v>76693725</v>
      </c>
      <c r="M93" s="28">
        <v>951172854</v>
      </c>
      <c r="N93" s="29">
        <f t="shared" si="35"/>
        <v>0.96881279488743632</v>
      </c>
    </row>
    <row r="94" spans="1:14" x14ac:dyDescent="0.25">
      <c r="A94" s="25" t="s">
        <v>198</v>
      </c>
      <c r="B94" s="21" t="s">
        <v>199</v>
      </c>
      <c r="C94" s="28"/>
      <c r="D94" s="28"/>
      <c r="E94" s="22">
        <f>+E95+E99+E105+E109</f>
        <v>10898929126</v>
      </c>
      <c r="F94" s="22">
        <f t="shared" ref="F94:J94" si="49">+F95+F99+F105+F109</f>
        <v>10898929126</v>
      </c>
      <c r="G94" s="22">
        <f t="shared" si="49"/>
        <v>0</v>
      </c>
      <c r="H94" s="22">
        <f t="shared" si="49"/>
        <v>10898929126</v>
      </c>
      <c r="I94" s="22">
        <f t="shared" si="49"/>
        <v>2094620709</v>
      </c>
      <c r="J94" s="22">
        <f t="shared" si="49"/>
        <v>10054467302</v>
      </c>
      <c r="K94" s="23">
        <f t="shared" si="33"/>
        <v>0.92251882600231894</v>
      </c>
      <c r="L94" s="22">
        <f t="shared" ref="L94:M94" si="50">+L95+L99+L105+L109</f>
        <v>2456724445</v>
      </c>
      <c r="M94" s="22">
        <f t="shared" si="50"/>
        <v>4429960373</v>
      </c>
      <c r="N94" s="23">
        <f t="shared" si="35"/>
        <v>0.40645831547175437</v>
      </c>
    </row>
    <row r="95" spans="1:14" x14ac:dyDescent="0.25">
      <c r="A95" s="25" t="s">
        <v>200</v>
      </c>
      <c r="B95" s="21" t="s">
        <v>201</v>
      </c>
      <c r="C95" s="28"/>
      <c r="D95" s="28"/>
      <c r="E95" s="22">
        <f>SUM(E96)</f>
        <v>205000000</v>
      </c>
      <c r="F95" s="22">
        <f t="shared" ref="F95:J97" si="51">SUM(F96)</f>
        <v>205000000</v>
      </c>
      <c r="G95" s="22">
        <f t="shared" si="51"/>
        <v>0</v>
      </c>
      <c r="H95" s="22">
        <f t="shared" si="51"/>
        <v>205000000</v>
      </c>
      <c r="I95" s="22">
        <f t="shared" si="51"/>
        <v>-1755327</v>
      </c>
      <c r="J95" s="22">
        <f t="shared" si="51"/>
        <v>203244309</v>
      </c>
      <c r="K95" s="23">
        <f t="shared" si="33"/>
        <v>0.99143565365853659</v>
      </c>
      <c r="L95" s="22">
        <f t="shared" ref="L95:M97" si="52">SUM(L96)</f>
        <v>116372531</v>
      </c>
      <c r="M95" s="22">
        <f t="shared" si="52"/>
        <v>186243865</v>
      </c>
      <c r="N95" s="23">
        <f t="shared" si="35"/>
        <v>0.90850665853658541</v>
      </c>
    </row>
    <row r="96" spans="1:14" ht="30" x14ac:dyDescent="0.25">
      <c r="A96" s="25" t="s">
        <v>202</v>
      </c>
      <c r="B96" s="21" t="s">
        <v>203</v>
      </c>
      <c r="C96" s="28"/>
      <c r="D96" s="28"/>
      <c r="E96" s="22">
        <f>SUM(E97)</f>
        <v>205000000</v>
      </c>
      <c r="F96" s="22">
        <f t="shared" si="51"/>
        <v>205000000</v>
      </c>
      <c r="G96" s="22">
        <f t="shared" si="51"/>
        <v>0</v>
      </c>
      <c r="H96" s="22">
        <f t="shared" si="51"/>
        <v>205000000</v>
      </c>
      <c r="I96" s="22">
        <f t="shared" si="51"/>
        <v>-1755327</v>
      </c>
      <c r="J96" s="22">
        <f t="shared" si="51"/>
        <v>203244309</v>
      </c>
      <c r="K96" s="23">
        <f t="shared" si="33"/>
        <v>0.99143565365853659</v>
      </c>
      <c r="L96" s="22">
        <f t="shared" si="52"/>
        <v>116372531</v>
      </c>
      <c r="M96" s="22">
        <f t="shared" si="52"/>
        <v>186243865</v>
      </c>
      <c r="N96" s="23">
        <f t="shared" si="35"/>
        <v>0.90850665853658541</v>
      </c>
    </row>
    <row r="97" spans="1:14" x14ac:dyDescent="0.25">
      <c r="A97" s="25" t="s">
        <v>204</v>
      </c>
      <c r="B97" s="21" t="s">
        <v>205</v>
      </c>
      <c r="C97" s="28"/>
      <c r="D97" s="28"/>
      <c r="E97" s="22">
        <f>SUM(E98)</f>
        <v>205000000</v>
      </c>
      <c r="F97" s="22">
        <f t="shared" si="51"/>
        <v>205000000</v>
      </c>
      <c r="G97" s="22">
        <f t="shared" si="51"/>
        <v>0</v>
      </c>
      <c r="H97" s="22">
        <f t="shared" si="51"/>
        <v>205000000</v>
      </c>
      <c r="I97" s="22">
        <f t="shared" si="51"/>
        <v>-1755327</v>
      </c>
      <c r="J97" s="22">
        <f t="shared" si="51"/>
        <v>203244309</v>
      </c>
      <c r="K97" s="23">
        <f t="shared" si="33"/>
        <v>0.99143565365853659</v>
      </c>
      <c r="L97" s="22">
        <f t="shared" si="52"/>
        <v>116372531</v>
      </c>
      <c r="M97" s="22">
        <f t="shared" si="52"/>
        <v>186243865</v>
      </c>
      <c r="N97" s="23">
        <f t="shared" si="35"/>
        <v>0.90850665853658541</v>
      </c>
    </row>
    <row r="98" spans="1:14" x14ac:dyDescent="0.25">
      <c r="A98" s="26" t="s">
        <v>206</v>
      </c>
      <c r="B98" s="27" t="s">
        <v>207</v>
      </c>
      <c r="C98" s="28"/>
      <c r="D98" s="28"/>
      <c r="E98" s="28">
        <v>205000000</v>
      </c>
      <c r="F98" s="28">
        <v>205000000</v>
      </c>
      <c r="G98" s="28"/>
      <c r="H98" s="28">
        <v>205000000</v>
      </c>
      <c r="I98" s="28">
        <v>-1755327</v>
      </c>
      <c r="J98" s="28">
        <v>203244309</v>
      </c>
      <c r="K98" s="29">
        <f t="shared" si="33"/>
        <v>0.99143565365853659</v>
      </c>
      <c r="L98" s="28">
        <v>116372531</v>
      </c>
      <c r="M98" s="28">
        <v>186243865</v>
      </c>
      <c r="N98" s="29">
        <f t="shared" si="35"/>
        <v>0.90850665853658541</v>
      </c>
    </row>
    <row r="99" spans="1:14" x14ac:dyDescent="0.25">
      <c r="A99" s="25" t="s">
        <v>208</v>
      </c>
      <c r="B99" s="21" t="s">
        <v>209</v>
      </c>
      <c r="C99" s="28"/>
      <c r="D99" s="28"/>
      <c r="E99" s="22">
        <f>SUM(E100)</f>
        <v>9581407474</v>
      </c>
      <c r="F99" s="22">
        <f t="shared" ref="F99:J99" si="53">SUM(F100)</f>
        <v>9581407474</v>
      </c>
      <c r="G99" s="22">
        <f t="shared" si="53"/>
        <v>0</v>
      </c>
      <c r="H99" s="22">
        <f t="shared" si="53"/>
        <v>9581407474</v>
      </c>
      <c r="I99" s="22">
        <f t="shared" si="53"/>
        <v>1872212511</v>
      </c>
      <c r="J99" s="22">
        <f t="shared" si="53"/>
        <v>8740080951</v>
      </c>
      <c r="K99" s="23">
        <f t="shared" si="33"/>
        <v>0.91219176041901839</v>
      </c>
      <c r="L99" s="22">
        <f t="shared" ref="L99:M99" si="54">SUM(L100)</f>
        <v>1882666090</v>
      </c>
      <c r="M99" s="22">
        <f t="shared" si="54"/>
        <v>3287405769</v>
      </c>
      <c r="N99" s="23">
        <f t="shared" si="35"/>
        <v>0.34310259509583196</v>
      </c>
    </row>
    <row r="100" spans="1:14" x14ac:dyDescent="0.25">
      <c r="A100" s="26" t="s">
        <v>210</v>
      </c>
      <c r="B100" s="27" t="s">
        <v>211</v>
      </c>
      <c r="C100" s="28"/>
      <c r="D100" s="28"/>
      <c r="E100" s="28">
        <v>9581407474</v>
      </c>
      <c r="F100" s="28">
        <v>9581407474</v>
      </c>
      <c r="G100" s="28"/>
      <c r="H100" s="28">
        <v>9581407474</v>
      </c>
      <c r="I100" s="28">
        <v>1872212511</v>
      </c>
      <c r="J100" s="28">
        <v>8740080951</v>
      </c>
      <c r="K100" s="29">
        <f t="shared" si="33"/>
        <v>0.91219176041901839</v>
      </c>
      <c r="L100" s="28">
        <v>1882666090</v>
      </c>
      <c r="M100" s="28">
        <v>3287405769</v>
      </c>
      <c r="N100" s="29">
        <f t="shared" si="35"/>
        <v>0.34310259509583196</v>
      </c>
    </row>
    <row r="101" spans="1:14" ht="30" x14ac:dyDescent="0.25">
      <c r="A101" s="25" t="s">
        <v>212</v>
      </c>
      <c r="B101" s="21" t="s">
        <v>213</v>
      </c>
      <c r="C101" s="28"/>
      <c r="D101" s="28"/>
      <c r="E101" s="22">
        <f>SUM(E102)</f>
        <v>855543346</v>
      </c>
      <c r="F101" s="22">
        <f t="shared" ref="F101:J101" si="55">SUM(F102)</f>
        <v>855543346</v>
      </c>
      <c r="G101" s="22">
        <f t="shared" si="55"/>
        <v>0</v>
      </c>
      <c r="H101" s="22">
        <f t="shared" si="55"/>
        <v>855543346</v>
      </c>
      <c r="I101" s="22">
        <f t="shared" si="55"/>
        <v>24464810</v>
      </c>
      <c r="J101" s="22">
        <f t="shared" si="55"/>
        <v>802412086</v>
      </c>
      <c r="K101" s="23">
        <f t="shared" si="33"/>
        <v>0.93789764101560791</v>
      </c>
      <c r="L101" s="22">
        <f t="shared" ref="L101:M101" si="56">SUM(L102)</f>
        <v>336757484</v>
      </c>
      <c r="M101" s="22">
        <f t="shared" si="56"/>
        <v>513323285</v>
      </c>
      <c r="N101" s="23">
        <f t="shared" si="35"/>
        <v>0.59999681769484536</v>
      </c>
    </row>
    <row r="102" spans="1:14" x14ac:dyDescent="0.25">
      <c r="A102" s="26" t="s">
        <v>214</v>
      </c>
      <c r="B102" s="27" t="s">
        <v>215</v>
      </c>
      <c r="C102" s="28"/>
      <c r="D102" s="28"/>
      <c r="E102" s="28">
        <v>855543346</v>
      </c>
      <c r="F102" s="28">
        <v>855543346</v>
      </c>
      <c r="G102" s="28"/>
      <c r="H102" s="28">
        <v>855543346</v>
      </c>
      <c r="I102" s="28">
        <v>24464810</v>
      </c>
      <c r="J102" s="28">
        <v>802412086</v>
      </c>
      <c r="K102" s="29">
        <f t="shared" si="33"/>
        <v>0.93789764101560791</v>
      </c>
      <c r="L102" s="28">
        <v>336757484</v>
      </c>
      <c r="M102" s="28">
        <v>513323285</v>
      </c>
      <c r="N102" s="29">
        <f t="shared" si="35"/>
        <v>0.59999681769484536</v>
      </c>
    </row>
    <row r="103" spans="1:14" ht="45" customHeight="1" x14ac:dyDescent="0.25">
      <c r="A103" s="25" t="s">
        <v>216</v>
      </c>
      <c r="B103" s="21" t="s">
        <v>217</v>
      </c>
      <c r="C103" s="28"/>
      <c r="D103" s="28"/>
      <c r="E103" s="22">
        <f>SUM(E104)</f>
        <v>8725864128</v>
      </c>
      <c r="F103" s="22">
        <f t="shared" ref="F103:J103" si="57">SUM(F104)</f>
        <v>8725864128</v>
      </c>
      <c r="G103" s="22">
        <f t="shared" si="57"/>
        <v>0</v>
      </c>
      <c r="H103" s="22">
        <f t="shared" si="57"/>
        <v>8725864128</v>
      </c>
      <c r="I103" s="22">
        <f t="shared" si="57"/>
        <v>1847747701</v>
      </c>
      <c r="J103" s="22">
        <f t="shared" si="57"/>
        <v>7937668865</v>
      </c>
      <c r="K103" s="23">
        <f t="shared" si="33"/>
        <v>0.90967138022802818</v>
      </c>
      <c r="L103" s="22">
        <f t="shared" ref="L103:M103" si="58">SUM(L104)</f>
        <v>1545908606</v>
      </c>
      <c r="M103" s="22">
        <f t="shared" si="58"/>
        <v>2774082484</v>
      </c>
      <c r="N103" s="23">
        <f t="shared" si="35"/>
        <v>0.3179149300638755</v>
      </c>
    </row>
    <row r="104" spans="1:14" x14ac:dyDescent="0.25">
      <c r="A104" s="26" t="s">
        <v>218</v>
      </c>
      <c r="B104" s="27" t="s">
        <v>215</v>
      </c>
      <c r="C104" s="28"/>
      <c r="D104" s="28"/>
      <c r="E104" s="30">
        <v>8725864128</v>
      </c>
      <c r="F104" s="28">
        <v>8725864128</v>
      </c>
      <c r="G104" s="28"/>
      <c r="H104" s="28">
        <v>8725864128</v>
      </c>
      <c r="I104" s="28">
        <v>1847747701</v>
      </c>
      <c r="J104" s="28">
        <v>7937668865</v>
      </c>
      <c r="K104" s="29">
        <f t="shared" si="33"/>
        <v>0.90967138022802818</v>
      </c>
      <c r="L104" s="28">
        <v>1545908606</v>
      </c>
      <c r="M104" s="28">
        <v>2774082484</v>
      </c>
      <c r="N104" s="29">
        <f t="shared" si="35"/>
        <v>0.3179149300638755</v>
      </c>
    </row>
    <row r="105" spans="1:14" x14ac:dyDescent="0.25">
      <c r="A105" s="25" t="s">
        <v>219</v>
      </c>
      <c r="B105" s="21" t="s">
        <v>220</v>
      </c>
      <c r="C105" s="28"/>
      <c r="D105" s="28"/>
      <c r="E105" s="22">
        <f>SUM(E106)</f>
        <v>628656528</v>
      </c>
      <c r="F105" s="22">
        <f t="shared" ref="F105:J107" si="59">SUM(F106)</f>
        <v>628656528</v>
      </c>
      <c r="G105" s="22">
        <f t="shared" si="59"/>
        <v>0</v>
      </c>
      <c r="H105" s="22">
        <f t="shared" si="59"/>
        <v>628656528</v>
      </c>
      <c r="I105" s="22">
        <f t="shared" si="59"/>
        <v>203281499</v>
      </c>
      <c r="J105" s="22">
        <f t="shared" si="59"/>
        <v>628354396</v>
      </c>
      <c r="K105" s="23">
        <f t="shared" si="33"/>
        <v>0.99951940052072441</v>
      </c>
      <c r="L105" s="22">
        <f t="shared" ref="L105:M107" si="60">SUM(L106)</f>
        <v>180153848</v>
      </c>
      <c r="M105" s="22">
        <f t="shared" si="60"/>
        <v>560995495</v>
      </c>
      <c r="N105" s="23">
        <f t="shared" si="35"/>
        <v>0.89237201876316152</v>
      </c>
    </row>
    <row r="106" spans="1:14" ht="30" customHeight="1" x14ac:dyDescent="0.25">
      <c r="A106" s="25" t="s">
        <v>221</v>
      </c>
      <c r="B106" s="21" t="s">
        <v>222</v>
      </c>
      <c r="C106" s="28"/>
      <c r="D106" s="28"/>
      <c r="E106" s="22">
        <f>SUM(E107)</f>
        <v>628656528</v>
      </c>
      <c r="F106" s="22">
        <f t="shared" si="59"/>
        <v>628656528</v>
      </c>
      <c r="G106" s="22">
        <f t="shared" si="59"/>
        <v>0</v>
      </c>
      <c r="H106" s="22">
        <f t="shared" si="59"/>
        <v>628656528</v>
      </c>
      <c r="I106" s="22">
        <f t="shared" si="59"/>
        <v>203281499</v>
      </c>
      <c r="J106" s="22">
        <f t="shared" si="59"/>
        <v>628354396</v>
      </c>
      <c r="K106" s="23">
        <f t="shared" si="33"/>
        <v>0.99951940052072441</v>
      </c>
      <c r="L106" s="22">
        <f t="shared" si="60"/>
        <v>180153848</v>
      </c>
      <c r="M106" s="22">
        <f t="shared" si="60"/>
        <v>560995495</v>
      </c>
      <c r="N106" s="23">
        <f t="shared" si="35"/>
        <v>0.89237201876316152</v>
      </c>
    </row>
    <row r="107" spans="1:14" ht="30" x14ac:dyDescent="0.25">
      <c r="A107" s="25" t="s">
        <v>223</v>
      </c>
      <c r="B107" s="21" t="s">
        <v>224</v>
      </c>
      <c r="C107" s="28"/>
      <c r="D107" s="28"/>
      <c r="E107" s="22">
        <f>SUM(E108)</f>
        <v>628656528</v>
      </c>
      <c r="F107" s="22">
        <f t="shared" si="59"/>
        <v>628656528</v>
      </c>
      <c r="G107" s="22">
        <f t="shared" si="59"/>
        <v>0</v>
      </c>
      <c r="H107" s="22">
        <f t="shared" si="59"/>
        <v>628656528</v>
      </c>
      <c r="I107" s="22">
        <f t="shared" si="59"/>
        <v>203281499</v>
      </c>
      <c r="J107" s="22">
        <f t="shared" si="59"/>
        <v>628354396</v>
      </c>
      <c r="K107" s="23">
        <f t="shared" si="33"/>
        <v>0.99951940052072441</v>
      </c>
      <c r="L107" s="22">
        <f t="shared" si="60"/>
        <v>180153848</v>
      </c>
      <c r="M107" s="22">
        <f t="shared" si="60"/>
        <v>560995495</v>
      </c>
      <c r="N107" s="23">
        <f t="shared" si="35"/>
        <v>0.89237201876316152</v>
      </c>
    </row>
    <row r="108" spans="1:14" ht="30" customHeight="1" x14ac:dyDescent="0.25">
      <c r="A108" s="26" t="s">
        <v>225</v>
      </c>
      <c r="B108" s="27" t="s">
        <v>226</v>
      </c>
      <c r="C108" s="28"/>
      <c r="D108" s="28"/>
      <c r="E108" s="28">
        <v>628656528</v>
      </c>
      <c r="F108" s="28">
        <v>628656528</v>
      </c>
      <c r="G108" s="28"/>
      <c r="H108" s="28">
        <v>628656528</v>
      </c>
      <c r="I108" s="28">
        <v>203281499</v>
      </c>
      <c r="J108" s="28">
        <v>628354396</v>
      </c>
      <c r="K108" s="29">
        <f t="shared" si="33"/>
        <v>0.99951940052072441</v>
      </c>
      <c r="L108" s="28">
        <v>180153848</v>
      </c>
      <c r="M108" s="28">
        <v>560995495</v>
      </c>
      <c r="N108" s="29">
        <f t="shared" si="35"/>
        <v>0.89237201876316152</v>
      </c>
    </row>
    <row r="109" spans="1:14" ht="30" x14ac:dyDescent="0.25">
      <c r="A109" s="25" t="s">
        <v>227</v>
      </c>
      <c r="B109" s="21" t="s">
        <v>228</v>
      </c>
      <c r="C109" s="28"/>
      <c r="D109" s="28"/>
      <c r="E109" s="22">
        <f>SUM(E110)</f>
        <v>483865124</v>
      </c>
      <c r="F109" s="22">
        <f t="shared" ref="F109:J111" si="61">SUM(F110)</f>
        <v>483865124</v>
      </c>
      <c r="G109" s="22">
        <f t="shared" si="61"/>
        <v>0</v>
      </c>
      <c r="H109" s="22">
        <f t="shared" si="61"/>
        <v>483865124</v>
      </c>
      <c r="I109" s="22">
        <f t="shared" si="61"/>
        <v>20882026</v>
      </c>
      <c r="J109" s="22">
        <f t="shared" si="61"/>
        <v>482787646</v>
      </c>
      <c r="K109" s="23">
        <f t="shared" si="33"/>
        <v>0.99777318523994307</v>
      </c>
      <c r="L109" s="22">
        <f t="shared" ref="L109:M111" si="62">SUM(L110)</f>
        <v>277531976</v>
      </c>
      <c r="M109" s="22">
        <f t="shared" si="62"/>
        <v>395315244</v>
      </c>
      <c r="N109" s="23">
        <f t="shared" si="35"/>
        <v>0.8169947044995125</v>
      </c>
    </row>
    <row r="110" spans="1:14" ht="30" customHeight="1" x14ac:dyDescent="0.25">
      <c r="A110" s="25" t="s">
        <v>229</v>
      </c>
      <c r="B110" s="21" t="s">
        <v>230</v>
      </c>
      <c r="C110" s="28"/>
      <c r="D110" s="28"/>
      <c r="E110" s="22">
        <f>SUM(E111)</f>
        <v>483865124</v>
      </c>
      <c r="F110" s="22">
        <f t="shared" si="61"/>
        <v>483865124</v>
      </c>
      <c r="G110" s="22">
        <f t="shared" si="61"/>
        <v>0</v>
      </c>
      <c r="H110" s="22">
        <f t="shared" si="61"/>
        <v>483865124</v>
      </c>
      <c r="I110" s="22">
        <f t="shared" si="61"/>
        <v>20882026</v>
      </c>
      <c r="J110" s="22">
        <f t="shared" si="61"/>
        <v>482787646</v>
      </c>
      <c r="K110" s="23">
        <f t="shared" si="33"/>
        <v>0.99777318523994307</v>
      </c>
      <c r="L110" s="22">
        <f t="shared" si="62"/>
        <v>277531976</v>
      </c>
      <c r="M110" s="22">
        <f t="shared" si="62"/>
        <v>395315244</v>
      </c>
      <c r="N110" s="23">
        <f t="shared" si="35"/>
        <v>0.8169947044995125</v>
      </c>
    </row>
    <row r="111" spans="1:14" ht="30" customHeight="1" x14ac:dyDescent="0.25">
      <c r="A111" s="25" t="s">
        <v>231</v>
      </c>
      <c r="B111" s="21" t="s">
        <v>232</v>
      </c>
      <c r="C111" s="28"/>
      <c r="D111" s="28"/>
      <c r="E111" s="22">
        <f>SUM(E112)</f>
        <v>483865124</v>
      </c>
      <c r="F111" s="22">
        <f t="shared" si="61"/>
        <v>483865124</v>
      </c>
      <c r="G111" s="22">
        <f t="shared" si="61"/>
        <v>0</v>
      </c>
      <c r="H111" s="22">
        <f t="shared" si="61"/>
        <v>483865124</v>
      </c>
      <c r="I111" s="22">
        <f t="shared" si="61"/>
        <v>20882026</v>
      </c>
      <c r="J111" s="22">
        <f t="shared" si="61"/>
        <v>482787646</v>
      </c>
      <c r="K111" s="23">
        <f t="shared" si="33"/>
        <v>0.99777318523994307</v>
      </c>
      <c r="L111" s="22">
        <f t="shared" si="62"/>
        <v>277531976</v>
      </c>
      <c r="M111" s="22">
        <f t="shared" si="62"/>
        <v>395315244</v>
      </c>
      <c r="N111" s="23">
        <f t="shared" si="35"/>
        <v>0.8169947044995125</v>
      </c>
    </row>
    <row r="112" spans="1:14" ht="30" customHeight="1" x14ac:dyDescent="0.25">
      <c r="A112" s="26" t="s">
        <v>233</v>
      </c>
      <c r="B112" s="27" t="s">
        <v>234</v>
      </c>
      <c r="C112" s="28"/>
      <c r="D112" s="28"/>
      <c r="E112" s="30">
        <v>483865124</v>
      </c>
      <c r="F112" s="28">
        <v>483865124</v>
      </c>
      <c r="G112" s="28"/>
      <c r="H112" s="28">
        <v>483865124</v>
      </c>
      <c r="I112" s="28">
        <v>20882026</v>
      </c>
      <c r="J112" s="28">
        <v>482787646</v>
      </c>
      <c r="K112" s="29">
        <f t="shared" si="33"/>
        <v>0.99777318523994307</v>
      </c>
      <c r="L112" s="28">
        <v>277531976</v>
      </c>
      <c r="M112" s="28">
        <v>395315244</v>
      </c>
      <c r="N112" s="29">
        <f t="shared" si="35"/>
        <v>0.8169947044995125</v>
      </c>
    </row>
    <row r="113" spans="1:14" x14ac:dyDescent="0.25">
      <c r="A113" s="20" t="s">
        <v>235</v>
      </c>
      <c r="B113" s="21" t="s">
        <v>236</v>
      </c>
      <c r="C113" s="22">
        <f>SUM(C114)</f>
        <v>185107000</v>
      </c>
      <c r="D113" s="22">
        <f t="shared" ref="D113:M113" si="63">SUM(D114)</f>
        <v>0</v>
      </c>
      <c r="E113" s="22">
        <f t="shared" si="63"/>
        <v>278233798</v>
      </c>
      <c r="F113" s="22">
        <f t="shared" si="63"/>
        <v>463340798</v>
      </c>
      <c r="G113" s="22">
        <f t="shared" si="63"/>
        <v>0</v>
      </c>
      <c r="H113" s="22">
        <f t="shared" si="63"/>
        <v>463340798</v>
      </c>
      <c r="I113" s="22">
        <f t="shared" si="63"/>
        <v>50493691</v>
      </c>
      <c r="J113" s="22">
        <f t="shared" si="63"/>
        <v>278233798</v>
      </c>
      <c r="K113" s="23">
        <f t="shared" si="33"/>
        <v>0.60049492555153761</v>
      </c>
      <c r="L113" s="22">
        <f t="shared" si="63"/>
        <v>263858798</v>
      </c>
      <c r="M113" s="22">
        <f t="shared" si="63"/>
        <v>278233798</v>
      </c>
      <c r="N113" s="23">
        <f t="shared" si="35"/>
        <v>0.60049492555153761</v>
      </c>
    </row>
    <row r="114" spans="1:14" x14ac:dyDescent="0.25">
      <c r="A114" s="26" t="s">
        <v>237</v>
      </c>
      <c r="B114" s="27" t="s">
        <v>236</v>
      </c>
      <c r="C114" s="28">
        <v>185107000</v>
      </c>
      <c r="D114" s="28"/>
      <c r="E114" s="28">
        <v>278233798</v>
      </c>
      <c r="F114" s="28">
        <v>463340798</v>
      </c>
      <c r="G114" s="28"/>
      <c r="H114" s="28">
        <v>463340798</v>
      </c>
      <c r="I114" s="28">
        <v>50493691</v>
      </c>
      <c r="J114" s="28">
        <v>278233798</v>
      </c>
      <c r="K114" s="29">
        <f t="shared" si="33"/>
        <v>0.60049492555153761</v>
      </c>
      <c r="L114" s="28">
        <v>263858798</v>
      </c>
      <c r="M114" s="28">
        <v>278233798</v>
      </c>
      <c r="N114" s="23">
        <f t="shared" si="35"/>
        <v>0.60049492555153761</v>
      </c>
    </row>
  </sheetData>
  <mergeCells count="17">
    <mergeCell ref="M2:M3"/>
    <mergeCell ref="F2:F3"/>
    <mergeCell ref="G2:G3"/>
    <mergeCell ref="H2:H3"/>
    <mergeCell ref="I2:I3"/>
    <mergeCell ref="J2:J3"/>
    <mergeCell ref="L2:L3"/>
    <mergeCell ref="A1:B1"/>
    <mergeCell ref="C1:H1"/>
    <mergeCell ref="I1:J1"/>
    <mergeCell ref="K1:K3"/>
    <mergeCell ref="L1:M1"/>
    <mergeCell ref="N1:N3"/>
    <mergeCell ref="A2:A3"/>
    <mergeCell ref="B2:B3"/>
    <mergeCell ref="C2:C3"/>
    <mergeCell ref="D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Orjuela</dc:creator>
  <cp:lastModifiedBy>Cindy Orjuela</cp:lastModifiedBy>
  <dcterms:created xsi:type="dcterms:W3CDTF">2018-08-22T20:17:56Z</dcterms:created>
  <dcterms:modified xsi:type="dcterms:W3CDTF">2018-08-22T20:18:13Z</dcterms:modified>
</cp:coreProperties>
</file>