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AHLS 2018\INFORMES\EEFF -Publicar\"/>
    </mc:Choice>
  </mc:AlternateContent>
  <bookViews>
    <workbookView xWindow="0" yWindow="0" windowWidth="20355" windowHeight="588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  <c r="C126" i="1"/>
  <c r="D125" i="1"/>
  <c r="C125" i="1"/>
  <c r="D123" i="1"/>
  <c r="D122" i="1"/>
  <c r="C122" i="1"/>
  <c r="C121" i="1" s="1"/>
  <c r="D121" i="1"/>
  <c r="D120" i="1"/>
  <c r="D119" i="1"/>
  <c r="D118" i="1"/>
  <c r="C118" i="1"/>
  <c r="C117" i="1"/>
  <c r="C116" i="1"/>
  <c r="C115" i="1"/>
  <c r="C113" i="1" s="1"/>
  <c r="C114" i="1"/>
  <c r="D112" i="1"/>
  <c r="C112" i="1"/>
  <c r="D111" i="1"/>
  <c r="D110" i="1"/>
  <c r="D109" i="1"/>
  <c r="C109" i="1"/>
  <c r="D108" i="1"/>
  <c r="C108" i="1"/>
  <c r="D107" i="1"/>
  <c r="D106" i="1" s="1"/>
  <c r="D105" i="1" s="1"/>
  <c r="C107" i="1"/>
  <c r="C106" i="1" s="1"/>
  <c r="C103" i="1"/>
  <c r="D102" i="1"/>
  <c r="C102" i="1"/>
  <c r="C100" i="1" s="1"/>
  <c r="C95" i="1" s="1"/>
  <c r="D101" i="1"/>
  <c r="C101" i="1"/>
  <c r="D100" i="1"/>
  <c r="D99" i="1"/>
  <c r="D98" i="1" s="1"/>
  <c r="D95" i="1" s="1"/>
  <c r="D129" i="1" s="1"/>
  <c r="I47" i="1" s="1"/>
  <c r="C99" i="1"/>
  <c r="C98" i="1"/>
  <c r="D97" i="1"/>
  <c r="H75" i="1"/>
  <c r="C75" i="1"/>
  <c r="I74" i="1"/>
  <c r="H74" i="1"/>
  <c r="C74" i="1"/>
  <c r="C73" i="1" s="1"/>
  <c r="H73" i="1"/>
  <c r="C71" i="1"/>
  <c r="H70" i="1"/>
  <c r="H69" i="1" s="1"/>
  <c r="C70" i="1"/>
  <c r="C68" i="1" s="1"/>
  <c r="C65" i="1" s="1"/>
  <c r="C69" i="1"/>
  <c r="I67" i="1"/>
  <c r="I66" i="1" s="1"/>
  <c r="I65" i="1" s="1"/>
  <c r="H67" i="1"/>
  <c r="C67" i="1"/>
  <c r="H66" i="1"/>
  <c r="C66" i="1"/>
  <c r="D65" i="1"/>
  <c r="D62" i="1"/>
  <c r="C62" i="1"/>
  <c r="H61" i="1"/>
  <c r="D61" i="1"/>
  <c r="C61" i="1"/>
  <c r="H60" i="1"/>
  <c r="D60" i="1"/>
  <c r="C60" i="1"/>
  <c r="H59" i="1"/>
  <c r="D59" i="1"/>
  <c r="C59" i="1"/>
  <c r="H58" i="1"/>
  <c r="D58" i="1"/>
  <c r="H57" i="1"/>
  <c r="D57" i="1"/>
  <c r="C57" i="1"/>
  <c r="D56" i="1"/>
  <c r="C56" i="1"/>
  <c r="H55" i="1"/>
  <c r="C55" i="1"/>
  <c r="H54" i="1"/>
  <c r="D54" i="1"/>
  <c r="D53" i="1"/>
  <c r="D52" i="1"/>
  <c r="D50" i="1" s="1"/>
  <c r="C52" i="1"/>
  <c r="C50" i="1" s="1"/>
  <c r="D51" i="1"/>
  <c r="D49" i="1"/>
  <c r="I48" i="1"/>
  <c r="D48" i="1"/>
  <c r="D47" i="1"/>
  <c r="I46" i="1"/>
  <c r="D46" i="1"/>
  <c r="D43" i="1" s="1"/>
  <c r="C46" i="1"/>
  <c r="C43" i="1" s="1"/>
  <c r="I45" i="1"/>
  <c r="I44" i="1" s="1"/>
  <c r="I43" i="1" s="1"/>
  <c r="D45" i="1"/>
  <c r="C45" i="1"/>
  <c r="H44" i="1"/>
  <c r="D44" i="1"/>
  <c r="C44" i="1"/>
  <c r="D42" i="1"/>
  <c r="D41" i="1"/>
  <c r="C41" i="1"/>
  <c r="D40" i="1"/>
  <c r="C40" i="1"/>
  <c r="I39" i="1"/>
  <c r="D39" i="1"/>
  <c r="C39" i="1"/>
  <c r="I38" i="1"/>
  <c r="H38" i="1"/>
  <c r="H35" i="1" s="1"/>
  <c r="D38" i="1"/>
  <c r="C38" i="1"/>
  <c r="I37" i="1"/>
  <c r="D37" i="1"/>
  <c r="C37" i="1"/>
  <c r="I36" i="1"/>
  <c r="I35" i="1" s="1"/>
  <c r="D36" i="1"/>
  <c r="C36" i="1"/>
  <c r="D35" i="1"/>
  <c r="C35" i="1"/>
  <c r="D33" i="1"/>
  <c r="C33" i="1"/>
  <c r="D32" i="1"/>
  <c r="D31" i="1" s="1"/>
  <c r="C32" i="1"/>
  <c r="C31" i="1" s="1"/>
  <c r="H31" i="1"/>
  <c r="H30" i="1"/>
  <c r="H29" i="1" s="1"/>
  <c r="D30" i="1"/>
  <c r="C30" i="1"/>
  <c r="I29" i="1"/>
  <c r="D29" i="1"/>
  <c r="C29" i="1"/>
  <c r="D28" i="1"/>
  <c r="C28" i="1"/>
  <c r="I25" i="1"/>
  <c r="C25" i="1"/>
  <c r="I24" i="1"/>
  <c r="C24" i="1"/>
  <c r="I23" i="1"/>
  <c r="H23" i="1"/>
  <c r="H22" i="1" s="1"/>
  <c r="C23" i="1"/>
  <c r="I22" i="1"/>
  <c r="C22" i="1"/>
  <c r="C21" i="1"/>
  <c r="C20" i="1"/>
  <c r="C19" i="1" s="1"/>
  <c r="D18" i="1"/>
  <c r="I17" i="1"/>
  <c r="D17" i="1"/>
  <c r="D13" i="1" s="1"/>
  <c r="I16" i="1"/>
  <c r="H16" i="1"/>
  <c r="D16" i="1"/>
  <c r="I15" i="1"/>
  <c r="H15" i="1"/>
  <c r="D15" i="1"/>
  <c r="I14" i="1"/>
  <c r="H14" i="1"/>
  <c r="D14" i="1"/>
  <c r="I13" i="1"/>
  <c r="I12" i="1"/>
  <c r="H12" i="1"/>
  <c r="D12" i="1"/>
  <c r="I11" i="1"/>
  <c r="H11" i="1"/>
  <c r="C11" i="1"/>
  <c r="I10" i="1"/>
  <c r="C10" i="1"/>
  <c r="C6" i="1" s="1"/>
  <c r="I9" i="1"/>
  <c r="I7" i="1" s="1"/>
  <c r="D9" i="1"/>
  <c r="C9" i="1"/>
  <c r="I8" i="1"/>
  <c r="H8" i="1"/>
  <c r="D8" i="1"/>
  <c r="C8" i="1"/>
  <c r="H7" i="1"/>
  <c r="H6" i="1" s="1"/>
  <c r="D7" i="1"/>
  <c r="C7" i="1"/>
  <c r="D6" i="1" l="1"/>
  <c r="H65" i="1"/>
  <c r="C105" i="1"/>
  <c r="I6" i="1"/>
  <c r="C129" i="1"/>
  <c r="H56" i="1" s="1"/>
  <c r="H53" i="1" s="1"/>
  <c r="H43" i="1" s="1"/>
</calcChain>
</file>

<file path=xl/sharedStrings.xml><?xml version="1.0" encoding="utf-8"?>
<sst xmlns="http://schemas.openxmlformats.org/spreadsheetml/2006/main" count="310" uniqueCount="286">
  <si>
    <t>BOGOTÁ DISTRITO CAPITAL</t>
  </si>
  <si>
    <t>INSTITUTO DISTRITAL DE PATRIMONIO CULTURAL</t>
  </si>
  <si>
    <t>ESTADO DE SITUACION FINANCIERA AL 28 DE FEBRERO 2017-2018</t>
  </si>
  <si>
    <t>CIFRAS EN $</t>
  </si>
  <si>
    <t>CÓDIGO</t>
  </si>
  <si>
    <t xml:space="preserve">DESCRIPCION                                       </t>
  </si>
  <si>
    <t>FEBRERO 28 DE 2017</t>
  </si>
  <si>
    <t>FEBRERO 28 DE 2018</t>
  </si>
  <si>
    <t xml:space="preserve">        </t>
  </si>
  <si>
    <t>1</t>
  </si>
  <si>
    <t>ACTIVOS</t>
  </si>
  <si>
    <t>PASIVOS</t>
  </si>
  <si>
    <t>11</t>
  </si>
  <si>
    <t xml:space="preserve">EFECTIVO Y EQUIVALENTES DE EFECTIVO               </t>
  </si>
  <si>
    <t>24</t>
  </si>
  <si>
    <t xml:space="preserve">CUENTAS POR PAGAR                                 </t>
  </si>
  <si>
    <t>1105</t>
  </si>
  <si>
    <t xml:space="preserve">CAJA                                              </t>
  </si>
  <si>
    <t>2401</t>
  </si>
  <si>
    <t xml:space="preserve">BIENES Y SERVICIOS                                </t>
  </si>
  <si>
    <t>1110</t>
  </si>
  <si>
    <t xml:space="preserve"> BANCOS Y CORPORACIONES                           </t>
  </si>
  <si>
    <t>2407</t>
  </si>
  <si>
    <t xml:space="preserve">RECURSOS EN FAVOR DE TERCEROS                     </t>
  </si>
  <si>
    <t>12</t>
  </si>
  <si>
    <t xml:space="preserve">INVERSIONES                                       </t>
  </si>
  <si>
    <t>2424</t>
  </si>
  <si>
    <t xml:space="preserve">DESCUENTOS DE NOMINA                              </t>
  </si>
  <si>
    <t>1207</t>
  </si>
  <si>
    <t xml:space="preserve">INVERSIONES PATRIMONIALES NO CONTROLANTES         </t>
  </si>
  <si>
    <t>2425</t>
  </si>
  <si>
    <t xml:space="preserve">ACREEDORES </t>
  </si>
  <si>
    <t>1224</t>
  </si>
  <si>
    <t>INVERSIONES DE ADMINISTRACIÓN DE LIQUIDEZ AL COSTO</t>
  </si>
  <si>
    <t>2436</t>
  </si>
  <si>
    <t xml:space="preserve">RETENCIONES EN LA FUENTE E IMPUESTO DE TIMBRE     </t>
  </si>
  <si>
    <t>13</t>
  </si>
  <si>
    <t xml:space="preserve">CUENTAS POR COBRAR                                </t>
  </si>
  <si>
    <t>2437</t>
  </si>
  <si>
    <t>RETENC  DE IMP DE INDUST  Y COMERCIO POR PAGAR-ICA</t>
  </si>
  <si>
    <t>1311</t>
  </si>
  <si>
    <t xml:space="preserve">INGRESOS NO TRIBUTARIOS                           </t>
  </si>
  <si>
    <t>2445</t>
  </si>
  <si>
    <t xml:space="preserve">IMPUESTO AL VALOR AGREGADO - IVA                  </t>
  </si>
  <si>
    <t>1316</t>
  </si>
  <si>
    <t xml:space="preserve">VENTA DE BIENES                                   </t>
  </si>
  <si>
    <t>2453</t>
  </si>
  <si>
    <t>REUCRSOS RECIBIDOS EN ADMINISTRACION</t>
  </si>
  <si>
    <t>1384</t>
  </si>
  <si>
    <t xml:space="preserve">OTRAS CUENTAS POR COBRAR                          </t>
  </si>
  <si>
    <t>2455</t>
  </si>
  <si>
    <t xml:space="preserve">DEPOSITOS RECIBIDOS DE TERCEROS                   </t>
  </si>
  <si>
    <t>1385</t>
  </si>
  <si>
    <t xml:space="preserve">CUENTAS POR COBRAR DE DIFICIL RECAUDO             </t>
  </si>
  <si>
    <t>2490</t>
  </si>
  <si>
    <t xml:space="preserve">OTRAS CUENTAS POR PAGAR                           </t>
  </si>
  <si>
    <t>1386</t>
  </si>
  <si>
    <t xml:space="preserve">DETERIORO ACUMULADO CUENTAS POR COBRAR            </t>
  </si>
  <si>
    <t>14</t>
  </si>
  <si>
    <t xml:space="preserve">DEUDORES                                          </t>
  </si>
  <si>
    <t>1401</t>
  </si>
  <si>
    <t>INGRESOS NO TRIBUTARIOS</t>
  </si>
  <si>
    <t>1406</t>
  </si>
  <si>
    <t>1420</t>
  </si>
  <si>
    <t xml:space="preserve">AVANCES Y ANTICIPOS ENTREGADOS                    </t>
  </si>
  <si>
    <t>25</t>
  </si>
  <si>
    <t xml:space="preserve">OBLIGACIONES LABORALES                            </t>
  </si>
  <si>
    <t>1424</t>
  </si>
  <si>
    <t>RECURSOS ENTREGADOS EN ADMINISTRACION</t>
  </si>
  <si>
    <t>2505</t>
  </si>
  <si>
    <t xml:space="preserve">SALARIOS Y PRESTACIONES SOCIALES                  </t>
  </si>
  <si>
    <t>1470</t>
  </si>
  <si>
    <t>OTROS DEUDORES</t>
  </si>
  <si>
    <t>2511</t>
  </si>
  <si>
    <t xml:space="preserve">BENEFICIOS A EMPLEADOS A CORTO PLAZO              </t>
  </si>
  <si>
    <t>1475</t>
  </si>
  <si>
    <t>DEUDAS DE DIFICIL COBRO</t>
  </si>
  <si>
    <t>2512</t>
  </si>
  <si>
    <t xml:space="preserve">BENEFICIO A LOS EMPLEADOS A LARGO PLAZO           </t>
  </si>
  <si>
    <t>15</t>
  </si>
  <si>
    <t xml:space="preserve">INVENTARIOS                                       </t>
  </si>
  <si>
    <t>1505</t>
  </si>
  <si>
    <t xml:space="preserve">BIENES PRODUCIDOS                                 </t>
  </si>
  <si>
    <t xml:space="preserve">PASIVOS ESTIMADOS                                 </t>
  </si>
  <si>
    <t>1530</t>
  </si>
  <si>
    <t xml:space="preserve">EN PODER DE TERCEROS                              </t>
  </si>
  <si>
    <t xml:space="preserve">PROVISION PARA CONTINGENCIAS                      </t>
  </si>
  <si>
    <t>16</t>
  </si>
  <si>
    <t xml:space="preserve">PROPIEDAD PLANTA Y EQUIPO                         </t>
  </si>
  <si>
    <t xml:space="preserve">PROVISION PARA PRESTACIONES SOCIALES              </t>
  </si>
  <si>
    <t>1605</t>
  </si>
  <si>
    <t xml:space="preserve">TERRENOS                                          </t>
  </si>
  <si>
    <t>1615</t>
  </si>
  <si>
    <t xml:space="preserve">CONSTRUCCIONES EN CURSO                           </t>
  </si>
  <si>
    <t>1635</t>
  </si>
  <si>
    <t xml:space="preserve">BIENES MUEBLES EN BODEGA                          </t>
  </si>
  <si>
    <t>1640</t>
  </si>
  <si>
    <t xml:space="preserve">EDIFICACIONES                                     </t>
  </si>
  <si>
    <t>29</t>
  </si>
  <si>
    <t xml:space="preserve">OTROS PASIVOS                                     </t>
  </si>
  <si>
    <t>1655</t>
  </si>
  <si>
    <t xml:space="preserve">MAQUINARIA Y EQUIPO                               </t>
  </si>
  <si>
    <t>2902</t>
  </si>
  <si>
    <t xml:space="preserve">RECURSOS RECIBIDOS EN ADMINISTRACION              </t>
  </si>
  <si>
    <t>1665</t>
  </si>
  <si>
    <t xml:space="preserve">MUEBLES ENSERES Y EQUIPOS DE OFICINA              </t>
  </si>
  <si>
    <t>2903</t>
  </si>
  <si>
    <t xml:space="preserve">DEPOSITOS RECIBIDOS EN GARANTIA                   </t>
  </si>
  <si>
    <t>1670</t>
  </si>
  <si>
    <t xml:space="preserve">EQUIPOS DE COMUNICACION Y COMPUTACION             </t>
  </si>
  <si>
    <t>2905</t>
  </si>
  <si>
    <t>RECAUDOS A FAVOR DE TERCEROS</t>
  </si>
  <si>
    <t>1675</t>
  </si>
  <si>
    <t xml:space="preserve">EQUIPO DE TRANSPORTE TRACCION Y ELEVACION         </t>
  </si>
  <si>
    <t>2990</t>
  </si>
  <si>
    <t xml:space="preserve">OTROS PASIVOS DIFERIDOS                           </t>
  </si>
  <si>
    <t>1680</t>
  </si>
  <si>
    <t xml:space="preserve">EQUIPOS DE COMEDOR COCINA  DESPENSA Y HOTELERIA   </t>
  </si>
  <si>
    <t>1685</t>
  </si>
  <si>
    <t xml:space="preserve">DEPRECIACION ACUMULADA CR                         </t>
  </si>
  <si>
    <t>1695</t>
  </si>
  <si>
    <t xml:space="preserve">DETERIORO ACUMULADO PROPIEDAD PLANTA Y EQUIPO     </t>
  </si>
  <si>
    <t>17</t>
  </si>
  <si>
    <t>BIENES DE BENEF  Y USO PUBLICO E HISTORICOS Y CULT</t>
  </si>
  <si>
    <t>3</t>
  </si>
  <si>
    <t xml:space="preserve">PATRIMONIO  </t>
  </si>
  <si>
    <t>1710</t>
  </si>
  <si>
    <t xml:space="preserve">BIENES DE BEENFICIO Y USO PUBLICO EN SERVICIO     </t>
  </si>
  <si>
    <t>31</t>
  </si>
  <si>
    <t xml:space="preserve">PATRIMONIO DE LAS ENTIDADES DE GOBIERNO           </t>
  </si>
  <si>
    <t>1715</t>
  </si>
  <si>
    <t xml:space="preserve">BIENES HISTORICOS Y CULTURALES                    </t>
  </si>
  <si>
    <t>3105</t>
  </si>
  <si>
    <t xml:space="preserve">CAPITAL FISCAL                                    </t>
  </si>
  <si>
    <t>1720</t>
  </si>
  <si>
    <t>BIENES DE BENEFICIO Y USO PUBLICO  E HIST.ENTREGAD</t>
  </si>
  <si>
    <t>3109</t>
  </si>
  <si>
    <t xml:space="preserve">RESULTADOS DE EJERCICIOS ANTERIORES               </t>
  </si>
  <si>
    <t>1721</t>
  </si>
  <si>
    <t xml:space="preserve">ARTE Y CULTURA                                    </t>
  </si>
  <si>
    <t>3110</t>
  </si>
  <si>
    <t xml:space="preserve">RESULTADO DEL EJERCICIO                           </t>
  </si>
  <si>
    <t>1785</t>
  </si>
  <si>
    <t xml:space="preserve">DEPRECIACIÒN ACUMULADA BIENES DE USO PÙBLICO      </t>
  </si>
  <si>
    <t>3145</t>
  </si>
  <si>
    <t>IMPACTOS POR LA TRANSICIÒN AL NUEVO MARCO DE REGUL</t>
  </si>
  <si>
    <t>1790</t>
  </si>
  <si>
    <t xml:space="preserve">DETERIORO ACUMULADO DE BIENES DE USO PÙBLICO      </t>
  </si>
  <si>
    <t>19</t>
  </si>
  <si>
    <t xml:space="preserve">OTROS ACTIVOS                                     </t>
  </si>
  <si>
    <t>1902</t>
  </si>
  <si>
    <t>PLAN DE ACTIVOS BENEFICIOS EMPLEADOS A LARGO PLAZO</t>
  </si>
  <si>
    <t>1905</t>
  </si>
  <si>
    <t xml:space="preserve">GASTOS PAGADOS POR ANTICIPADO                     </t>
  </si>
  <si>
    <t>1906</t>
  </si>
  <si>
    <t>32</t>
  </si>
  <si>
    <t xml:space="preserve">PATRIMONIO INSTITUCIONAL                          </t>
  </si>
  <si>
    <t>1908</t>
  </si>
  <si>
    <t xml:space="preserve">RECURSOS ENTREGADOS EN ADMINISTRACION             </t>
  </si>
  <si>
    <t>3208</t>
  </si>
  <si>
    <t>1910</t>
  </si>
  <si>
    <t xml:space="preserve">CARGOS DIFERIDOS                                  </t>
  </si>
  <si>
    <t>3225</t>
  </si>
  <si>
    <t>1920</t>
  </si>
  <si>
    <t xml:space="preserve">BIENES ENTREGADOS A TERCEROS                     </t>
  </si>
  <si>
    <t>3230</t>
  </si>
  <si>
    <t xml:space="preserve">RESULTADOS DEL EJERCICIO                          </t>
  </si>
  <si>
    <t>1925</t>
  </si>
  <si>
    <t>AMORTIZACION ACUMULADA DE BIENES ENTREGADOS A TERC</t>
  </si>
  <si>
    <t>3235</t>
  </si>
  <si>
    <t xml:space="preserve">SUPERAVIT POR DONACION                            </t>
  </si>
  <si>
    <t>1951</t>
  </si>
  <si>
    <t xml:space="preserve">PROPIEDADES DE INVERSIÒN                          </t>
  </si>
  <si>
    <t>3240</t>
  </si>
  <si>
    <t xml:space="preserve">SUPERAVIT POR VALORIZACION                        </t>
  </si>
  <si>
    <t>1960</t>
  </si>
  <si>
    <t xml:space="preserve">BIENES DE ARTE Y CULTURA                          </t>
  </si>
  <si>
    <t>3255</t>
  </si>
  <si>
    <t xml:space="preserve">PATRIMONIO INSTITUCIONAL INCORPORADO              </t>
  </si>
  <si>
    <t>1970</t>
  </si>
  <si>
    <t xml:space="preserve">INTANGIBLES                                       </t>
  </si>
  <si>
    <t>3258</t>
  </si>
  <si>
    <t xml:space="preserve">EFECTO POR SANEAMIENTO CONTABLE                   </t>
  </si>
  <si>
    <t>1975</t>
  </si>
  <si>
    <t xml:space="preserve">AMORTIZACION ACUMULADA INTANGIBLES ( CR )         </t>
  </si>
  <si>
    <t xml:space="preserve">PROVISIONES  DEPRECIACIONES Y AMORTIZACIONES      </t>
  </si>
  <si>
    <t>1999</t>
  </si>
  <si>
    <t xml:space="preserve">VALORIZACIONES                                    </t>
  </si>
  <si>
    <t>CUENTAS DE ORDEN DEUDORAS</t>
  </si>
  <si>
    <t>CUENTAS DE ORDEN ACREEDORAS</t>
  </si>
  <si>
    <t>81</t>
  </si>
  <si>
    <t xml:space="preserve">DERECHOS CONTINGENTES                             </t>
  </si>
  <si>
    <t>91</t>
  </si>
  <si>
    <t xml:space="preserve">RESPONSABILIDADES CONTINGENTES                    </t>
  </si>
  <si>
    <t>8120</t>
  </si>
  <si>
    <t xml:space="preserve">LITIGIOS Y DEMANDAS                               </t>
  </si>
  <si>
    <t>9120</t>
  </si>
  <si>
    <t xml:space="preserve">LITIGIOS O DEMANDAS                               </t>
  </si>
  <si>
    <t>83</t>
  </si>
  <si>
    <t xml:space="preserve">DEUDORAS DE CONTROL                               </t>
  </si>
  <si>
    <t>8306</t>
  </si>
  <si>
    <t xml:space="preserve">BIENES ENTREGADOS EN CUSTODIA                     </t>
  </si>
  <si>
    <t>93</t>
  </si>
  <si>
    <t xml:space="preserve">ACREEDORAS DE CONTROL                             </t>
  </si>
  <si>
    <t>8347</t>
  </si>
  <si>
    <t xml:space="preserve">BIENES ENTREGADOS A TERCEROS                      </t>
  </si>
  <si>
    <t>9390</t>
  </si>
  <si>
    <t xml:space="preserve">OTRAS CUENTAS ACREEDORAS DE CONTROL               </t>
  </si>
  <si>
    <t>8361</t>
  </si>
  <si>
    <t xml:space="preserve">RESPONSABILIDADES                                 </t>
  </si>
  <si>
    <t>8390</t>
  </si>
  <si>
    <t xml:space="preserve">OTRAS CUENTAS DEUDORAS CONTROL                    </t>
  </si>
  <si>
    <t>89</t>
  </si>
  <si>
    <t xml:space="preserve">DEUDORAS POR CONTRA (CR)                          </t>
  </si>
  <si>
    <t>99</t>
  </si>
  <si>
    <t xml:space="preserve">ACREEDORAS POR CONTRA (DB)                        </t>
  </si>
  <si>
    <t>8905</t>
  </si>
  <si>
    <t xml:space="preserve">DERECHOS CONTINGENTES POR CONTRA (CR)             </t>
  </si>
  <si>
    <t>9905</t>
  </si>
  <si>
    <t xml:space="preserve">RESPONSABILIDADES CONTINGENTES POR CONTRA (DB)    </t>
  </si>
  <si>
    <t>8915</t>
  </si>
  <si>
    <t xml:space="preserve">DEUDORAS DE CONTROL POR CONTRA                    </t>
  </si>
  <si>
    <t>9915</t>
  </si>
  <si>
    <t xml:space="preserve">ACREEDORAS DE CONTROL POR CONTRA                  </t>
  </si>
  <si>
    <t>MAURICIO URIBE GONZÁLEZ</t>
  </si>
  <si>
    <t>JUAN FERNANDO ACOSTA MIRKOW</t>
  </si>
  <si>
    <t>AURA HERMINDA LOPEZ SALAZAR</t>
  </si>
  <si>
    <t xml:space="preserve">Representante Legal </t>
  </si>
  <si>
    <t>Subdirector de Gestión Corporativa</t>
  </si>
  <si>
    <t>Profesional Especializada SGC - Contadora</t>
  </si>
  <si>
    <t>TP 20,424 -T</t>
  </si>
  <si>
    <t>ESTADO DE RESULTADOS  DEL 01 DE ENERO AL 28 DE FEBRERO 2017-2018</t>
  </si>
  <si>
    <t>INGRESOS</t>
  </si>
  <si>
    <t>VENTA DE BIENES</t>
  </si>
  <si>
    <t>PRODUCTOS MANUFACTURADOS</t>
  </si>
  <si>
    <t xml:space="preserve">47      </t>
  </si>
  <si>
    <t xml:space="preserve">OPERACIONES INTERINSTITUCIONALES                  </t>
  </si>
  <si>
    <t>4705</t>
  </si>
  <si>
    <t xml:space="preserve">APORTES Y TRASPASOS DE FONDOS RECIBIDOS           </t>
  </si>
  <si>
    <t>48</t>
  </si>
  <si>
    <t xml:space="preserve">OTROS INGRESOS                                    </t>
  </si>
  <si>
    <t>4805</t>
  </si>
  <si>
    <t xml:space="preserve">FINANCIEROS                                       </t>
  </si>
  <si>
    <t>4808</t>
  </si>
  <si>
    <t xml:space="preserve">OTROS INGRESOS ORDINARIOS                         </t>
  </si>
  <si>
    <t>4810</t>
  </si>
  <si>
    <t xml:space="preserve">EXTRAORDINARIOS                                   </t>
  </si>
  <si>
    <t>GASTOS</t>
  </si>
  <si>
    <t>51</t>
  </si>
  <si>
    <t xml:space="preserve">DE ADMINISTRACION                                 </t>
  </si>
  <si>
    <t>5101</t>
  </si>
  <si>
    <t xml:space="preserve">SUELDOS Y SALARIOS                                </t>
  </si>
  <si>
    <t>5103</t>
  </si>
  <si>
    <t xml:space="preserve">CONTRIBUCIONES EFECTIVAS                          </t>
  </si>
  <si>
    <t>5104</t>
  </si>
  <si>
    <t xml:space="preserve">APORTES SOBRE LA NOMINA                           </t>
  </si>
  <si>
    <t>5107</t>
  </si>
  <si>
    <t xml:space="preserve">PRESTACIONES SOCIALES                             </t>
  </si>
  <si>
    <t>5108</t>
  </si>
  <si>
    <t xml:space="preserve">GASTOS DE PERSONAL DIVERSOS                       </t>
  </si>
  <si>
    <t>5111</t>
  </si>
  <si>
    <t xml:space="preserve">GENERALES                                         </t>
  </si>
  <si>
    <t>52</t>
  </si>
  <si>
    <t xml:space="preserve">DE OPERACION                                      </t>
  </si>
  <si>
    <t>5202</t>
  </si>
  <si>
    <t>5204</t>
  </si>
  <si>
    <t>5207</t>
  </si>
  <si>
    <t>5211</t>
  </si>
  <si>
    <t>53</t>
  </si>
  <si>
    <t xml:space="preserve">DETERIORO DEPRECIACIÒN AMORTIZACIÒN Y PROVISIÒN   </t>
  </si>
  <si>
    <t>5360</t>
  </si>
  <si>
    <t xml:space="preserve">DEPRECIACION PROPIEDADES PLANTA Y EQUIPO          </t>
  </si>
  <si>
    <t>5366</t>
  </si>
  <si>
    <t xml:space="preserve">AMORTIZACION DE INTANGIBLES                       </t>
  </si>
  <si>
    <t>58</t>
  </si>
  <si>
    <t xml:space="preserve">OTROS GASTOS                                      </t>
  </si>
  <si>
    <t>5802</t>
  </si>
  <si>
    <t xml:space="preserve">COMISIONES                                        </t>
  </si>
  <si>
    <t>5890</t>
  </si>
  <si>
    <t xml:space="preserve">GASTOS DIVERSOS                                   </t>
  </si>
  <si>
    <t>COSTOS</t>
  </si>
  <si>
    <t>62</t>
  </si>
  <si>
    <t xml:space="preserve">COSTO DE VENTAS DE BIENES                         </t>
  </si>
  <si>
    <t>6205</t>
  </si>
  <si>
    <t>RESULTADOS DEL EJERCICIO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</si>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</sst>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0.00_);[Red]\(##,##0.00\)"/>
    <numFmt numFmtId="165" formatCode="#,##0.00;[Red]#,##0.00"/>
  </numFmts>
  <fonts count="4">
    <font>
      <sz val="11"/>
      <color theme="1"/>
      <name val="Calibri"/>
      <family val="2"/>
      <scheme val="minor"/>
    </font>
    <font>
      <b/>
      <sz val="8"/>
      <name val="Verdana   "/>
    </font>
    <font>
      <sz val="8"/>
      <name val="Verdana   "/>
    </font>
    <font>
      <b/>
      <sz val="10"/>
      <name val="Verdana   "/>
    </font>
  </fonts>
  <fills count="5">
    <fill>
      <patternFill patternType="none"/>
    </fill>
    <fill>
      <patternFill patternType="gray125"/>
    </fill>
    <fill>
      <patternFill patternType="gray0625">
        <bgColor theme="4" tint="0.79992065187536243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1" fillId="3" borderId="1" xfId="0" applyNumberFormat="1" applyFont="1" applyFill="1" applyBorder="1"/>
    <xf numFmtId="0" fontId="1" fillId="3" borderId="2" xfId="0" applyNumberFormat="1" applyFont="1" applyFill="1" applyBorder="1"/>
    <xf numFmtId="164" fontId="1" fillId="3" borderId="2" xfId="0" applyNumberFormat="1" applyFont="1" applyFill="1" applyBorder="1"/>
    <xf numFmtId="0" fontId="1" fillId="0" borderId="2" xfId="0" applyFont="1" applyBorder="1"/>
    <xf numFmtId="49" fontId="1" fillId="3" borderId="2" xfId="0" applyNumberFormat="1" applyFont="1" applyFill="1" applyBorder="1"/>
    <xf numFmtId="164" fontId="1" fillId="3" borderId="3" xfId="0" applyNumberFormat="1" applyFont="1" applyFill="1" applyBorder="1"/>
    <xf numFmtId="164" fontId="2" fillId="0" borderId="0" xfId="0" applyNumberFormat="1" applyFont="1"/>
    <xf numFmtId="49" fontId="1" fillId="0" borderId="4" xfId="0" applyNumberFormat="1" applyFont="1" applyBorder="1"/>
    <xf numFmtId="0" fontId="1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/>
    <xf numFmtId="165" fontId="1" fillId="0" borderId="5" xfId="0" applyNumberFormat="1" applyFont="1" applyBorder="1"/>
    <xf numFmtId="49" fontId="2" fillId="0" borderId="4" xfId="0" applyNumberFormat="1" applyFont="1" applyBorder="1"/>
    <xf numFmtId="0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/>
    <xf numFmtId="49" fontId="2" fillId="0" borderId="0" xfId="0" applyNumberFormat="1" applyFont="1" applyBorder="1"/>
    <xf numFmtId="164" fontId="2" fillId="0" borderId="5" xfId="0" applyNumberFormat="1" applyFont="1" applyBorder="1"/>
    <xf numFmtId="0" fontId="2" fillId="0" borderId="0" xfId="0" applyNumberFormat="1" applyFont="1"/>
    <xf numFmtId="164" fontId="1" fillId="0" borderId="5" xfId="0" applyNumberFormat="1" applyFont="1" applyBorder="1"/>
    <xf numFmtId="164" fontId="2" fillId="4" borderId="0" xfId="0" applyNumberFormat="1" applyFont="1" applyFill="1" applyBorder="1"/>
    <xf numFmtId="0" fontId="2" fillId="0" borderId="5" xfId="0" applyFont="1" applyBorder="1"/>
    <xf numFmtId="0" fontId="1" fillId="0" borderId="4" xfId="0" applyFont="1" applyBorder="1"/>
    <xf numFmtId="49" fontId="2" fillId="0" borderId="6" xfId="0" applyNumberFormat="1" applyFont="1" applyBorder="1"/>
    <xf numFmtId="0" fontId="2" fillId="0" borderId="7" xfId="0" applyNumberFormat="1" applyFont="1" applyBorder="1"/>
    <xf numFmtId="164" fontId="2" fillId="0" borderId="7" xfId="0" applyNumberFormat="1" applyFont="1" applyBorder="1"/>
    <xf numFmtId="0" fontId="2" fillId="0" borderId="7" xfId="0" applyFont="1" applyBorder="1"/>
    <xf numFmtId="49" fontId="2" fillId="0" borderId="7" xfId="0" applyNumberFormat="1" applyFont="1" applyBorder="1"/>
    <xf numFmtId="164" fontId="2" fillId="0" borderId="8" xfId="0" applyNumberFormat="1" applyFont="1" applyBorder="1"/>
    <xf numFmtId="0" fontId="2" fillId="0" borderId="4" xfId="0" applyFont="1" applyBorder="1"/>
    <xf numFmtId="0" fontId="3" fillId="0" borderId="0" xfId="0" applyNumberFormat="1" applyFont="1" applyBorder="1"/>
    <xf numFmtId="0" fontId="2" fillId="0" borderId="6" xfId="0" applyFont="1" applyBorder="1"/>
    <xf numFmtId="0" fontId="2" fillId="0" borderId="8" xfId="0" applyFont="1" applyBorder="1"/>
    <xf numFmtId="165" fontId="2" fillId="0" borderId="0" xfId="0" applyNumberFormat="1" applyFont="1"/>
    <xf numFmtId="0" fontId="2" fillId="2" borderId="6" xfId="0" applyFont="1" applyFill="1" applyBorder="1"/>
    <xf numFmtId="0" fontId="2" fillId="2" borderId="7" xfId="0" applyNumberFormat="1" applyFont="1" applyFill="1" applyBorder="1"/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49" fontId="1" fillId="3" borderId="9" xfId="0" applyNumberFormat="1" applyFont="1" applyFill="1" applyBorder="1"/>
    <xf numFmtId="0" fontId="1" fillId="3" borderId="10" xfId="0" applyNumberFormat="1" applyFont="1" applyFill="1" applyBorder="1"/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4" xfId="0" applyNumberFormat="1" applyFont="1" applyBorder="1"/>
    <xf numFmtId="0" fontId="2" fillId="0" borderId="4" xfId="0" applyNumberFormat="1" applyFont="1" applyBorder="1"/>
    <xf numFmtId="0" fontId="3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AHLS%202018/INFORMES/INFOMRES%20MARZO%202018%20CGN%20Y%20CONVERGENCIA/EEFF%20PARA%20PUBLICAR/EE%20F%20MENSUALES%20PARA%20PUBLIC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MARZO"/>
      <sheetName val="MARZO 2018"/>
      <sheetName val="MARZO 2017"/>
      <sheetName val="EEFF ENERO 2018"/>
      <sheetName val="ENERO 2018"/>
      <sheetName val="ENERO 2017"/>
      <sheetName val="EEFF FEBRERO 2018"/>
      <sheetName val="FEBRERO 2018"/>
      <sheetName val="FEBFRERO 2017"/>
    </sheetNames>
    <sheetDataSet>
      <sheetData sheetId="0"/>
      <sheetData sheetId="1"/>
      <sheetData sheetId="2"/>
      <sheetData sheetId="3"/>
      <sheetData sheetId="4">
        <row r="50">
          <cell r="G50">
            <v>0</v>
          </cell>
        </row>
        <row r="51">
          <cell r="G51">
            <v>0</v>
          </cell>
        </row>
        <row r="52">
          <cell r="G52">
            <v>696000000</v>
          </cell>
        </row>
        <row r="53">
          <cell r="G53">
            <v>0</v>
          </cell>
        </row>
        <row r="86">
          <cell r="G86">
            <v>0</v>
          </cell>
        </row>
        <row r="87">
          <cell r="G87">
            <v>0</v>
          </cell>
        </row>
        <row r="115">
          <cell r="G115">
            <v>-7844575877</v>
          </cell>
        </row>
        <row r="119">
          <cell r="G119">
            <v>7844575877</v>
          </cell>
        </row>
      </sheetData>
      <sheetData sheetId="5">
        <row r="9">
          <cell r="G9">
            <v>0</v>
          </cell>
        </row>
        <row r="84">
          <cell r="G84">
            <v>0</v>
          </cell>
        </row>
        <row r="85">
          <cell r="G85">
            <v>475371605</v>
          </cell>
        </row>
      </sheetData>
      <sheetData sheetId="6"/>
      <sheetData sheetId="7">
        <row r="9">
          <cell r="G9">
            <v>0</v>
          </cell>
        </row>
        <row r="10">
          <cell r="G10">
            <v>5412735421</v>
          </cell>
        </row>
        <row r="13">
          <cell r="G13">
            <v>485642517</v>
          </cell>
        </row>
        <row r="15">
          <cell r="G15">
            <v>331916</v>
          </cell>
        </row>
        <row r="16">
          <cell r="G16">
            <v>228642</v>
          </cell>
        </row>
        <row r="17">
          <cell r="G17">
            <v>227135028</v>
          </cell>
        </row>
        <row r="18">
          <cell r="G18">
            <v>732529249</v>
          </cell>
        </row>
        <row r="19">
          <cell r="G19">
            <v>-543069961</v>
          </cell>
        </row>
        <row r="26">
          <cell r="G26">
            <v>143967127.03999999</v>
          </cell>
        </row>
        <row r="27">
          <cell r="G27">
            <v>112820599.42</v>
          </cell>
        </row>
        <row r="29">
          <cell r="G29">
            <v>12415640000</v>
          </cell>
        </row>
        <row r="30">
          <cell r="G30">
            <v>0</v>
          </cell>
        </row>
        <row r="31">
          <cell r="G31">
            <v>13027138860.9</v>
          </cell>
        </row>
        <row r="32">
          <cell r="G32">
            <v>78784609.569999993</v>
          </cell>
        </row>
        <row r="33">
          <cell r="G33">
            <v>677819810.00999999</v>
          </cell>
        </row>
        <row r="34">
          <cell r="G34">
            <v>381503408</v>
          </cell>
        </row>
        <row r="35">
          <cell r="G35">
            <v>69046907</v>
          </cell>
        </row>
        <row r="36">
          <cell r="G36">
            <v>4617520</v>
          </cell>
        </row>
        <row r="37">
          <cell r="G37">
            <v>-2692050539.3200002</v>
          </cell>
        </row>
        <row r="38">
          <cell r="G38">
            <v>-2722752202</v>
          </cell>
        </row>
        <row r="40">
          <cell r="G40">
            <v>10740064784.6</v>
          </cell>
        </row>
        <row r="41">
          <cell r="G41">
            <v>19207719560</v>
          </cell>
        </row>
        <row r="42">
          <cell r="G42">
            <v>0</v>
          </cell>
        </row>
        <row r="43">
          <cell r="G43">
            <v>28941123426</v>
          </cell>
        </row>
        <row r="44">
          <cell r="G44">
            <v>-493032738.01999998</v>
          </cell>
        </row>
        <row r="45">
          <cell r="G45">
            <v>-139533625</v>
          </cell>
        </row>
        <row r="47">
          <cell r="G47">
            <v>58330229</v>
          </cell>
        </row>
        <row r="48">
          <cell r="G48">
            <v>13868623</v>
          </cell>
        </row>
        <row r="49">
          <cell r="G49">
            <v>1508058121</v>
          </cell>
        </row>
        <row r="50">
          <cell r="G50">
            <v>68505325</v>
          </cell>
        </row>
        <row r="56">
          <cell r="G56">
            <v>344719869</v>
          </cell>
        </row>
        <row r="57">
          <cell r="G57">
            <v>-8561319.3100000005</v>
          </cell>
        </row>
        <row r="58">
          <cell r="G58">
            <v>0</v>
          </cell>
        </row>
        <row r="60">
          <cell r="G60">
            <v>-159839313.56999999</v>
          </cell>
        </row>
        <row r="61">
          <cell r="G61">
            <v>-38265898</v>
          </cell>
        </row>
        <row r="62">
          <cell r="G62">
            <v>-20310290</v>
          </cell>
        </row>
        <row r="63">
          <cell r="G63">
            <v>0</v>
          </cell>
        </row>
        <row r="64">
          <cell r="G64">
            <v>-100128711</v>
          </cell>
        </row>
        <row r="65">
          <cell r="G65">
            <v>0</v>
          </cell>
        </row>
        <row r="66">
          <cell r="G66">
            <v>-1538392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-17097389</v>
          </cell>
        </row>
        <row r="71">
          <cell r="G71">
            <v>0</v>
          </cell>
        </row>
        <row r="72">
          <cell r="G72">
            <v>-389247631</v>
          </cell>
        </row>
        <row r="73">
          <cell r="G73">
            <v>-58820724</v>
          </cell>
        </row>
        <row r="75">
          <cell r="G75">
            <v>-4133454479</v>
          </cell>
        </row>
        <row r="76">
          <cell r="G76">
            <v>-1219439872.8800001</v>
          </cell>
        </row>
        <row r="77">
          <cell r="G77">
            <v>0</v>
          </cell>
        </row>
        <row r="78">
          <cell r="G78">
            <v>-2618096715.6799998</v>
          </cell>
        </row>
        <row r="80">
          <cell r="G80">
            <v>-52008100446.650002</v>
          </cell>
        </row>
        <row r="81">
          <cell r="G81">
            <v>-11825636258.27</v>
          </cell>
        </row>
        <row r="83">
          <cell r="G83">
            <v>-14260912595.4</v>
          </cell>
        </row>
        <row r="90">
          <cell r="G90">
            <v>0</v>
          </cell>
        </row>
        <row r="93">
          <cell r="G93">
            <v>-3665821336</v>
          </cell>
        </row>
        <row r="95">
          <cell r="G95">
            <v>-65622717</v>
          </cell>
        </row>
        <row r="97">
          <cell r="G97">
            <v>399099215</v>
          </cell>
        </row>
        <row r="98">
          <cell r="G98">
            <v>109267114</v>
          </cell>
        </row>
        <row r="99">
          <cell r="G99">
            <v>20533678</v>
          </cell>
        </row>
        <row r="100">
          <cell r="G100">
            <v>140699364</v>
          </cell>
        </row>
        <row r="101">
          <cell r="G101">
            <v>641638984</v>
          </cell>
        </row>
        <row r="102">
          <cell r="G102">
            <v>206106956.53999999</v>
          </cell>
        </row>
        <row r="104">
          <cell r="G104">
            <v>306821546.29000002</v>
          </cell>
        </row>
        <row r="105">
          <cell r="G105">
            <v>8561319.3100000005</v>
          </cell>
        </row>
        <row r="107">
          <cell r="G107">
            <v>273424</v>
          </cell>
        </row>
      </sheetData>
      <sheetData sheetId="8">
        <row r="8">
          <cell r="G8">
            <v>6341599090</v>
          </cell>
        </row>
        <row r="9">
          <cell r="G9">
            <v>0</v>
          </cell>
        </row>
        <row r="10">
          <cell r="G10">
            <v>6341599090</v>
          </cell>
        </row>
        <row r="12">
          <cell r="G12">
            <v>485642517.12</v>
          </cell>
        </row>
        <row r="14">
          <cell r="G14">
            <v>4276595</v>
          </cell>
        </row>
        <row r="15">
          <cell r="G15">
            <v>11786850</v>
          </cell>
        </row>
        <row r="16">
          <cell r="G16">
            <v>1274933360</v>
          </cell>
        </row>
        <row r="17">
          <cell r="G17">
            <v>164522987</v>
          </cell>
        </row>
        <row r="18">
          <cell r="G18">
            <v>210589838</v>
          </cell>
        </row>
        <row r="19">
          <cell r="G19">
            <v>857353351</v>
          </cell>
        </row>
        <row r="21">
          <cell r="G21">
            <v>199021117.19999999</v>
          </cell>
        </row>
        <row r="22">
          <cell r="G22">
            <v>44480485.189999998</v>
          </cell>
        </row>
        <row r="24">
          <cell r="G24">
            <v>63155385</v>
          </cell>
        </row>
        <row r="25">
          <cell r="G25">
            <v>18580890.600000001</v>
          </cell>
        </row>
        <row r="26">
          <cell r="G26">
            <v>551529393.20000005</v>
          </cell>
        </row>
        <row r="27">
          <cell r="G27">
            <v>606275497.03999996</v>
          </cell>
        </row>
        <row r="28">
          <cell r="G28">
            <v>54812000</v>
          </cell>
        </row>
        <row r="29">
          <cell r="G29">
            <v>360000</v>
          </cell>
        </row>
        <row r="30">
          <cell r="G30">
            <v>-977247960.17999995</v>
          </cell>
        </row>
        <row r="32">
          <cell r="G32">
            <v>25359399905.450001</v>
          </cell>
        </row>
        <row r="33">
          <cell r="G33">
            <v>6377216181.71</v>
          </cell>
        </row>
        <row r="35">
          <cell r="G35">
            <v>152359662</v>
          </cell>
        </row>
        <row r="36">
          <cell r="G36">
            <v>62514284.710000001</v>
          </cell>
        </row>
        <row r="37">
          <cell r="G37">
            <v>25000000</v>
          </cell>
        </row>
        <row r="38">
          <cell r="G38">
            <v>-25000000</v>
          </cell>
        </row>
        <row r="39">
          <cell r="G39">
            <v>30349779076</v>
          </cell>
        </row>
        <row r="40">
          <cell r="G40">
            <v>552606690.02999997</v>
          </cell>
        </row>
        <row r="41">
          <cell r="G41">
            <v>-230670005.83000001</v>
          </cell>
        </row>
        <row r="42">
          <cell r="G42">
            <v>245880462.03</v>
          </cell>
        </row>
        <row r="44">
          <cell r="G44">
            <v>-92244156</v>
          </cell>
        </row>
        <row r="45">
          <cell r="G45">
            <v>-7941020</v>
          </cell>
        </row>
        <row r="46">
          <cell r="G46">
            <v>-140276316</v>
          </cell>
        </row>
        <row r="47">
          <cell r="G47">
            <v>-1461253</v>
          </cell>
        </row>
        <row r="48">
          <cell r="G48">
            <v>-5641124064</v>
          </cell>
        </row>
        <row r="49">
          <cell r="G49">
            <v>-1289560137.9200001</v>
          </cell>
        </row>
        <row r="51">
          <cell r="G51">
            <v>-259274124</v>
          </cell>
        </row>
        <row r="53">
          <cell r="G53">
            <v>-104581560</v>
          </cell>
        </row>
        <row r="54">
          <cell r="G54">
            <v>-72674860</v>
          </cell>
        </row>
        <row r="56">
          <cell r="G56">
            <v>-1353166</v>
          </cell>
        </row>
        <row r="58">
          <cell r="G58">
            <v>-25734383456.18</v>
          </cell>
        </row>
        <row r="59">
          <cell r="G59">
            <v>-10573197739.4</v>
          </cell>
        </row>
        <row r="60">
          <cell r="G60">
            <v>-2035563683.0599999</v>
          </cell>
        </row>
        <row r="61">
          <cell r="G61">
            <v>-109019235</v>
          </cell>
        </row>
        <row r="62">
          <cell r="G62">
            <v>-245880462.03</v>
          </cell>
        </row>
        <row r="63">
          <cell r="G63">
            <v>-26313742483</v>
          </cell>
        </row>
        <row r="64">
          <cell r="G64">
            <v>154703651.75</v>
          </cell>
        </row>
        <row r="65">
          <cell r="G65">
            <v>321566079.69</v>
          </cell>
        </row>
        <row r="67">
          <cell r="G67">
            <v>-3487424659</v>
          </cell>
        </row>
        <row r="69">
          <cell r="G69">
            <v>-10355008</v>
          </cell>
        </row>
        <row r="70">
          <cell r="G70">
            <v>-148100</v>
          </cell>
        </row>
        <row r="72">
          <cell r="G72">
            <v>239181209</v>
          </cell>
        </row>
        <row r="73">
          <cell r="G73">
            <v>43783622</v>
          </cell>
        </row>
        <row r="74">
          <cell r="G74">
            <v>8476796</v>
          </cell>
        </row>
        <row r="75">
          <cell r="G75">
            <v>259046559.88</v>
          </cell>
        </row>
        <row r="77">
          <cell r="G77">
            <v>66792779</v>
          </cell>
        </row>
        <row r="78">
          <cell r="G78">
            <v>16027157</v>
          </cell>
        </row>
        <row r="79">
          <cell r="G79">
            <v>2872925</v>
          </cell>
        </row>
        <row r="80">
          <cell r="G80">
            <v>2222149704</v>
          </cell>
        </row>
        <row r="82">
          <cell r="G82">
            <v>4847347</v>
          </cell>
        </row>
        <row r="86">
          <cell r="G86">
            <v>475371605</v>
          </cell>
        </row>
        <row r="88">
          <cell r="G88">
            <v>1702393500</v>
          </cell>
        </row>
        <row r="89">
          <cell r="G89">
            <v>45770412.340000004</v>
          </cell>
        </row>
        <row r="91">
          <cell r="G91">
            <v>-475371605</v>
          </cell>
        </row>
        <row r="92">
          <cell r="G92">
            <v>-1748163912.3399999</v>
          </cell>
        </row>
        <row r="95">
          <cell r="G95">
            <v>-2727837183</v>
          </cell>
        </row>
        <row r="96">
          <cell r="G96">
            <v>-9540426956</v>
          </cell>
        </row>
        <row r="99">
          <cell r="G99">
            <v>2727837183</v>
          </cell>
        </row>
        <row r="100">
          <cell r="G100">
            <v>9540426956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topLeftCell="A79" workbookViewId="0">
      <selection activeCell="B12" sqref="B12"/>
    </sheetView>
  </sheetViews>
  <sheetFormatPr baseColWidth="10" defaultRowHeight="11.25"/>
  <cols>
    <col min="1" max="1" width="4.85546875" style="4" customWidth="1"/>
    <col min="2" max="2" width="46.7109375" style="4" bestFit="1" customWidth="1"/>
    <col min="3" max="3" width="19.28515625" style="4" customWidth="1"/>
    <col min="4" max="4" width="20.42578125" style="4" bestFit="1" customWidth="1"/>
    <col min="5" max="5" width="1.140625" style="4" customWidth="1"/>
    <col min="6" max="6" width="7.28515625" style="4" customWidth="1"/>
    <col min="7" max="7" width="45.7109375" style="4" bestFit="1" customWidth="1"/>
    <col min="8" max="8" width="18.85546875" style="4" customWidth="1"/>
    <col min="9" max="9" width="19.42578125" style="4" customWidth="1"/>
    <col min="10" max="10" width="14.42578125" style="4" bestFit="1" customWidth="1"/>
    <col min="11" max="16384" width="11.42578125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10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10" ht="12" thickBot="1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10">
      <c r="A5" s="11" t="s">
        <v>4</v>
      </c>
      <c r="B5" s="12" t="s">
        <v>5</v>
      </c>
      <c r="C5" s="13" t="s">
        <v>6</v>
      </c>
      <c r="D5" s="13" t="s">
        <v>7</v>
      </c>
      <c r="E5" s="14"/>
      <c r="F5" s="15" t="s">
        <v>8</v>
      </c>
      <c r="G5" s="12" t="s">
        <v>5</v>
      </c>
      <c r="H5" s="13" t="s">
        <v>6</v>
      </c>
      <c r="I5" s="16" t="s">
        <v>7</v>
      </c>
      <c r="J5" s="17"/>
    </row>
    <row r="6" spans="1:10">
      <c r="A6" s="18" t="s">
        <v>9</v>
      </c>
      <c r="B6" s="19" t="s">
        <v>10</v>
      </c>
      <c r="C6" s="20">
        <f>+C7+C10+C13+C19+C28+C31+C43+C50</f>
        <v>72780757652.269989</v>
      </c>
      <c r="D6" s="20">
        <f>+D7+D10+D13+D19+D28+D31+D43+D50</f>
        <v>88749331168.309998</v>
      </c>
      <c r="E6" s="21"/>
      <c r="F6" s="22">
        <v>2</v>
      </c>
      <c r="G6" s="21" t="s">
        <v>11</v>
      </c>
      <c r="H6" s="23">
        <f>+H7+H22+H29+H35</f>
        <v>7610490656.9200001</v>
      </c>
      <c r="I6" s="24">
        <f>+I7+I22+I35</f>
        <v>8756239416.1299992</v>
      </c>
      <c r="J6" s="17"/>
    </row>
    <row r="7" spans="1:10">
      <c r="A7" s="25" t="s">
        <v>12</v>
      </c>
      <c r="B7" s="26" t="s">
        <v>13</v>
      </c>
      <c r="C7" s="27">
        <f>+'[1]FEBFRERO 2017'!G8</f>
        <v>6341599090</v>
      </c>
      <c r="D7" s="27">
        <f>SUM(D8:D9)</f>
        <v>5412735421</v>
      </c>
      <c r="E7" s="28"/>
      <c r="F7" s="29" t="s">
        <v>14</v>
      </c>
      <c r="G7" s="26" t="s">
        <v>15</v>
      </c>
      <c r="H7" s="27">
        <f>SUM(H8:H17)</f>
        <v>7172606946.9200001</v>
      </c>
      <c r="I7" s="30">
        <f>SUM(I8:I17)</f>
        <v>337179993.56999999</v>
      </c>
      <c r="J7" s="17"/>
    </row>
    <row r="8" spans="1:10">
      <c r="A8" s="25" t="s">
        <v>16</v>
      </c>
      <c r="B8" s="26" t="s">
        <v>17</v>
      </c>
      <c r="C8" s="27">
        <f>+'[1]FEBFRERO 2017'!G9</f>
        <v>0</v>
      </c>
      <c r="D8" s="27">
        <f>+'[1]FEBRERO 2018'!G9</f>
        <v>0</v>
      </c>
      <c r="E8" s="28"/>
      <c r="F8" s="29" t="s">
        <v>18</v>
      </c>
      <c r="G8" s="26" t="s">
        <v>19</v>
      </c>
      <c r="H8" s="27">
        <f>-'[1]FEBFRERO 2017'!G44</f>
        <v>92244156</v>
      </c>
      <c r="I8" s="30">
        <f>-'[1]FEBRERO 2018'!G60</f>
        <v>159839313.56999999</v>
      </c>
    </row>
    <row r="9" spans="1:10">
      <c r="A9" s="25" t="s">
        <v>20</v>
      </c>
      <c r="B9" s="26" t="s">
        <v>21</v>
      </c>
      <c r="C9" s="27">
        <f>+'[1]FEBFRERO 2017'!G10</f>
        <v>6341599090</v>
      </c>
      <c r="D9" s="27">
        <f>+'[1]FEBRERO 2018'!G10</f>
        <v>5412735421</v>
      </c>
      <c r="E9" s="28"/>
      <c r="F9" s="29" t="s">
        <v>22</v>
      </c>
      <c r="G9" s="26" t="s">
        <v>23</v>
      </c>
      <c r="H9" s="27">
        <v>0</v>
      </c>
      <c r="I9" s="30">
        <f>-'[1]FEBRERO 2018'!G61</f>
        <v>38265898</v>
      </c>
    </row>
    <row r="10" spans="1:10">
      <c r="A10" s="18" t="s">
        <v>24</v>
      </c>
      <c r="B10" s="19" t="s">
        <v>25</v>
      </c>
      <c r="C10" s="20">
        <f>+C11</f>
        <v>485642517.12</v>
      </c>
      <c r="D10" s="20">
        <v>485642517</v>
      </c>
      <c r="E10" s="28"/>
      <c r="F10" s="29" t="s">
        <v>26</v>
      </c>
      <c r="G10" s="26" t="s">
        <v>27</v>
      </c>
      <c r="H10" s="27">
        <v>0</v>
      </c>
      <c r="I10" s="30">
        <f>-'[1]FEBRERO 2018'!G62</f>
        <v>20310290</v>
      </c>
      <c r="J10" s="17"/>
    </row>
    <row r="11" spans="1:10">
      <c r="A11" s="25" t="s">
        <v>28</v>
      </c>
      <c r="B11" s="26" t="s">
        <v>29</v>
      </c>
      <c r="C11" s="27">
        <f>+'[1]FEBFRERO 2017'!G12</f>
        <v>485642517.12</v>
      </c>
      <c r="D11" s="27">
        <v>0</v>
      </c>
      <c r="E11" s="28"/>
      <c r="F11" s="29" t="s">
        <v>30</v>
      </c>
      <c r="G11" s="26" t="s">
        <v>31</v>
      </c>
      <c r="H11" s="27">
        <f>-'[1]FEBFRERO 2017'!G45</f>
        <v>7941020</v>
      </c>
      <c r="I11" s="30">
        <f>+'[1]FEBRERO 2018'!G63</f>
        <v>0</v>
      </c>
    </row>
    <row r="12" spans="1:10">
      <c r="A12" s="25" t="s">
        <v>32</v>
      </c>
      <c r="B12" s="26" t="s">
        <v>33</v>
      </c>
      <c r="C12" s="27">
        <v>0</v>
      </c>
      <c r="D12" s="27">
        <f>+'[1]FEBRERO 2018'!G13</f>
        <v>485642517</v>
      </c>
      <c r="E12" s="28"/>
      <c r="F12" s="29" t="s">
        <v>34</v>
      </c>
      <c r="G12" s="26" t="s">
        <v>35</v>
      </c>
      <c r="H12" s="27">
        <f>-'[1]FEBFRERO 2017'!G46</f>
        <v>140276316</v>
      </c>
      <c r="I12" s="30">
        <f>-'[1]FEBRERO 2018'!G64</f>
        <v>100128711</v>
      </c>
    </row>
    <row r="13" spans="1:10">
      <c r="A13" s="18" t="s">
        <v>36</v>
      </c>
      <c r="B13" s="19" t="s">
        <v>37</v>
      </c>
      <c r="C13" s="20">
        <v>0</v>
      </c>
      <c r="D13" s="20">
        <f>SUM(D14:D18)</f>
        <v>417154874</v>
      </c>
      <c r="E13" s="28"/>
      <c r="F13" s="29" t="s">
        <v>38</v>
      </c>
      <c r="G13" s="26" t="s">
        <v>39</v>
      </c>
      <c r="H13" s="27">
        <v>0</v>
      </c>
      <c r="I13" s="30">
        <f>+'[1]FEBRERO 2018'!G65</f>
        <v>0</v>
      </c>
      <c r="J13" s="17"/>
    </row>
    <row r="14" spans="1:10">
      <c r="A14" s="25" t="s">
        <v>40</v>
      </c>
      <c r="B14" s="26" t="s">
        <v>41</v>
      </c>
      <c r="C14" s="27">
        <v>0</v>
      </c>
      <c r="D14" s="27">
        <f>+'[1]FEBRERO 2018'!G15</f>
        <v>331916</v>
      </c>
      <c r="E14" s="28"/>
      <c r="F14" s="29" t="s">
        <v>42</v>
      </c>
      <c r="G14" s="26" t="s">
        <v>43</v>
      </c>
      <c r="H14" s="27">
        <f>-'[1]FEBFRERO 2017'!G47</f>
        <v>1461253</v>
      </c>
      <c r="I14" s="30">
        <f>-'[1]FEBRERO 2018'!G66</f>
        <v>1538392</v>
      </c>
    </row>
    <row r="15" spans="1:10">
      <c r="A15" s="25" t="s">
        <v>44</v>
      </c>
      <c r="B15" s="26" t="s">
        <v>45</v>
      </c>
      <c r="C15" s="27">
        <v>0</v>
      </c>
      <c r="D15" s="27">
        <f>+'[1]FEBRERO 2018'!G16</f>
        <v>228642</v>
      </c>
      <c r="E15" s="28"/>
      <c r="F15" s="29" t="s">
        <v>46</v>
      </c>
      <c r="G15" s="26" t="s">
        <v>47</v>
      </c>
      <c r="H15" s="27">
        <f>-'[1]FEBFRERO 2017'!G48</f>
        <v>5641124064</v>
      </c>
      <c r="I15" s="30">
        <f>+'[1]FEBRERO 2018'!G67</f>
        <v>0</v>
      </c>
    </row>
    <row r="16" spans="1:10">
      <c r="A16" s="25" t="s">
        <v>48</v>
      </c>
      <c r="B16" s="26" t="s">
        <v>49</v>
      </c>
      <c r="C16" s="27">
        <v>0</v>
      </c>
      <c r="D16" s="27">
        <f>+'[1]FEBRERO 2018'!G17</f>
        <v>227135028</v>
      </c>
      <c r="E16" s="28"/>
      <c r="F16" s="29" t="s">
        <v>50</v>
      </c>
      <c r="G16" s="26" t="s">
        <v>51</v>
      </c>
      <c r="H16" s="27">
        <f>-'[1]FEBFRERO 2017'!G49</f>
        <v>1289560137.9200001</v>
      </c>
      <c r="I16" s="30">
        <f>+'[1]FEBRERO 2018'!G68</f>
        <v>0</v>
      </c>
    </row>
    <row r="17" spans="1:10">
      <c r="A17" s="25" t="s">
        <v>52</v>
      </c>
      <c r="B17" s="26" t="s">
        <v>53</v>
      </c>
      <c r="C17" s="27">
        <v>0</v>
      </c>
      <c r="D17" s="27">
        <f>+'[1]FEBRERO 2018'!G18</f>
        <v>732529249</v>
      </c>
      <c r="E17" s="28"/>
      <c r="F17" s="29" t="s">
        <v>54</v>
      </c>
      <c r="G17" s="26" t="s">
        <v>55</v>
      </c>
      <c r="H17" s="27">
        <v>0</v>
      </c>
      <c r="I17" s="30">
        <f>-'[1]FEBRERO 2018'!G69</f>
        <v>17097389</v>
      </c>
    </row>
    <row r="18" spans="1:10">
      <c r="A18" s="25" t="s">
        <v>56</v>
      </c>
      <c r="B18" s="26" t="s">
        <v>57</v>
      </c>
      <c r="C18" s="27">
        <v>0</v>
      </c>
      <c r="D18" s="27">
        <f>+'[1]FEBRERO 2018'!G19</f>
        <v>-543069961</v>
      </c>
      <c r="E18" s="28"/>
      <c r="F18" s="29"/>
      <c r="G18" s="26"/>
      <c r="H18" s="27"/>
      <c r="I18" s="30"/>
    </row>
    <row r="19" spans="1:10">
      <c r="A19" s="18" t="s">
        <v>58</v>
      </c>
      <c r="B19" s="19" t="s">
        <v>59</v>
      </c>
      <c r="C19" s="20">
        <f>SUM(C20:C25)</f>
        <v>2523462981</v>
      </c>
      <c r="D19" s="20">
        <v>0</v>
      </c>
      <c r="E19" s="28"/>
      <c r="F19" s="29"/>
      <c r="G19" s="26"/>
      <c r="H19" s="27"/>
      <c r="I19" s="30"/>
    </row>
    <row r="20" spans="1:10">
      <c r="A20" s="25" t="s">
        <v>60</v>
      </c>
      <c r="B20" s="26" t="s">
        <v>61</v>
      </c>
      <c r="C20" s="27">
        <f>+'[1]FEBFRERO 2017'!G14</f>
        <v>4276595</v>
      </c>
      <c r="D20" s="27">
        <v>0</v>
      </c>
      <c r="E20" s="28"/>
      <c r="F20" s="29"/>
      <c r="G20" s="26"/>
      <c r="H20" s="27"/>
      <c r="I20" s="30"/>
    </row>
    <row r="21" spans="1:10">
      <c r="A21" s="25" t="s">
        <v>62</v>
      </c>
      <c r="B21" s="26" t="s">
        <v>45</v>
      </c>
      <c r="C21" s="27">
        <f>+'[1]FEBFRERO 2017'!G15</f>
        <v>11786850</v>
      </c>
      <c r="D21" s="27"/>
      <c r="E21" s="28"/>
      <c r="F21" s="29"/>
      <c r="G21" s="26"/>
      <c r="H21" s="27"/>
      <c r="I21" s="30"/>
    </row>
    <row r="22" spans="1:10">
      <c r="A22" s="25" t="s">
        <v>63</v>
      </c>
      <c r="B22" s="26" t="s">
        <v>64</v>
      </c>
      <c r="C22" s="27">
        <f>+'[1]FEBFRERO 2017'!G16</f>
        <v>1274933360</v>
      </c>
      <c r="D22" s="27">
        <v>0</v>
      </c>
      <c r="E22" s="28"/>
      <c r="F22" s="29" t="s">
        <v>65</v>
      </c>
      <c r="G22" s="26" t="s">
        <v>66</v>
      </c>
      <c r="H22" s="27">
        <f>SUM(H23:H25)</f>
        <v>259274124</v>
      </c>
      <c r="I22" s="30">
        <f>SUM(I23:I25)</f>
        <v>448068355</v>
      </c>
    </row>
    <row r="23" spans="1:10">
      <c r="A23" s="25" t="s">
        <v>67</v>
      </c>
      <c r="B23" s="26" t="s">
        <v>68</v>
      </c>
      <c r="C23" s="27">
        <f>+'[1]FEBFRERO 2017'!G17</f>
        <v>164522987</v>
      </c>
      <c r="D23" s="27">
        <v>0</v>
      </c>
      <c r="E23" s="28"/>
      <c r="F23" s="29" t="s">
        <v>69</v>
      </c>
      <c r="G23" s="26" t="s">
        <v>70</v>
      </c>
      <c r="H23" s="27">
        <f>-'[1]FEBFRERO 2017'!G51</f>
        <v>259274124</v>
      </c>
      <c r="I23" s="30">
        <f>+'[1]FEBRERO 2018'!G71</f>
        <v>0</v>
      </c>
    </row>
    <row r="24" spans="1:10">
      <c r="A24" s="25" t="s">
        <v>71</v>
      </c>
      <c r="B24" s="26" t="s">
        <v>72</v>
      </c>
      <c r="C24" s="27">
        <f>+'[1]FEBFRERO 2017'!G18</f>
        <v>210589838</v>
      </c>
      <c r="D24" s="27">
        <v>0</v>
      </c>
      <c r="E24" s="28"/>
      <c r="F24" s="29" t="s">
        <v>73</v>
      </c>
      <c r="G24" s="26" t="s">
        <v>74</v>
      </c>
      <c r="H24" s="27">
        <v>0</v>
      </c>
      <c r="I24" s="30">
        <f>-'[1]FEBRERO 2018'!G72</f>
        <v>389247631</v>
      </c>
    </row>
    <row r="25" spans="1:10">
      <c r="A25" s="25" t="s">
        <v>75</v>
      </c>
      <c r="B25" s="26" t="s">
        <v>76</v>
      </c>
      <c r="C25" s="27">
        <f>+'[1]FEBFRERO 2017'!G19</f>
        <v>857353351</v>
      </c>
      <c r="D25" s="27">
        <v>0</v>
      </c>
      <c r="E25" s="28"/>
      <c r="F25" s="29" t="s">
        <v>77</v>
      </c>
      <c r="G25" s="26" t="s">
        <v>78</v>
      </c>
      <c r="H25" s="27">
        <v>0</v>
      </c>
      <c r="I25" s="30">
        <f>-'[1]FEBRERO 2018'!G73</f>
        <v>58820724</v>
      </c>
    </row>
    <row r="26" spans="1:10">
      <c r="A26" s="25"/>
      <c r="B26" s="26"/>
      <c r="C26" s="27"/>
      <c r="D26" s="27"/>
      <c r="E26" s="28"/>
      <c r="F26" s="29"/>
      <c r="G26" s="26"/>
      <c r="H26" s="27"/>
      <c r="I26" s="30"/>
    </row>
    <row r="27" spans="1:10">
      <c r="A27" s="25"/>
      <c r="B27" s="26"/>
      <c r="C27" s="27"/>
      <c r="D27" s="27"/>
      <c r="E27" s="28"/>
      <c r="F27" s="29"/>
      <c r="G27" s="26"/>
      <c r="H27" s="27"/>
      <c r="I27" s="30"/>
    </row>
    <row r="28" spans="1:10">
      <c r="A28" s="18" t="s">
        <v>79</v>
      </c>
      <c r="B28" s="19" t="s">
        <v>80</v>
      </c>
      <c r="C28" s="20">
        <f>SUM(C29:C30)</f>
        <v>243501602.38999999</v>
      </c>
      <c r="D28" s="20">
        <f>SUM(D29:D30)</f>
        <v>256787726.45999998</v>
      </c>
      <c r="E28" s="28"/>
      <c r="F28" s="29"/>
      <c r="G28" s="26"/>
      <c r="H28" s="27"/>
      <c r="I28" s="30"/>
      <c r="J28" s="17"/>
    </row>
    <row r="29" spans="1:10">
      <c r="A29" s="25" t="s">
        <v>81</v>
      </c>
      <c r="B29" s="26" t="s">
        <v>82</v>
      </c>
      <c r="C29" s="27">
        <f>+'[1]FEBFRERO 2017'!G21</f>
        <v>199021117.19999999</v>
      </c>
      <c r="D29" s="27">
        <f>+'[1]FEBRERO 2018'!G26</f>
        <v>143967127.03999999</v>
      </c>
      <c r="E29" s="28"/>
      <c r="F29" s="28">
        <v>27</v>
      </c>
      <c r="G29" s="26" t="s">
        <v>83</v>
      </c>
      <c r="H29" s="27">
        <f>SUM(H30:H31)</f>
        <v>177256420</v>
      </c>
      <c r="I29" s="30">
        <f>SUM(I30:I31)</f>
        <v>0</v>
      </c>
    </row>
    <row r="30" spans="1:10">
      <c r="A30" s="25" t="s">
        <v>84</v>
      </c>
      <c r="B30" s="26" t="s">
        <v>85</v>
      </c>
      <c r="C30" s="27">
        <f>+'[1]FEBFRERO 2017'!G22</f>
        <v>44480485.189999998</v>
      </c>
      <c r="D30" s="27">
        <f>+'[1]FEBRERO 2018'!G27</f>
        <v>112820599.42</v>
      </c>
      <c r="E30" s="28"/>
      <c r="F30" s="28">
        <v>2710</v>
      </c>
      <c r="G30" s="26" t="s">
        <v>86</v>
      </c>
      <c r="H30" s="27">
        <f>-'[1]FEBFRERO 2017'!G53</f>
        <v>104581560</v>
      </c>
      <c r="I30" s="30">
        <v>0</v>
      </c>
    </row>
    <row r="31" spans="1:10">
      <c r="A31" s="18" t="s">
        <v>87</v>
      </c>
      <c r="B31" s="19" t="s">
        <v>88</v>
      </c>
      <c r="C31" s="20">
        <f>SUM(C32:C42)</f>
        <v>317465205.66000021</v>
      </c>
      <c r="D31" s="20">
        <f>SUM(D32:D42)</f>
        <v>21239748374.16</v>
      </c>
      <c r="E31" s="28"/>
      <c r="F31" s="28">
        <v>2715</v>
      </c>
      <c r="G31" s="26" t="s">
        <v>89</v>
      </c>
      <c r="H31" s="27">
        <f>-'[1]FEBFRERO 2017'!G54</f>
        <v>72674860</v>
      </c>
      <c r="I31" s="30">
        <v>0</v>
      </c>
      <c r="J31" s="17"/>
    </row>
    <row r="32" spans="1:10">
      <c r="A32" s="25" t="s">
        <v>90</v>
      </c>
      <c r="B32" s="26" t="s">
        <v>91</v>
      </c>
      <c r="C32" s="27">
        <f>+'[1]FEBFRERO 2017'!H22</f>
        <v>0</v>
      </c>
      <c r="D32" s="27">
        <f>+'[1]FEBRERO 2018'!G29</f>
        <v>12415640000</v>
      </c>
      <c r="E32" s="28"/>
      <c r="F32" s="29"/>
      <c r="G32" s="26"/>
      <c r="H32" s="27"/>
      <c r="I32" s="30"/>
    </row>
    <row r="33" spans="1:10">
      <c r="A33" s="25" t="s">
        <v>92</v>
      </c>
      <c r="B33" s="26" t="s">
        <v>93</v>
      </c>
      <c r="C33" s="27">
        <f>+'[1]ENERO 2017'!G9</f>
        <v>0</v>
      </c>
      <c r="D33" s="27">
        <f>+'[1]FEBRERO 2018'!G30</f>
        <v>0</v>
      </c>
      <c r="E33" s="28"/>
      <c r="F33" s="29"/>
      <c r="G33" s="26"/>
      <c r="H33" s="27"/>
      <c r="I33" s="30"/>
    </row>
    <row r="34" spans="1:10">
      <c r="A34" s="25" t="s">
        <v>94</v>
      </c>
      <c r="B34" s="26" t="s">
        <v>95</v>
      </c>
      <c r="C34" s="27">
        <v>0</v>
      </c>
      <c r="D34" s="27">
        <v>0</v>
      </c>
      <c r="E34" s="28"/>
      <c r="F34" s="29"/>
      <c r="G34" s="26"/>
      <c r="H34" s="27"/>
      <c r="I34" s="30"/>
    </row>
    <row r="35" spans="1:10">
      <c r="A35" s="25" t="s">
        <v>96</v>
      </c>
      <c r="B35" s="26" t="s">
        <v>97</v>
      </c>
      <c r="C35" s="27">
        <f>+'[1]FEBFRERO 2017'!G24</f>
        <v>63155385</v>
      </c>
      <c r="D35" s="27">
        <f>+'[1]FEBRERO 2018'!G31</f>
        <v>13027138860.9</v>
      </c>
      <c r="E35" s="28"/>
      <c r="F35" s="29" t="s">
        <v>98</v>
      </c>
      <c r="G35" s="26" t="s">
        <v>99</v>
      </c>
      <c r="H35" s="27">
        <f>SUM(H36:H39)</f>
        <v>1353166</v>
      </c>
      <c r="I35" s="30">
        <f>SUM(I36:I39)</f>
        <v>7970991067.5599995</v>
      </c>
    </row>
    <row r="36" spans="1:10">
      <c r="A36" s="25" t="s">
        <v>100</v>
      </c>
      <c r="B36" s="26" t="s">
        <v>101</v>
      </c>
      <c r="C36" s="27">
        <f>+'[1]FEBFRERO 2017'!G25</f>
        <v>18580890.600000001</v>
      </c>
      <c r="D36" s="27">
        <f>+'[1]FEBRERO 2018'!G32</f>
        <v>78784609.569999993</v>
      </c>
      <c r="E36" s="28"/>
      <c r="F36" s="29" t="s">
        <v>102</v>
      </c>
      <c r="G36" s="26" t="s">
        <v>103</v>
      </c>
      <c r="H36" s="27">
        <v>0</v>
      </c>
      <c r="I36" s="30">
        <f>-'[1]FEBRERO 2018'!G75</f>
        <v>4133454479</v>
      </c>
    </row>
    <row r="37" spans="1:10">
      <c r="A37" s="25" t="s">
        <v>104</v>
      </c>
      <c r="B37" s="26" t="s">
        <v>105</v>
      </c>
      <c r="C37" s="27">
        <f>+'[1]FEBFRERO 2017'!G26</f>
        <v>551529393.20000005</v>
      </c>
      <c r="D37" s="27">
        <f>+'[1]FEBRERO 2018'!G33</f>
        <v>677819810.00999999</v>
      </c>
      <c r="E37" s="28"/>
      <c r="F37" s="29" t="s">
        <v>106</v>
      </c>
      <c r="G37" s="26" t="s">
        <v>107</v>
      </c>
      <c r="H37" s="27">
        <v>0</v>
      </c>
      <c r="I37" s="30">
        <f>-'[1]FEBRERO 2018'!G76</f>
        <v>1219439872.8800001</v>
      </c>
    </row>
    <row r="38" spans="1:10">
      <c r="A38" s="25" t="s">
        <v>108</v>
      </c>
      <c r="B38" s="26" t="s">
        <v>109</v>
      </c>
      <c r="C38" s="27">
        <f>+'[1]FEBFRERO 2017'!G27</f>
        <v>606275497.03999996</v>
      </c>
      <c r="D38" s="27">
        <f>+'[1]FEBRERO 2018'!G34</f>
        <v>381503408</v>
      </c>
      <c r="E38" s="28"/>
      <c r="F38" s="29" t="s">
        <v>110</v>
      </c>
      <c r="G38" s="26" t="s">
        <v>111</v>
      </c>
      <c r="H38" s="27">
        <f>-'[1]FEBFRERO 2017'!G56</f>
        <v>1353166</v>
      </c>
      <c r="I38" s="30">
        <f>+'[1]FEBRERO 2018'!G77</f>
        <v>0</v>
      </c>
    </row>
    <row r="39" spans="1:10">
      <c r="A39" s="25" t="s">
        <v>112</v>
      </c>
      <c r="B39" s="26" t="s">
        <v>113</v>
      </c>
      <c r="C39" s="27">
        <f>+'[1]FEBFRERO 2017'!G28</f>
        <v>54812000</v>
      </c>
      <c r="D39" s="27">
        <f>+'[1]FEBRERO 2018'!G35</f>
        <v>69046907</v>
      </c>
      <c r="E39" s="28"/>
      <c r="F39" s="29" t="s">
        <v>114</v>
      </c>
      <c r="G39" s="26" t="s">
        <v>115</v>
      </c>
      <c r="H39" s="27">
        <v>0</v>
      </c>
      <c r="I39" s="30">
        <f>-'[1]FEBRERO 2018'!G78</f>
        <v>2618096715.6799998</v>
      </c>
    </row>
    <row r="40" spans="1:10">
      <c r="A40" s="25" t="s">
        <v>116</v>
      </c>
      <c r="B40" s="26" t="s">
        <v>117</v>
      </c>
      <c r="C40" s="27">
        <f>+'[1]FEBFRERO 2017'!G29</f>
        <v>360000</v>
      </c>
      <c r="D40" s="27">
        <f>+'[1]FEBRERO 2018'!G36</f>
        <v>4617520</v>
      </c>
      <c r="E40" s="28"/>
      <c r="F40" s="29"/>
      <c r="G40" s="26"/>
      <c r="H40" s="27"/>
      <c r="I40" s="30"/>
    </row>
    <row r="41" spans="1:10">
      <c r="A41" s="25" t="s">
        <v>118</v>
      </c>
      <c r="B41" s="26" t="s">
        <v>119</v>
      </c>
      <c r="C41" s="27">
        <f>+'[1]FEBFRERO 2017'!G30</f>
        <v>-977247960.17999995</v>
      </c>
      <c r="D41" s="27">
        <f>+'[1]FEBRERO 2018'!G37</f>
        <v>-2692050539.3200002</v>
      </c>
      <c r="E41" s="28"/>
      <c r="F41" s="29"/>
      <c r="G41" s="26"/>
      <c r="H41" s="27"/>
      <c r="I41" s="30"/>
    </row>
    <row r="42" spans="1:10">
      <c r="A42" s="25" t="s">
        <v>120</v>
      </c>
      <c r="B42" s="31" t="s">
        <v>121</v>
      </c>
      <c r="C42" s="27">
        <v>0</v>
      </c>
      <c r="D42" s="27">
        <f>+'[1]FEBRERO 2018'!G38</f>
        <v>-2722752202</v>
      </c>
      <c r="E42" s="28"/>
      <c r="F42" s="29"/>
      <c r="G42" s="26"/>
      <c r="H42" s="27"/>
      <c r="I42" s="30"/>
    </row>
    <row r="43" spans="1:10">
      <c r="A43" s="18" t="s">
        <v>122</v>
      </c>
      <c r="B43" s="19" t="s">
        <v>123</v>
      </c>
      <c r="C43" s="27">
        <f>SUM(C44:C49)</f>
        <v>31736616087.16</v>
      </c>
      <c r="D43" s="20">
        <f>SUM(D44:D49)</f>
        <v>58256341407.580002</v>
      </c>
      <c r="E43" s="28"/>
      <c r="F43" s="29" t="s">
        <v>124</v>
      </c>
      <c r="G43" s="19" t="s">
        <v>125</v>
      </c>
      <c r="H43" s="27">
        <f>+H44+H53</f>
        <v>65170266995.349998</v>
      </c>
      <c r="I43" s="30">
        <f>+I44+I53</f>
        <v>79993091752.179993</v>
      </c>
      <c r="J43" s="17"/>
    </row>
    <row r="44" spans="1:10">
      <c r="A44" s="25" t="s">
        <v>126</v>
      </c>
      <c r="B44" s="26" t="s">
        <v>127</v>
      </c>
      <c r="C44" s="27">
        <f>+'[1]FEBFRERO 2017'!H30</f>
        <v>0</v>
      </c>
      <c r="D44" s="27">
        <f>+'[1]FEBRERO 2018'!G40</f>
        <v>10740064784.6</v>
      </c>
      <c r="E44" s="28"/>
      <c r="F44" s="29" t="s">
        <v>128</v>
      </c>
      <c r="G44" s="26" t="s">
        <v>129</v>
      </c>
      <c r="H44" s="27">
        <f>SUM(H45:H48)</f>
        <v>0</v>
      </c>
      <c r="I44" s="30">
        <f>SUM(I45:I48)</f>
        <v>79993091752.179993</v>
      </c>
    </row>
    <row r="45" spans="1:10">
      <c r="A45" s="25" t="s">
        <v>130</v>
      </c>
      <c r="B45" s="26" t="s">
        <v>131</v>
      </c>
      <c r="C45" s="27">
        <f>+'[1]FEBFRERO 2017'!G32</f>
        <v>25359399905.450001</v>
      </c>
      <c r="D45" s="27">
        <f>+'[1]FEBRERO 2018'!G41</f>
        <v>19207719560</v>
      </c>
      <c r="E45" s="28"/>
      <c r="F45" s="29" t="s">
        <v>132</v>
      </c>
      <c r="G45" s="26" t="s">
        <v>133</v>
      </c>
      <c r="H45" s="27">
        <v>0</v>
      </c>
      <c r="I45" s="30">
        <f>-'[1]FEBRERO 2018'!G80</f>
        <v>52008100446.650002</v>
      </c>
    </row>
    <row r="46" spans="1:10">
      <c r="A46" s="25" t="s">
        <v>134</v>
      </c>
      <c r="B46" s="26" t="s">
        <v>135</v>
      </c>
      <c r="C46" s="27">
        <f>+'[1]FEBFRERO 2017'!G33</f>
        <v>6377216181.71</v>
      </c>
      <c r="D46" s="27">
        <f>+'[1]FEBRERO 2018'!G42</f>
        <v>0</v>
      </c>
      <c r="E46" s="28"/>
      <c r="F46" s="29" t="s">
        <v>136</v>
      </c>
      <c r="G46" s="26" t="s">
        <v>137</v>
      </c>
      <c r="H46" s="27">
        <v>0</v>
      </c>
      <c r="I46" s="30">
        <f>-'[1]FEBRERO 2018'!G81</f>
        <v>11825636258.27</v>
      </c>
    </row>
    <row r="47" spans="1:10">
      <c r="A47" s="25" t="s">
        <v>138</v>
      </c>
      <c r="B47" s="26" t="s">
        <v>139</v>
      </c>
      <c r="C47" s="27">
        <v>0</v>
      </c>
      <c r="D47" s="27">
        <f>+'[1]FEBRERO 2018'!G43</f>
        <v>28941123426</v>
      </c>
      <c r="E47" s="28"/>
      <c r="F47" s="29" t="s">
        <v>140</v>
      </c>
      <c r="G47" s="26" t="s">
        <v>141</v>
      </c>
      <c r="H47" s="27">
        <v>0</v>
      </c>
      <c r="I47" s="30">
        <f>-D129</f>
        <v>1898442451.8600001</v>
      </c>
    </row>
    <row r="48" spans="1:10">
      <c r="A48" s="25" t="s">
        <v>142</v>
      </c>
      <c r="B48" s="26" t="s">
        <v>143</v>
      </c>
      <c r="C48" s="27">
        <v>0</v>
      </c>
      <c r="D48" s="27">
        <f>+'[1]FEBRERO 2018'!G44</f>
        <v>-493032738.01999998</v>
      </c>
      <c r="E48" s="28"/>
      <c r="F48" s="29" t="s">
        <v>144</v>
      </c>
      <c r="G48" s="26" t="s">
        <v>145</v>
      </c>
      <c r="H48" s="27">
        <v>0</v>
      </c>
      <c r="I48" s="30">
        <f>-'[1]FEBRERO 2018'!G83</f>
        <v>14260912595.4</v>
      </c>
    </row>
    <row r="49" spans="1:10">
      <c r="A49" s="25" t="s">
        <v>146</v>
      </c>
      <c r="B49" s="26" t="s">
        <v>147</v>
      </c>
      <c r="C49" s="27">
        <v>0</v>
      </c>
      <c r="D49" s="27">
        <f>+'[1]FEBRERO 2018'!G45</f>
        <v>-139533625</v>
      </c>
      <c r="E49" s="28"/>
      <c r="F49" s="29"/>
      <c r="G49" s="26"/>
      <c r="H49" s="27"/>
      <c r="I49" s="30"/>
    </row>
    <row r="50" spans="1:10">
      <c r="A50" s="18" t="s">
        <v>148</v>
      </c>
      <c r="B50" s="19" t="s">
        <v>149</v>
      </c>
      <c r="C50" s="27">
        <f>SUM(C51:C62)</f>
        <v>31132470168.939995</v>
      </c>
      <c r="D50" s="20">
        <f>SUM(D51:D62)</f>
        <v>2680920848.1100001</v>
      </c>
      <c r="E50" s="28"/>
      <c r="F50" s="29"/>
      <c r="G50" s="26"/>
      <c r="H50" s="27"/>
      <c r="I50" s="30"/>
      <c r="J50" s="17"/>
    </row>
    <row r="51" spans="1:10">
      <c r="A51" s="25" t="s">
        <v>150</v>
      </c>
      <c r="B51" s="26" t="s">
        <v>151</v>
      </c>
      <c r="C51" s="27">
        <v>0</v>
      </c>
      <c r="D51" s="27">
        <f>+'[1]FEBRERO 2018'!G47</f>
        <v>58330229</v>
      </c>
      <c r="E51" s="28"/>
      <c r="F51" s="29"/>
      <c r="G51" s="26"/>
      <c r="H51" s="27"/>
      <c r="I51" s="30"/>
    </row>
    <row r="52" spans="1:10">
      <c r="A52" s="25" t="s">
        <v>152</v>
      </c>
      <c r="B52" s="26" t="s">
        <v>153</v>
      </c>
      <c r="C52" s="27">
        <f>+'[1]FEBFRERO 2017'!G35</f>
        <v>152359662</v>
      </c>
      <c r="D52" s="27">
        <f>+'[1]FEBRERO 2018'!G48</f>
        <v>13868623</v>
      </c>
      <c r="E52" s="28"/>
      <c r="F52" s="29"/>
      <c r="G52" s="26"/>
      <c r="H52" s="28"/>
      <c r="I52" s="30"/>
    </row>
    <row r="53" spans="1:10">
      <c r="A53" s="25" t="s">
        <v>154</v>
      </c>
      <c r="B53" s="26" t="s">
        <v>64</v>
      </c>
      <c r="C53" s="20">
        <v>0</v>
      </c>
      <c r="D53" s="27">
        <f>+'[1]FEBRERO 2018'!G49</f>
        <v>1508058121</v>
      </c>
      <c r="E53" s="28"/>
      <c r="F53" s="29" t="s">
        <v>155</v>
      </c>
      <c r="G53" s="26" t="s">
        <v>156</v>
      </c>
      <c r="H53" s="27">
        <f>SUM(H54:H61)</f>
        <v>65170266995.349998</v>
      </c>
      <c r="I53" s="32">
        <v>0</v>
      </c>
    </row>
    <row r="54" spans="1:10">
      <c r="A54" s="25" t="s">
        <v>157</v>
      </c>
      <c r="B54" s="26" t="s">
        <v>158</v>
      </c>
      <c r="C54" s="27">
        <v>0</v>
      </c>
      <c r="D54" s="27">
        <f>+'[1]FEBRERO 2018'!G50+0.42</f>
        <v>68505325.420000002</v>
      </c>
      <c r="E54" s="28"/>
      <c r="F54" s="29" t="s">
        <v>159</v>
      </c>
      <c r="G54" s="26" t="s">
        <v>133</v>
      </c>
      <c r="H54" s="27">
        <f>-'[1]FEBFRERO 2017'!G58</f>
        <v>25734383456.18</v>
      </c>
      <c r="I54" s="30">
        <v>0</v>
      </c>
    </row>
    <row r="55" spans="1:10">
      <c r="A55" s="25" t="s">
        <v>160</v>
      </c>
      <c r="B55" s="26" t="s">
        <v>161</v>
      </c>
      <c r="C55" s="27">
        <f>+'[1]FEBFRERO 2017'!G36</f>
        <v>62514284.710000001</v>
      </c>
      <c r="D55" s="27">
        <v>0</v>
      </c>
      <c r="E55" s="28"/>
      <c r="F55" s="29" t="s">
        <v>162</v>
      </c>
      <c r="G55" s="26" t="s">
        <v>137</v>
      </c>
      <c r="H55" s="27">
        <f>-'[1]FEBFRERO 2017'!G59-'[1]FEBFRERO 2017'!G60</f>
        <v>12608761422.459999</v>
      </c>
      <c r="I55" s="30">
        <v>0</v>
      </c>
    </row>
    <row r="56" spans="1:10">
      <c r="A56" s="25" t="s">
        <v>163</v>
      </c>
      <c r="B56" s="26" t="s">
        <v>164</v>
      </c>
      <c r="C56" s="27">
        <f>+'[1]FEBFRERO 2017'!G37</f>
        <v>25000000</v>
      </c>
      <c r="D56" s="27">
        <f>+'[1]ENERO 2018'!G50</f>
        <v>0</v>
      </c>
      <c r="E56" s="28"/>
      <c r="F56" s="29" t="s">
        <v>165</v>
      </c>
      <c r="G56" s="26" t="s">
        <v>166</v>
      </c>
      <c r="H56" s="33">
        <f>-C129</f>
        <v>634749668.11999989</v>
      </c>
      <c r="I56" s="30">
        <v>0</v>
      </c>
    </row>
    <row r="57" spans="1:10">
      <c r="A57" s="25" t="s">
        <v>167</v>
      </c>
      <c r="B57" s="26" t="s">
        <v>168</v>
      </c>
      <c r="C57" s="27">
        <f>+'[1]FEBFRERO 2017'!G38</f>
        <v>-25000000</v>
      </c>
      <c r="D57" s="27">
        <f>+'[1]ENERO 2018'!G51</f>
        <v>0</v>
      </c>
      <c r="E57" s="28"/>
      <c r="F57" s="29" t="s">
        <v>169</v>
      </c>
      <c r="G57" s="26" t="s">
        <v>170</v>
      </c>
      <c r="H57" s="27">
        <f>-'[1]FEBFRERO 2017'!G61</f>
        <v>109019235</v>
      </c>
      <c r="I57" s="30">
        <v>0</v>
      </c>
    </row>
    <row r="58" spans="1:10">
      <c r="A58" s="25" t="s">
        <v>171</v>
      </c>
      <c r="B58" s="26" t="s">
        <v>172</v>
      </c>
      <c r="C58" s="27">
        <v>0</v>
      </c>
      <c r="D58" s="27">
        <f>+'[1]ENERO 2018'!G52</f>
        <v>696000000</v>
      </c>
      <c r="E58" s="28"/>
      <c r="F58" s="29" t="s">
        <v>173</v>
      </c>
      <c r="G58" s="26" t="s">
        <v>174</v>
      </c>
      <c r="H58" s="27">
        <f>-'[1]FEBFRERO 2017'!G62</f>
        <v>245880462.03</v>
      </c>
      <c r="I58" s="30">
        <v>0</v>
      </c>
    </row>
    <row r="59" spans="1:10">
      <c r="A59" s="25" t="s">
        <v>175</v>
      </c>
      <c r="B59" s="26" t="s">
        <v>176</v>
      </c>
      <c r="C59" s="27">
        <f>+'[1]FEBFRERO 2017'!G39</f>
        <v>30349779076</v>
      </c>
      <c r="D59" s="27">
        <f>+'[1]ENERO 2018'!G53</f>
        <v>0</v>
      </c>
      <c r="E59" s="28"/>
      <c r="F59" s="29" t="s">
        <v>177</v>
      </c>
      <c r="G59" s="26" t="s">
        <v>178</v>
      </c>
      <c r="H59" s="27">
        <f>-'[1]FEBFRERO 2017'!G63</f>
        <v>26313742483</v>
      </c>
      <c r="I59" s="30">
        <v>0</v>
      </c>
    </row>
    <row r="60" spans="1:10">
      <c r="A60" s="25" t="s">
        <v>179</v>
      </c>
      <c r="B60" s="26" t="s">
        <v>180</v>
      </c>
      <c r="C60" s="27">
        <f>+'[1]FEBFRERO 2017'!G40</f>
        <v>552606690.02999997</v>
      </c>
      <c r="D60" s="27">
        <f>+'[1]FEBRERO 2018'!G56</f>
        <v>344719869</v>
      </c>
      <c r="E60" s="28"/>
      <c r="F60" s="29" t="s">
        <v>181</v>
      </c>
      <c r="G60" s="26" t="s">
        <v>182</v>
      </c>
      <c r="H60" s="27">
        <f>-'[1]FEBFRERO 2017'!G64</f>
        <v>-154703651.75</v>
      </c>
      <c r="I60" s="30">
        <v>0</v>
      </c>
    </row>
    <row r="61" spans="1:10">
      <c r="A61" s="25" t="s">
        <v>183</v>
      </c>
      <c r="B61" s="26" t="s">
        <v>184</v>
      </c>
      <c r="C61" s="27">
        <f>+'[1]FEBFRERO 2017'!G41</f>
        <v>-230670005.83000001</v>
      </c>
      <c r="D61" s="27">
        <f>+'[1]FEBRERO 2018'!G57</f>
        <v>-8561319.3100000005</v>
      </c>
      <c r="E61" s="28"/>
      <c r="F61" s="29">
        <v>3270</v>
      </c>
      <c r="G61" s="26" t="s">
        <v>185</v>
      </c>
      <c r="H61" s="27">
        <f>-'[1]FEBFRERO 2017'!G65</f>
        <v>-321566079.69</v>
      </c>
      <c r="I61" s="34"/>
    </row>
    <row r="62" spans="1:10">
      <c r="A62" s="25" t="s">
        <v>186</v>
      </c>
      <c r="B62" s="26" t="s">
        <v>187</v>
      </c>
      <c r="C62" s="27">
        <f>+'[1]FEBFRERO 2017'!G42</f>
        <v>245880462.03</v>
      </c>
      <c r="D62" s="27">
        <f>+'[1]FEBRERO 2018'!G58</f>
        <v>0</v>
      </c>
      <c r="E62" s="28"/>
      <c r="F62" s="28"/>
      <c r="G62" s="28"/>
      <c r="H62" s="28"/>
      <c r="I62" s="34"/>
    </row>
    <row r="63" spans="1:10">
      <c r="A63" s="25"/>
      <c r="B63" s="26"/>
      <c r="C63" s="27"/>
      <c r="D63" s="27"/>
      <c r="E63" s="28"/>
      <c r="F63" s="28"/>
      <c r="G63" s="28"/>
      <c r="H63" s="28"/>
      <c r="I63" s="34"/>
    </row>
    <row r="64" spans="1:10">
      <c r="A64" s="25"/>
      <c r="B64" s="26"/>
      <c r="C64" s="27"/>
      <c r="D64" s="27"/>
      <c r="E64" s="28"/>
      <c r="F64" s="28"/>
      <c r="G64" s="28"/>
      <c r="H64" s="28"/>
      <c r="I64" s="34"/>
    </row>
    <row r="65" spans="1:9">
      <c r="A65" s="35">
        <v>8</v>
      </c>
      <c r="B65" s="19" t="s">
        <v>188</v>
      </c>
      <c r="C65" s="20">
        <f>+C66+C68+C73</f>
        <v>0</v>
      </c>
      <c r="D65" s="20">
        <f>+D66+D68+D73</f>
        <v>0</v>
      </c>
      <c r="E65" s="28"/>
      <c r="F65" s="21">
        <v>9</v>
      </c>
      <c r="G65" s="21" t="s">
        <v>189</v>
      </c>
      <c r="H65" s="23">
        <f>+H66+H69+H73</f>
        <v>0</v>
      </c>
      <c r="I65" s="32">
        <f>+I66+I69+I73</f>
        <v>0</v>
      </c>
    </row>
    <row r="66" spans="1:9">
      <c r="A66" s="25" t="s">
        <v>190</v>
      </c>
      <c r="B66" s="26" t="s">
        <v>191</v>
      </c>
      <c r="C66" s="27">
        <f>+'[1]ENERO 2017'!G85</f>
        <v>475371605</v>
      </c>
      <c r="D66" s="27">
        <v>8910000</v>
      </c>
      <c r="E66" s="28"/>
      <c r="F66" s="29" t="s">
        <v>192</v>
      </c>
      <c r="G66" s="26" t="s">
        <v>193</v>
      </c>
      <c r="H66" s="27">
        <f>SUM(H67:H68)</f>
        <v>-2727837183</v>
      </c>
      <c r="I66" s="30">
        <f>SUM(I67:I68)</f>
        <v>-7844575877</v>
      </c>
    </row>
    <row r="67" spans="1:9">
      <c r="A67" s="25" t="s">
        <v>194</v>
      </c>
      <c r="B67" s="26" t="s">
        <v>195</v>
      </c>
      <c r="C67" s="27">
        <f>+'[1]FEBFRERO 2017'!G86</f>
        <v>475371605</v>
      </c>
      <c r="D67" s="27">
        <v>8910000</v>
      </c>
      <c r="E67" s="28"/>
      <c r="F67" s="29" t="s">
        <v>196</v>
      </c>
      <c r="G67" s="26" t="s">
        <v>197</v>
      </c>
      <c r="H67" s="27">
        <f>+'[1]FEBFRERO 2017'!G95</f>
        <v>-2727837183</v>
      </c>
      <c r="I67" s="30">
        <f>+'[1]ENERO 2018'!G115</f>
        <v>-7844575877</v>
      </c>
    </row>
    <row r="68" spans="1:9">
      <c r="A68" s="25" t="s">
        <v>198</v>
      </c>
      <c r="B68" s="26" t="s">
        <v>199</v>
      </c>
      <c r="C68" s="20">
        <f>SUM(C69:C72)</f>
        <v>1748163912.3399999</v>
      </c>
      <c r="D68" s="27">
        <v>1084069317.0999999</v>
      </c>
      <c r="E68" s="28"/>
      <c r="F68" s="28"/>
      <c r="G68" s="28"/>
      <c r="H68" s="28"/>
      <c r="I68" s="34"/>
    </row>
    <row r="69" spans="1:9">
      <c r="A69" s="25" t="s">
        <v>200</v>
      </c>
      <c r="B69" s="26" t="s">
        <v>201</v>
      </c>
      <c r="C69" s="27">
        <f>+'[1]ENERO 2017'!G84</f>
        <v>0</v>
      </c>
      <c r="D69" s="27">
        <v>37784197.759999998</v>
      </c>
      <c r="E69" s="28"/>
      <c r="F69" s="29" t="s">
        <v>202</v>
      </c>
      <c r="G69" s="26" t="s">
        <v>203</v>
      </c>
      <c r="H69" s="27">
        <f>SUM(H70:H71)</f>
        <v>-9540426956</v>
      </c>
      <c r="I69" s="30">
        <v>0</v>
      </c>
    </row>
    <row r="70" spans="1:9">
      <c r="A70" s="25" t="s">
        <v>204</v>
      </c>
      <c r="B70" s="26" t="s">
        <v>205</v>
      </c>
      <c r="C70" s="27">
        <f>+'[1]FEBFRERO 2017'!G88</f>
        <v>1702393500</v>
      </c>
      <c r="D70" s="27">
        <v>0</v>
      </c>
      <c r="E70" s="28"/>
      <c r="F70" s="29" t="s">
        <v>206</v>
      </c>
      <c r="G70" s="26" t="s">
        <v>207</v>
      </c>
      <c r="H70" s="27">
        <f>+'[1]FEBFRERO 2017'!G96</f>
        <v>-9540426956</v>
      </c>
      <c r="I70" s="30">
        <v>0</v>
      </c>
    </row>
    <row r="71" spans="1:9">
      <c r="A71" s="25" t="s">
        <v>208</v>
      </c>
      <c r="B71" s="26" t="s">
        <v>209</v>
      </c>
      <c r="C71" s="27">
        <f>+'[1]FEBFRERO 2017'!G89</f>
        <v>45770412.340000004</v>
      </c>
      <c r="D71" s="27">
        <v>45770412.340000004</v>
      </c>
      <c r="E71" s="28"/>
      <c r="F71" s="28"/>
      <c r="G71" s="28"/>
      <c r="H71" s="28"/>
      <c r="I71" s="34"/>
    </row>
    <row r="72" spans="1:9">
      <c r="A72" s="25" t="s">
        <v>210</v>
      </c>
      <c r="B72" s="26" t="s">
        <v>211</v>
      </c>
      <c r="C72" s="27">
        <v>0</v>
      </c>
      <c r="D72" s="27">
        <v>1000514707</v>
      </c>
      <c r="E72" s="28"/>
      <c r="F72" s="28"/>
      <c r="G72" s="28"/>
      <c r="H72" s="28"/>
      <c r="I72" s="34"/>
    </row>
    <row r="73" spans="1:9">
      <c r="A73" s="25" t="s">
        <v>212</v>
      </c>
      <c r="B73" s="26" t="s">
        <v>213</v>
      </c>
      <c r="C73" s="27">
        <f>SUM(C74:C75)</f>
        <v>-2223535517.3400002</v>
      </c>
      <c r="D73" s="27">
        <v>-1092979317.0999999</v>
      </c>
      <c r="E73" s="28"/>
      <c r="F73" s="29" t="s">
        <v>214</v>
      </c>
      <c r="G73" s="26" t="s">
        <v>215</v>
      </c>
      <c r="H73" s="27">
        <f>SUM(H74:H75)</f>
        <v>12268264139</v>
      </c>
      <c r="I73" s="30">
        <v>7844575877</v>
      </c>
    </row>
    <row r="74" spans="1:9">
      <c r="A74" s="25" t="s">
        <v>216</v>
      </c>
      <c r="B74" s="26" t="s">
        <v>217</v>
      </c>
      <c r="C74" s="27">
        <f>+'[1]FEBFRERO 2017'!G91</f>
        <v>-475371605</v>
      </c>
      <c r="D74" s="27">
        <v>-8910000</v>
      </c>
      <c r="E74" s="28"/>
      <c r="F74" s="29" t="s">
        <v>218</v>
      </c>
      <c r="G74" s="26" t="s">
        <v>219</v>
      </c>
      <c r="H74" s="27">
        <f>+'[1]FEBFRERO 2017'!G99</f>
        <v>2727837183</v>
      </c>
      <c r="I74" s="30">
        <f>+'[1]ENERO 2018'!G119</f>
        <v>7844575877</v>
      </c>
    </row>
    <row r="75" spans="1:9" ht="12" thickBot="1">
      <c r="A75" s="36" t="s">
        <v>220</v>
      </c>
      <c r="B75" s="37" t="s">
        <v>221</v>
      </c>
      <c r="C75" s="38">
        <f>+'[1]FEBFRERO 2017'!G92</f>
        <v>-1748163912.3399999</v>
      </c>
      <c r="D75" s="38">
        <v>-1084069317.0999999</v>
      </c>
      <c r="E75" s="39"/>
      <c r="F75" s="40" t="s">
        <v>222</v>
      </c>
      <c r="G75" s="37" t="s">
        <v>223</v>
      </c>
      <c r="H75" s="41">
        <f>+'[1]FEBFRERO 2017'!G100</f>
        <v>9540426956</v>
      </c>
      <c r="I75" s="41">
        <v>0</v>
      </c>
    </row>
    <row r="76" spans="1:9">
      <c r="A76" s="42"/>
      <c r="B76" s="26"/>
      <c r="C76" s="27"/>
      <c r="D76" s="27"/>
      <c r="E76" s="28"/>
      <c r="F76" s="28"/>
      <c r="G76" s="28"/>
      <c r="H76" s="28"/>
      <c r="I76" s="34"/>
    </row>
    <row r="77" spans="1:9">
      <c r="A77" s="42"/>
      <c r="B77" s="26"/>
      <c r="C77" s="27"/>
      <c r="D77" s="27"/>
      <c r="E77" s="28"/>
      <c r="F77" s="28"/>
      <c r="G77" s="28"/>
      <c r="H77" s="28"/>
      <c r="I77" s="34"/>
    </row>
    <row r="78" spans="1:9">
      <c r="A78" s="42"/>
      <c r="B78" s="26"/>
      <c r="C78" s="33"/>
      <c r="D78" s="33"/>
      <c r="E78" s="28"/>
      <c r="F78" s="28"/>
      <c r="G78" s="28"/>
      <c r="H78" s="28"/>
      <c r="I78" s="34"/>
    </row>
    <row r="79" spans="1:9">
      <c r="A79" s="42"/>
      <c r="B79" s="26"/>
      <c r="C79" s="27"/>
      <c r="D79" s="27"/>
      <c r="E79" s="28"/>
      <c r="F79" s="28"/>
      <c r="G79" s="28"/>
      <c r="H79" s="28"/>
      <c r="I79" s="34"/>
    </row>
    <row r="80" spans="1:9">
      <c r="A80" s="42"/>
      <c r="B80" s="26"/>
      <c r="C80" s="27"/>
      <c r="D80" s="27"/>
      <c r="E80" s="28"/>
      <c r="F80" s="28"/>
      <c r="G80" s="28"/>
      <c r="H80" s="28"/>
      <c r="I80" s="34"/>
    </row>
    <row r="81" spans="1:9" ht="12.75">
      <c r="A81" s="42"/>
      <c r="B81" s="43" t="s">
        <v>224</v>
      </c>
      <c r="C81" s="43" t="s">
        <v>225</v>
      </c>
      <c r="D81" s="27"/>
      <c r="E81" s="28"/>
      <c r="F81" s="28"/>
      <c r="G81" s="43" t="s">
        <v>226</v>
      </c>
      <c r="H81" s="28"/>
      <c r="I81" s="34"/>
    </row>
    <row r="82" spans="1:9">
      <c r="A82" s="42"/>
      <c r="B82" s="26" t="s">
        <v>227</v>
      </c>
      <c r="C82" s="27" t="s">
        <v>228</v>
      </c>
      <c r="D82" s="27"/>
      <c r="E82" s="28"/>
      <c r="F82" s="28"/>
      <c r="G82" s="28" t="s">
        <v>229</v>
      </c>
      <c r="H82" s="28"/>
      <c r="I82" s="34"/>
    </row>
    <row r="83" spans="1:9" ht="12" thickBot="1">
      <c r="A83" s="44"/>
      <c r="B83" s="37"/>
      <c r="C83" s="38"/>
      <c r="D83" s="38"/>
      <c r="E83" s="39"/>
      <c r="F83" s="39"/>
      <c r="G83" s="39" t="s">
        <v>230</v>
      </c>
      <c r="H83" s="39"/>
      <c r="I83" s="45"/>
    </row>
    <row r="84" spans="1:9">
      <c r="B84" s="31"/>
      <c r="C84" s="17"/>
      <c r="D84" s="17"/>
    </row>
    <row r="85" spans="1:9">
      <c r="B85" s="31"/>
      <c r="C85" s="17"/>
      <c r="D85" s="17"/>
    </row>
    <row r="86" spans="1:9">
      <c r="B86" s="31"/>
      <c r="C86" s="17"/>
      <c r="D86" s="17"/>
      <c r="I86" s="46"/>
    </row>
    <row r="87" spans="1:9">
      <c r="B87" s="31"/>
      <c r="C87" s="17"/>
      <c r="D87" s="17"/>
    </row>
    <row r="88" spans="1:9" ht="12" thickBot="1">
      <c r="B88" s="31"/>
      <c r="C88" s="17"/>
      <c r="D88" s="17"/>
    </row>
    <row r="89" spans="1:9">
      <c r="A89" s="1" t="s">
        <v>0</v>
      </c>
      <c r="B89" s="2"/>
      <c r="C89" s="2"/>
      <c r="D89" s="3"/>
    </row>
    <row r="90" spans="1:9">
      <c r="A90" s="5" t="s">
        <v>1</v>
      </c>
      <c r="B90" s="6"/>
      <c r="C90" s="6"/>
      <c r="D90" s="7"/>
    </row>
    <row r="91" spans="1:9">
      <c r="A91" s="5" t="s">
        <v>231</v>
      </c>
      <c r="B91" s="6"/>
      <c r="C91" s="6"/>
      <c r="D91" s="7"/>
    </row>
    <row r="92" spans="1:9" ht="12" thickBot="1">
      <c r="A92" s="47"/>
      <c r="B92" s="48"/>
      <c r="C92" s="49"/>
      <c r="D92" s="50"/>
    </row>
    <row r="93" spans="1:9" ht="12" thickBot="1">
      <c r="A93" s="51" t="s">
        <v>4</v>
      </c>
      <c r="B93" s="52" t="s">
        <v>5</v>
      </c>
      <c r="C93" s="53" t="s">
        <v>6</v>
      </c>
      <c r="D93" s="54" t="s">
        <v>7</v>
      </c>
    </row>
    <row r="94" spans="1:9">
      <c r="A94" s="42"/>
      <c r="B94" s="26"/>
      <c r="C94" s="27"/>
      <c r="D94" s="30"/>
    </row>
    <row r="95" spans="1:9">
      <c r="A95" s="35"/>
      <c r="B95" s="19" t="s">
        <v>232</v>
      </c>
      <c r="C95" s="20">
        <f>+C100+C99</f>
        <v>-3497927767</v>
      </c>
      <c r="D95" s="32">
        <f>+D96+D98+D100</f>
        <v>-3731444053</v>
      </c>
      <c r="E95" s="55"/>
      <c r="F95" s="55"/>
      <c r="G95" s="56"/>
      <c r="H95" s="57"/>
      <c r="I95" s="55"/>
    </row>
    <row r="96" spans="1:9">
      <c r="A96" s="58">
        <v>42</v>
      </c>
      <c r="B96" s="19" t="s">
        <v>233</v>
      </c>
      <c r="C96" s="20">
        <v>0</v>
      </c>
      <c r="D96" s="32">
        <v>0</v>
      </c>
      <c r="E96" s="55"/>
      <c r="F96" s="55"/>
      <c r="G96" s="55"/>
      <c r="H96" s="55"/>
      <c r="I96" s="55"/>
    </row>
    <row r="97" spans="1:9">
      <c r="A97" s="59">
        <v>4204</v>
      </c>
      <c r="B97" s="26" t="s">
        <v>234</v>
      </c>
      <c r="C97" s="27">
        <v>0</v>
      </c>
      <c r="D97" s="30">
        <f>+'[1]FEBRERO 2018'!G90</f>
        <v>0</v>
      </c>
    </row>
    <row r="98" spans="1:9">
      <c r="A98" s="18" t="s">
        <v>235</v>
      </c>
      <c r="B98" s="19" t="s">
        <v>236</v>
      </c>
      <c r="C98" s="20">
        <f>SUM(C99)</f>
        <v>-3487424659</v>
      </c>
      <c r="D98" s="32">
        <f>+D99</f>
        <v>-3665821336</v>
      </c>
      <c r="E98" s="55"/>
      <c r="F98" s="55"/>
      <c r="G98" s="55"/>
      <c r="H98" s="55"/>
      <c r="I98" s="55"/>
    </row>
    <row r="99" spans="1:9">
      <c r="A99" s="25" t="s">
        <v>237</v>
      </c>
      <c r="B99" s="26" t="s">
        <v>238</v>
      </c>
      <c r="C99" s="27">
        <f>+'[1]FEBFRERO 2017'!G67</f>
        <v>-3487424659</v>
      </c>
      <c r="D99" s="30">
        <f>+'[1]FEBRERO 2018'!G93</f>
        <v>-3665821336</v>
      </c>
    </row>
    <row r="100" spans="1:9">
      <c r="A100" s="18" t="s">
        <v>239</v>
      </c>
      <c r="B100" s="19" t="s">
        <v>240</v>
      </c>
      <c r="C100" s="20">
        <f>SUM(C101:C103)</f>
        <v>-10503108</v>
      </c>
      <c r="D100" s="32">
        <f>+D102</f>
        <v>-65622717</v>
      </c>
      <c r="E100" s="55"/>
      <c r="F100" s="55"/>
      <c r="G100" s="55"/>
      <c r="H100" s="55"/>
      <c r="I100" s="55"/>
    </row>
    <row r="101" spans="1:9">
      <c r="A101" s="25" t="s">
        <v>241</v>
      </c>
      <c r="B101" s="26" t="s">
        <v>242</v>
      </c>
      <c r="C101" s="27">
        <f>+'[1]FEBFRERO 2017'!H69</f>
        <v>0</v>
      </c>
      <c r="D101" s="34">
        <f>+'[1]ENERO 2018'!G87</f>
        <v>0</v>
      </c>
    </row>
    <row r="102" spans="1:9">
      <c r="A102" s="25" t="s">
        <v>243</v>
      </c>
      <c r="B102" s="26" t="s">
        <v>244</v>
      </c>
      <c r="C102" s="27">
        <f>+'[1]FEBFRERO 2017'!G69</f>
        <v>-10355008</v>
      </c>
      <c r="D102" s="30">
        <f>+'[1]FEBRERO 2018'!G95</f>
        <v>-65622717</v>
      </c>
    </row>
    <row r="103" spans="1:9">
      <c r="A103" s="25" t="s">
        <v>245</v>
      </c>
      <c r="B103" s="26" t="s">
        <v>246</v>
      </c>
      <c r="C103" s="27">
        <f>+'[1]FEBFRERO 2017'!G70</f>
        <v>-148100</v>
      </c>
      <c r="D103" s="30">
        <v>0</v>
      </c>
    </row>
    <row r="104" spans="1:9">
      <c r="A104" s="25"/>
      <c r="B104" s="26"/>
      <c r="C104" s="27"/>
      <c r="D104" s="34"/>
    </row>
    <row r="105" spans="1:9">
      <c r="A105" s="18"/>
      <c r="B105" s="19" t="s">
        <v>247</v>
      </c>
      <c r="C105" s="20">
        <f>+C106+C113+C121</f>
        <v>2863178098.8800001</v>
      </c>
      <c r="D105" s="32">
        <f>+D106+D113+D118+D121</f>
        <v>1833001601.1399999</v>
      </c>
      <c r="E105" s="55"/>
      <c r="F105" s="55"/>
      <c r="G105" s="56"/>
      <c r="H105" s="55"/>
      <c r="I105" s="55"/>
    </row>
    <row r="106" spans="1:9">
      <c r="A106" s="18" t="s">
        <v>248</v>
      </c>
      <c r="B106" s="19" t="s">
        <v>249</v>
      </c>
      <c r="C106" s="20">
        <f>SUM(C107:C112)</f>
        <v>550488186.88</v>
      </c>
      <c r="D106" s="32">
        <f>SUM(D107:D112)</f>
        <v>1517345311.54</v>
      </c>
      <c r="E106" s="55"/>
      <c r="F106" s="55"/>
      <c r="G106" s="55"/>
      <c r="H106" s="55"/>
      <c r="I106" s="55"/>
    </row>
    <row r="107" spans="1:9">
      <c r="A107" s="25" t="s">
        <v>250</v>
      </c>
      <c r="B107" s="26" t="s">
        <v>251</v>
      </c>
      <c r="C107" s="27">
        <f>+'[1]FEBFRERO 2017'!G72</f>
        <v>239181209</v>
      </c>
      <c r="D107" s="30">
        <f>+'[1]FEBRERO 2018'!G97</f>
        <v>399099215</v>
      </c>
    </row>
    <row r="108" spans="1:9">
      <c r="A108" s="25" t="s">
        <v>252</v>
      </c>
      <c r="B108" s="26" t="s">
        <v>253</v>
      </c>
      <c r="C108" s="27">
        <f>+'[1]FEBFRERO 2017'!G73</f>
        <v>43783622</v>
      </c>
      <c r="D108" s="30">
        <f>+'[1]FEBRERO 2018'!G98</f>
        <v>109267114</v>
      </c>
    </row>
    <row r="109" spans="1:9">
      <c r="A109" s="25" t="s">
        <v>254</v>
      </c>
      <c r="B109" s="26" t="s">
        <v>255</v>
      </c>
      <c r="C109" s="27">
        <f>+'[1]FEBFRERO 2017'!G74</f>
        <v>8476796</v>
      </c>
      <c r="D109" s="30">
        <f>+'[1]FEBRERO 2018'!G99</f>
        <v>20533678</v>
      </c>
    </row>
    <row r="110" spans="1:9">
      <c r="A110" s="25" t="s">
        <v>256</v>
      </c>
      <c r="B110" s="26" t="s">
        <v>257</v>
      </c>
      <c r="C110" s="27">
        <v>0</v>
      </c>
      <c r="D110" s="30">
        <f>+'[1]FEBRERO 2018'!G100</f>
        <v>140699364</v>
      </c>
    </row>
    <row r="111" spans="1:9">
      <c r="A111" s="25" t="s">
        <v>258</v>
      </c>
      <c r="B111" s="26" t="s">
        <v>259</v>
      </c>
      <c r="C111" s="27">
        <v>0</v>
      </c>
      <c r="D111" s="30">
        <f>+'[1]FEBRERO 2018'!G101</f>
        <v>641638984</v>
      </c>
    </row>
    <row r="112" spans="1:9">
      <c r="A112" s="25" t="s">
        <v>260</v>
      </c>
      <c r="B112" s="26" t="s">
        <v>261</v>
      </c>
      <c r="C112" s="27">
        <f>+'[1]FEBFRERO 2017'!G75</f>
        <v>259046559.88</v>
      </c>
      <c r="D112" s="30">
        <f>+'[1]FEBRERO 2018'!G102</f>
        <v>206106956.53999999</v>
      </c>
    </row>
    <row r="113" spans="1:9">
      <c r="A113" s="18" t="s">
        <v>262</v>
      </c>
      <c r="B113" s="19" t="s">
        <v>263</v>
      </c>
      <c r="C113" s="20">
        <f>SUM(C114:C117)</f>
        <v>2307842565</v>
      </c>
      <c r="D113" s="32">
        <v>0</v>
      </c>
      <c r="E113" s="55"/>
      <c r="F113" s="55"/>
      <c r="G113" s="55"/>
      <c r="H113" s="55"/>
      <c r="I113" s="55"/>
    </row>
    <row r="114" spans="1:9">
      <c r="A114" s="25" t="s">
        <v>264</v>
      </c>
      <c r="B114" s="26" t="s">
        <v>251</v>
      </c>
      <c r="C114" s="27">
        <f>+'[1]FEBFRERO 2017'!G77</f>
        <v>66792779</v>
      </c>
      <c r="D114" s="30">
        <v>0</v>
      </c>
    </row>
    <row r="115" spans="1:9">
      <c r="A115" s="25" t="s">
        <v>265</v>
      </c>
      <c r="B115" s="26" t="s">
        <v>253</v>
      </c>
      <c r="C115" s="27">
        <f>+'[1]FEBFRERO 2017'!G78</f>
        <v>16027157</v>
      </c>
      <c r="D115" s="30">
        <v>0</v>
      </c>
    </row>
    <row r="116" spans="1:9">
      <c r="A116" s="25" t="s">
        <v>266</v>
      </c>
      <c r="B116" s="26" t="s">
        <v>255</v>
      </c>
      <c r="C116" s="27">
        <f>+'[1]FEBFRERO 2017'!G79</f>
        <v>2872925</v>
      </c>
      <c r="D116" s="30">
        <v>0</v>
      </c>
    </row>
    <row r="117" spans="1:9">
      <c r="A117" s="25" t="s">
        <v>267</v>
      </c>
      <c r="B117" s="26" t="s">
        <v>261</v>
      </c>
      <c r="C117" s="27">
        <f>+'[1]FEBFRERO 2017'!G80</f>
        <v>2222149704</v>
      </c>
      <c r="D117" s="30">
        <v>0</v>
      </c>
    </row>
    <row r="118" spans="1:9">
      <c r="A118" s="18" t="s">
        <v>268</v>
      </c>
      <c r="B118" s="19" t="s">
        <v>269</v>
      </c>
      <c r="C118" s="20">
        <f>SUM(C119:C120)</f>
        <v>0</v>
      </c>
      <c r="D118" s="32">
        <f>SUM(D119:D120)</f>
        <v>315382865.60000002</v>
      </c>
      <c r="E118" s="55"/>
      <c r="F118" s="55"/>
      <c r="G118" s="55"/>
      <c r="H118" s="55"/>
      <c r="I118" s="55"/>
    </row>
    <row r="119" spans="1:9">
      <c r="A119" s="25" t="s">
        <v>270</v>
      </c>
      <c r="B119" s="26" t="s">
        <v>271</v>
      </c>
      <c r="C119" s="27">
        <v>0</v>
      </c>
      <c r="D119" s="30">
        <f>+'[1]FEBRERO 2018'!G104</f>
        <v>306821546.29000002</v>
      </c>
    </row>
    <row r="120" spans="1:9">
      <c r="A120" s="25" t="s">
        <v>272</v>
      </c>
      <c r="B120" s="26" t="s">
        <v>273</v>
      </c>
      <c r="C120" s="27">
        <v>0</v>
      </c>
      <c r="D120" s="30">
        <f>+'[1]FEBRERO 2018'!G105</f>
        <v>8561319.3100000005</v>
      </c>
    </row>
    <row r="121" spans="1:9">
      <c r="A121" s="18" t="s">
        <v>274</v>
      </c>
      <c r="B121" s="19" t="s">
        <v>275</v>
      </c>
      <c r="C121" s="20">
        <f>SUM(C122:C123)</f>
        <v>4847347</v>
      </c>
      <c r="D121" s="32">
        <f>SUM(D122:D123)</f>
        <v>273424</v>
      </c>
      <c r="E121" s="55"/>
      <c r="F121" s="55"/>
      <c r="G121" s="55"/>
      <c r="H121" s="55"/>
      <c r="I121" s="55"/>
    </row>
    <row r="122" spans="1:9">
      <c r="A122" s="25" t="s">
        <v>276</v>
      </c>
      <c r="B122" s="26" t="s">
        <v>277</v>
      </c>
      <c r="C122" s="27">
        <f>+'[1]FEBFRERO 2017'!G82</f>
        <v>4847347</v>
      </c>
      <c r="D122" s="30">
        <f>+'[1]FEBRERO 2018'!G107</f>
        <v>273424</v>
      </c>
    </row>
    <row r="123" spans="1:9">
      <c r="A123" s="25" t="s">
        <v>278</v>
      </c>
      <c r="B123" s="26" t="s">
        <v>279</v>
      </c>
      <c r="C123" s="27">
        <v>0</v>
      </c>
      <c r="D123" s="30">
        <f>+'[1]ENERO 2018'!G86</f>
        <v>0</v>
      </c>
    </row>
    <row r="124" spans="1:9">
      <c r="A124" s="25"/>
      <c r="B124" s="26"/>
      <c r="C124" s="27"/>
      <c r="D124" s="30"/>
    </row>
    <row r="125" spans="1:9">
      <c r="A125" s="18"/>
      <c r="B125" s="19" t="s">
        <v>280</v>
      </c>
      <c r="C125" s="20">
        <f>SUM(C127)</f>
        <v>0</v>
      </c>
      <c r="D125" s="32">
        <f>SUM(D127)</f>
        <v>0</v>
      </c>
      <c r="E125" s="55"/>
      <c r="F125" s="55"/>
      <c r="G125" s="55"/>
      <c r="H125" s="55"/>
      <c r="I125" s="55"/>
    </row>
    <row r="126" spans="1:9">
      <c r="A126" s="18" t="s">
        <v>281</v>
      </c>
      <c r="B126" s="19" t="s">
        <v>282</v>
      </c>
      <c r="C126" s="20">
        <f>SUM(C127)</f>
        <v>0</v>
      </c>
      <c r="D126" s="32">
        <f>SUM(D127)</f>
        <v>0</v>
      </c>
      <c r="E126" s="55"/>
      <c r="F126" s="55"/>
      <c r="G126" s="55"/>
      <c r="H126" s="55"/>
      <c r="I126" s="55"/>
    </row>
    <row r="127" spans="1:9">
      <c r="A127" s="25" t="s">
        <v>283</v>
      </c>
      <c r="B127" s="26" t="s">
        <v>82</v>
      </c>
      <c r="C127" s="27">
        <v>0</v>
      </c>
      <c r="D127" s="30">
        <v>0</v>
      </c>
    </row>
    <row r="128" spans="1:9">
      <c r="A128" s="42"/>
      <c r="B128" s="28"/>
      <c r="C128" s="28"/>
      <c r="D128" s="34"/>
    </row>
    <row r="129" spans="1:9">
      <c r="A129" s="35"/>
      <c r="B129" s="21" t="s">
        <v>284</v>
      </c>
      <c r="C129" s="23">
        <f>+C95+C105</f>
        <v>-634749668.11999989</v>
      </c>
      <c r="D129" s="24">
        <f>+D95+D105+D125</f>
        <v>-1898442451.8600001</v>
      </c>
      <c r="E129" s="55"/>
      <c r="F129" s="27"/>
      <c r="G129" s="20"/>
      <c r="H129" s="55"/>
      <c r="I129" s="55"/>
    </row>
    <row r="130" spans="1:9" ht="12" thickBot="1">
      <c r="A130" s="44"/>
      <c r="B130" s="39"/>
      <c r="C130" s="39"/>
      <c r="D130" s="45"/>
    </row>
    <row r="131" spans="1:9">
      <c r="A131" s="42"/>
      <c r="B131" s="26"/>
      <c r="C131" s="27"/>
      <c r="D131" s="30"/>
    </row>
    <row r="132" spans="1:9">
      <c r="A132" s="42"/>
      <c r="B132" s="26"/>
      <c r="C132" s="27"/>
      <c r="D132" s="30"/>
    </row>
    <row r="133" spans="1:9">
      <c r="A133" s="42"/>
      <c r="B133" s="26"/>
      <c r="C133" s="27"/>
      <c r="D133" s="30"/>
    </row>
    <row r="134" spans="1:9">
      <c r="A134" s="42"/>
      <c r="B134" s="26"/>
      <c r="C134" s="27"/>
      <c r="D134" s="30"/>
    </row>
    <row r="135" spans="1:9">
      <c r="A135" s="42"/>
      <c r="B135" s="26"/>
      <c r="C135" s="27"/>
      <c r="D135" s="30"/>
    </row>
    <row r="136" spans="1:9" ht="12.75">
      <c r="A136" s="60" t="s">
        <v>224</v>
      </c>
      <c r="B136" s="26"/>
      <c r="C136" s="43" t="s">
        <v>226</v>
      </c>
      <c r="D136" s="30"/>
    </row>
    <row r="137" spans="1:9">
      <c r="A137" s="61" t="s">
        <v>285</v>
      </c>
      <c r="B137" s="26"/>
      <c r="C137" s="28" t="s">
        <v>229</v>
      </c>
      <c r="D137" s="30"/>
    </row>
    <row r="138" spans="1:9">
      <c r="A138" s="42"/>
      <c r="B138" s="26"/>
      <c r="C138" s="28" t="s">
        <v>230</v>
      </c>
      <c r="D138" s="30"/>
    </row>
    <row r="139" spans="1:9">
      <c r="A139" s="42"/>
      <c r="B139" s="26"/>
      <c r="C139" s="27"/>
      <c r="D139" s="30"/>
    </row>
    <row r="140" spans="1:9" ht="12.75">
      <c r="A140" s="62" t="s">
        <v>225</v>
      </c>
      <c r="B140" s="63"/>
      <c r="C140" s="63"/>
      <c r="D140" s="64"/>
    </row>
    <row r="141" spans="1:9">
      <c r="A141" s="65" t="s">
        <v>228</v>
      </c>
      <c r="B141" s="66"/>
      <c r="C141" s="66"/>
      <c r="D141" s="67"/>
    </row>
    <row r="142" spans="1:9" ht="12" thickBot="1">
      <c r="A142" s="44"/>
      <c r="B142" s="37"/>
      <c r="C142" s="38"/>
      <c r="D142" s="41"/>
    </row>
  </sheetData>
  <mergeCells count="9">
    <mergeCell ref="A91:D91"/>
    <mergeCell ref="A140:D140"/>
    <mergeCell ref="A141:D141"/>
    <mergeCell ref="A1:I1"/>
    <mergeCell ref="A2:I2"/>
    <mergeCell ref="A3:I3"/>
    <mergeCell ref="A4:I4"/>
    <mergeCell ref="A89:D89"/>
    <mergeCell ref="A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2018-06-27T15:48:14Z</dcterms:created>
  <dcterms:modified xsi:type="dcterms:W3CDTF">2018-06-27T15:50:03Z</dcterms:modified>
</cp:coreProperties>
</file>