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F537" lockStructure="1"/>
  <bookViews>
    <workbookView xWindow="0" yWindow="0" windowWidth="20490" windowHeight="8745" tabRatio="672" firstSheet="1" activeTab="1"/>
  </bookViews>
  <sheets>
    <sheet name="Validac Área Obj. Estr. Proy." sheetId="8" state="hidden" r:id="rId1"/>
    <sheet name="Marco General" sheetId="4" r:id="rId2"/>
    <sheet name="Act. Estrategias" sheetId="9" r:id="rId3"/>
    <sheet name="Act. Gestión y Seguimiento " sheetId="3" r:id="rId4"/>
    <sheet name="Ejemplo Actividades - Component" sheetId="10" state="hidden" r:id="rId5"/>
    <sheet name="Listas" sheetId="11" state="hidden" r:id="rId6"/>
    <sheet name="Tablero de Control" sheetId="13" state="hidden" r:id="rId7"/>
    <sheet name="Objetivo 5" sheetId="14" state="hidden" r:id="rId8"/>
  </sheets>
  <definedNames>
    <definedName name="_xlnm._FilterDatabase" localSheetId="3" hidden="1">'Act. Gestión y Seguimiento '!$A$8:$AA$36</definedName>
    <definedName name="_xlnm._FilterDatabase" localSheetId="0" hidden="1">'Validac Área Obj. Estr. Proy.'!$A$1:$F$37</definedName>
    <definedName name="_ob1">Listas!$Z$8:$Z$10</definedName>
    <definedName name="_ob2">Listas!$Z$2:$Z$6</definedName>
    <definedName name="_ob3">Listas!$Z$26:$Z$32</definedName>
    <definedName name="_ob4">Listas!$Z$12:$Z$17</definedName>
    <definedName name="_ob5">Listas!$Z$19:$Z$24</definedName>
    <definedName name="_xlnm.Print_Area" localSheetId="2">'Act. Estrategias'!$A$1:$AA$46</definedName>
    <definedName name="_xlnm.Print_Area" localSheetId="3">'Act. Gestión y Seguimiento '!$A$1:$AA$38</definedName>
    <definedName name="_xlnm.Print_Area" localSheetId="1">'Marco General'!$A$1:$I$114</definedName>
    <definedName name="areas">Listas!$B$3:$B$8</definedName>
    <definedName name="objetivos">Listas!$L$3:$L$8</definedName>
    <definedName name="procesos">Listas!$B$13:$B$30</definedName>
    <definedName name="proyectos">Listas!$H$3:$H$8</definedName>
    <definedName name="_xlnm.Print_Titles" localSheetId="2">'Act. Estrategias'!$27:$29</definedName>
    <definedName name="_xlnm.Print_Titles" localSheetId="3">'Act. Gestión y Seguimiento '!$9:$11</definedName>
    <definedName name="version_poa">Listas!$H$43:$H$47</definedName>
  </definedNames>
  <calcPr calcId="144525"/>
  <customWorkbookViews>
    <customWorkbookView name="Pablo Balcazar - Vista personalizada" guid="{A767BCD9-8FBC-4938-A6D4-0A3B64020C4E}" mergeInterval="0" personalView="1" maximized="1" windowWidth="1362" windowHeight="542" activeSheetId="1"/>
    <customWorkbookView name="Sandra Patricia Mendoza - Vista personalizada" guid="{D9B40DA0-B413-411A-9237-1FBA75E7A677}" mergeInterval="0" personalView="1" maximized="1" windowWidth="1676" windowHeight="825" activeSheetId="1"/>
    <customWorkbookView name="Patricia helena Baracaldo Otero - Vista personalizada" guid="{E7C90F82-67F6-4585-8F4B-3B987650867D}" mergeInterval="0" personalView="1" maximized="1" xWindow="-8" yWindow="-8" windowWidth="1382" windowHeight="744" activeSheetId="1"/>
    <customWorkbookView name="natalia.martinez - Vista personalizada" guid="{5600F029-3B47-4FF1-9D61-ECBDBE0F23F0}" mergeInterval="0" personalView="1" maximized="1" xWindow="1" yWindow="1" windowWidth="1676" windowHeight="916" activeSheetId="1"/>
    <customWorkbookView name="María Alejandra - Vista personalizada" guid="{EE57F9CB-2872-414C-B734-58B3F264B441}" mergeInterval="0" personalView="1" maximized="1" xWindow="1" yWindow="1" windowWidth="1366" windowHeight="498" activeSheetId="1"/>
  </customWorkbookViews>
</workbook>
</file>

<file path=xl/calcChain.xml><?xml version="1.0" encoding="utf-8"?>
<calcChain xmlns="http://schemas.openxmlformats.org/spreadsheetml/2006/main">
  <c r="C1" i="9" l="1"/>
  <c r="C2" i="9"/>
  <c r="C4" i="9"/>
  <c r="C7" i="9"/>
  <c r="J7" i="9"/>
  <c r="T7" i="9"/>
  <c r="C8" i="9"/>
  <c r="C9" i="9"/>
  <c r="C11" i="9"/>
  <c r="O11" i="9"/>
  <c r="C12" i="9"/>
  <c r="O12" i="9"/>
  <c r="C13" i="9"/>
  <c r="O13" i="9"/>
  <c r="C14" i="9"/>
  <c r="O14" i="9"/>
  <c r="C15" i="9"/>
  <c r="O15" i="9"/>
  <c r="C16" i="9"/>
  <c r="O16" i="9"/>
  <c r="C18" i="9"/>
  <c r="C19" i="9"/>
  <c r="C20" i="9"/>
  <c r="C21" i="9"/>
  <c r="C22" i="9"/>
  <c r="C23" i="9"/>
  <c r="C24" i="9"/>
  <c r="C26" i="9"/>
  <c r="X30" i="9"/>
  <c r="Y30" i="9"/>
  <c r="Z30" i="9"/>
  <c r="Y31" i="9"/>
  <c r="Z31" i="9"/>
  <c r="Y32" i="9"/>
  <c r="Z32" i="9"/>
  <c r="X33" i="9"/>
  <c r="Y33" i="9"/>
  <c r="Z33" i="9" s="1"/>
  <c r="Y34" i="9"/>
  <c r="Z34" i="9" s="1"/>
  <c r="X35" i="9"/>
  <c r="Y35" i="9"/>
  <c r="Z35" i="9"/>
  <c r="X36" i="9"/>
  <c r="Y36" i="9"/>
  <c r="Z36" i="9" s="1"/>
  <c r="C38" i="9"/>
  <c r="X42" i="9"/>
  <c r="Y42" i="9"/>
  <c r="Z42" i="9" s="1"/>
  <c r="AA43" i="9" s="1"/>
  <c r="F15" i="13" l="1"/>
  <c r="F16" i="13"/>
  <c r="C15" i="13"/>
  <c r="R5" i="13"/>
  <c r="S5" i="13"/>
  <c r="R6" i="13"/>
  <c r="S6" i="13"/>
  <c r="R7" i="13"/>
  <c r="S7" i="13"/>
  <c r="R8" i="13"/>
  <c r="S8" i="13"/>
  <c r="R9" i="13"/>
  <c r="S9" i="13"/>
  <c r="R10" i="13"/>
  <c r="S10" i="13"/>
  <c r="R11" i="13"/>
  <c r="S11" i="13"/>
  <c r="S4" i="13"/>
  <c r="R4" i="13"/>
  <c r="T5" i="13"/>
  <c r="T6" i="13"/>
  <c r="T7" i="13"/>
  <c r="T8" i="13"/>
  <c r="T9" i="13"/>
  <c r="T10" i="13"/>
  <c r="T11" i="13"/>
  <c r="G11" i="13"/>
  <c r="F5" i="13"/>
  <c r="G5" i="13" s="1"/>
  <c r="F6" i="13"/>
  <c r="G6" i="13" s="1"/>
  <c r="F7" i="13"/>
  <c r="G7" i="13" s="1"/>
  <c r="F8" i="13"/>
  <c r="G8" i="13" s="1"/>
  <c r="F9" i="13"/>
  <c r="G9" i="13" s="1"/>
  <c r="F10" i="13"/>
  <c r="G10" i="13" s="1"/>
  <c r="F4" i="13"/>
  <c r="G4" i="13" s="1"/>
  <c r="G15" i="13"/>
  <c r="T4" i="13" l="1"/>
  <c r="D15" i="13"/>
  <c r="F17" i="13"/>
  <c r="G17" i="13" s="1"/>
  <c r="G16" i="13"/>
  <c r="X34" i="3"/>
  <c r="Y34" i="3"/>
  <c r="Z34" i="3" s="1"/>
  <c r="Y21" i="3"/>
  <c r="X21" i="3"/>
  <c r="Y20" i="3"/>
  <c r="X20" i="3"/>
  <c r="Z20" i="3" l="1"/>
  <c r="Z21" i="3"/>
  <c r="X29" i="3"/>
  <c r="Y29" i="3"/>
  <c r="Z29" i="3" s="1"/>
  <c r="X30" i="3"/>
  <c r="Y30" i="3"/>
  <c r="X31" i="3"/>
  <c r="Y31" i="3"/>
  <c r="Z31" i="3" s="1"/>
  <c r="X32" i="3"/>
  <c r="Y32" i="3"/>
  <c r="X33" i="3"/>
  <c r="Y33" i="3"/>
  <c r="Z33" i="3" s="1"/>
  <c r="X13" i="3"/>
  <c r="Y13" i="3"/>
  <c r="X14" i="3"/>
  <c r="Y14" i="3"/>
  <c r="Z14" i="3" s="1"/>
  <c r="X15" i="3"/>
  <c r="Y15" i="3"/>
  <c r="Z15" i="3" s="1"/>
  <c r="X16" i="3"/>
  <c r="Y16" i="3"/>
  <c r="X17" i="3"/>
  <c r="Y17" i="3"/>
  <c r="X18" i="3"/>
  <c r="Y18" i="3"/>
  <c r="X19" i="3"/>
  <c r="Y19" i="3"/>
  <c r="X22" i="3"/>
  <c r="Y22" i="3"/>
  <c r="Z32" i="3" l="1"/>
  <c r="Z13" i="3"/>
  <c r="Z19" i="3"/>
  <c r="Z17" i="3"/>
  <c r="Z22" i="3"/>
  <c r="Z18" i="3"/>
  <c r="Z16" i="3"/>
  <c r="Z30" i="3"/>
  <c r="B49" i="11" l="1"/>
  <c r="B48" i="11"/>
  <c r="B47" i="11"/>
  <c r="B46" i="11"/>
  <c r="B45" i="11"/>
  <c r="B44" i="11"/>
  <c r="Y28" i="3" l="1"/>
  <c r="X28" i="3"/>
  <c r="Y12" i="3"/>
  <c r="X12" i="3"/>
  <c r="F13" i="4"/>
  <c r="E8" i="4"/>
  <c r="T5" i="3"/>
  <c r="T4" i="3"/>
  <c r="N5" i="3"/>
  <c r="N4" i="3"/>
  <c r="C4" i="3"/>
  <c r="E29" i="4"/>
  <c r="E30" i="4"/>
  <c r="E31" i="4"/>
  <c r="E32" i="4"/>
  <c r="E33" i="4"/>
  <c r="E34" i="4"/>
  <c r="E35" i="4"/>
  <c r="E28" i="4"/>
  <c r="E20" i="4"/>
  <c r="E21" i="4"/>
  <c r="E22" i="4"/>
  <c r="E23" i="4"/>
  <c r="E24" i="4"/>
  <c r="E25" i="4"/>
  <c r="E26" i="4"/>
  <c r="E19" i="4"/>
  <c r="C2" i="3"/>
  <c r="C1" i="3"/>
  <c r="Z12" i="3" l="1"/>
  <c r="AA23" i="3" s="1"/>
  <c r="Z28" i="3"/>
  <c r="AA35" i="3" s="1"/>
  <c r="H38" i="4" l="1"/>
</calcChain>
</file>

<file path=xl/comments1.xml><?xml version="1.0" encoding="utf-8"?>
<comments xmlns="http://schemas.openxmlformats.org/spreadsheetml/2006/main">
  <authors>
    <author>idpc</author>
  </authors>
  <commentList>
    <comment ref="F19" authorId="0">
      <text>
        <r>
          <rPr>
            <b/>
            <sz val="9"/>
            <color indexed="81"/>
            <rFont val="Tahoma"/>
            <family val="2"/>
          </rPr>
          <t>IDPC:</t>
        </r>
        <r>
          <rPr>
            <sz val="9"/>
            <color indexed="81"/>
            <rFont val="Tahoma"/>
            <family val="2"/>
          </rPr>
          <t xml:space="preserve">
Antes de desplegar la lista seleccione primero los objetivos estratégicos por favor</t>
        </r>
      </text>
    </comment>
    <comment ref="F28" authorId="0">
      <text>
        <r>
          <rPr>
            <b/>
            <sz val="9"/>
            <color indexed="81"/>
            <rFont val="Tahoma"/>
            <family val="2"/>
          </rPr>
          <t xml:space="preserve">IDPC:
</t>
        </r>
        <r>
          <rPr>
            <sz val="9"/>
            <color indexed="81"/>
            <rFont val="Tahoma"/>
            <family val="2"/>
          </rPr>
          <t>Antes de desplegar la lista seleccione primero los objetivos estratégicos por favor</t>
        </r>
      </text>
    </comment>
  </commentList>
</comments>
</file>

<file path=xl/comments2.xml><?xml version="1.0" encoding="utf-8"?>
<comments xmlns="http://schemas.openxmlformats.org/spreadsheetml/2006/main">
  <authors>
    <author>Giovanna Morales Aguirre</author>
  </authors>
  <commentList>
    <comment ref="AA34" authorId="0">
      <text>
        <r>
          <rPr>
            <b/>
            <sz val="9"/>
            <color indexed="81"/>
            <rFont val="Tahoma"/>
            <family val="2"/>
          </rPr>
          <t>Giovanna Morales Aguirre:</t>
        </r>
        <r>
          <rPr>
            <sz val="9"/>
            <color indexed="81"/>
            <rFont val="Tahoma"/>
            <family val="2"/>
          </rPr>
          <t xml:space="preserve">
</t>
        </r>
      </text>
    </comment>
  </commentList>
</comments>
</file>

<file path=xl/sharedStrings.xml><?xml version="1.0" encoding="utf-8"?>
<sst xmlns="http://schemas.openxmlformats.org/spreadsheetml/2006/main" count="835" uniqueCount="388">
  <si>
    <t>VIGENCIA PLAN OPERATIVO:</t>
  </si>
  <si>
    <t>DEPENDENCIA RESPONSABLE:</t>
  </si>
  <si>
    <t>Subdirección de Intervención</t>
  </si>
  <si>
    <t>COMPONENTE</t>
  </si>
  <si>
    <t>PRIMER TRIMESTRE</t>
  </si>
  <si>
    <t>SEGUNDO TRIMESTRE</t>
  </si>
  <si>
    <t>TERCER TRIMESTRE</t>
  </si>
  <si>
    <t>CUARTO TRIMESTRE</t>
  </si>
  <si>
    <t>PORCENTAJE  ACUMULADO DE CUMPLIMIENTO</t>
  </si>
  <si>
    <t>Ejec</t>
  </si>
  <si>
    <t>Prog</t>
  </si>
  <si>
    <t xml:space="preserve">(Describa la evidencia en cumplimiento de la meta) </t>
  </si>
  <si>
    <t>Código</t>
  </si>
  <si>
    <t>Versión</t>
  </si>
  <si>
    <t>PROCESOS ASOCIADOS</t>
  </si>
  <si>
    <t>PROYECTOS DE INVERSIÓN ASOCIADOS</t>
  </si>
  <si>
    <t>ACTIVIDAD</t>
  </si>
  <si>
    <t>RESPONSABLE</t>
  </si>
  <si>
    <t>FECHA</t>
  </si>
  <si>
    <t>INICIAL</t>
  </si>
  <si>
    <t>FINAL</t>
  </si>
  <si>
    <t>Avance Cualitativo</t>
  </si>
  <si>
    <t xml:space="preserve">EVIDENCIAS RESULTADO
</t>
  </si>
  <si>
    <t>EQUIPO RESPONSABLE</t>
  </si>
  <si>
    <t>% PONDERADO</t>
  </si>
  <si>
    <t>OBJETIVOS ESTRATÉGICOS (2016 - 2020)</t>
  </si>
  <si>
    <t>Objetivo estratégico 1: Fomentar la apropiación social del patrimonio cultural tangible e intangible.</t>
  </si>
  <si>
    <t>Objetivo estratégico 2: Gestionar la recuperación de Bienes y Sectores de Interés Cultural en el Distrito Capital.</t>
  </si>
  <si>
    <t>Objetivo estratégico 3: Promover la inversión pública y privada con el fin de garantizar la sostenibilidad del patrimonio cultural.</t>
  </si>
  <si>
    <t>Objetivo estratégico 4: Divulgar los valores de patrimonio cultural en todo el Distrito Capital.</t>
  </si>
  <si>
    <t>Objetivo estratégico 5: Fortalecer la gestión y administración institucional</t>
  </si>
  <si>
    <t>DIRECCIONAMIENTO ESTRATÉGICO</t>
  </si>
  <si>
    <t>PLAN OPERATIVO POR DEPENDENCIAS / PROCESOS</t>
  </si>
  <si>
    <t>Procesos</t>
  </si>
  <si>
    <t>Direccionamiento Estratégico</t>
  </si>
  <si>
    <t>Relaciones Interinstitucionales</t>
  </si>
  <si>
    <t>Protección del Patrimonio Cultural</t>
  </si>
  <si>
    <t>Intervención del Patrimonio cultural</t>
  </si>
  <si>
    <t>Divulgación del Patrimonio cultural</t>
  </si>
  <si>
    <t>Gestión del Talento Humano</t>
  </si>
  <si>
    <t>Gestión Financiera</t>
  </si>
  <si>
    <t>Gestión de Sistemas de Información y Tecnología</t>
  </si>
  <si>
    <t>Gestión Jurídica</t>
  </si>
  <si>
    <t>Gestión Documental</t>
  </si>
  <si>
    <t>Administración de Bienes e Infraestructura</t>
  </si>
  <si>
    <t>Atención al Cliente y Usuarios</t>
  </si>
  <si>
    <t>Adquisición de Bienes y Servicios</t>
  </si>
  <si>
    <t>Gestión de Comunicaciones</t>
  </si>
  <si>
    <t>Control Interno Disciplinario</t>
  </si>
  <si>
    <t>Mejoramiento Continuo</t>
  </si>
  <si>
    <t>Seguimiento y Evaluación</t>
  </si>
  <si>
    <t>Proyectos de Inversión</t>
  </si>
  <si>
    <t>Proyecto 1024 – Formación en patrimonio cultural</t>
  </si>
  <si>
    <t>Proyecto 1112 - Instrumentos de planeación y gestión para la preservación y sostenibilidad del patrimonio cultural</t>
  </si>
  <si>
    <t>Proyecto 1114 - Intervención y conservación de los bienes muebles e inmuebles en sectores de interés cultural del Distrito Capital</t>
  </si>
  <si>
    <t>Proyecto 1107 – Divulgación y apropiación del patrimonio cultural del D.C.</t>
  </si>
  <si>
    <t>Proyecto 1110 – Fortalecimiento y desarrollo de la gestión institucional</t>
  </si>
  <si>
    <t>Dependencia</t>
  </si>
  <si>
    <t>Objetivo Estratégico</t>
  </si>
  <si>
    <t>2. Gestionar la recuperación de Bienes y Sectores de Interés Cultural en el Distrito Capital</t>
  </si>
  <si>
    <t>• Mediante la asesoría técnica que realice el Instituto respecto de intervenciones en Bienes y Sectores de Interés Cultural pertenecientes al Distrito Capital.</t>
  </si>
  <si>
    <t>• 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</si>
  <si>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 Mediante la coordinación de acciones interinstitucionales y gestión con actores privados, usuarios y partes interesadas, que permitan la valoración, intervención y conservación de Bienes de Interés Cultural.</t>
  </si>
  <si>
    <t>• Mediante la implementación de acciones de conservación y protección de los bienes muebles e inmuebles de interés cultural ubicados en el espacio público del Distrito Capital.</t>
  </si>
  <si>
    <t>• Mediante acciones de seguimiento y control urbano que garanticen la protección, conservación y recuperación del patrimonio cultural.</t>
  </si>
  <si>
    <t>5. Fortalecer la gestión y administración institucional</t>
  </si>
  <si>
    <t>• Mediante acciones de mejora y sostenibilidad del Sistema Integrado de Gestión.</t>
  </si>
  <si>
    <t>• Mediante el fortalecimiento de la comunicación interna y el trabajo en equipo.</t>
  </si>
  <si>
    <t>1. Fomentar la apropiación social del patrimonio cultural tangible e intangible</t>
  </si>
  <si>
    <t>• 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</si>
  <si>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 Mediante el fomento de acciones para el desarrollo de procesos de formación en gestión del patrimonio cultural.</t>
  </si>
  <si>
    <t>• Mediante el desarrollo de programas y actividades permanentes de formación y actualización de formadores en patrimonio cultural.</t>
  </si>
  <si>
    <t>4. Divulgar los valores de patrimonio cultural en todo el Distrito Capital.</t>
  </si>
  <si>
    <t>• Mediante la consolidación de acciones que contribuyan al fortalecimiento del Museo de Bogotá como plataforma para desarrollar la apropiación del patrimonio cultural de la ciudad.</t>
  </si>
  <si>
    <t>• Mediante el desarrollo de inventarios, valoración y catalogación del patrimonio material e inmaterial en las localidades de la ciudad.</t>
  </si>
  <si>
    <t>• Mediante la realización de actividades educativas y culturales en el campo del patrimonio cultural a través de los cuales se divulgue el patrimonio cultural tangible e intangible del Distrito Capital y se vincule a la ciudadanía.</t>
  </si>
  <si>
    <t>• Mediante la consolidación de actividades que promuevan la activación, reconocimiento, valoración y apropiación del patrimonio cultural de la ciudad, para integrarlo a la dinámica urbana de Bogotá.</t>
  </si>
  <si>
    <t>• Mediante la implementación de acciones para comunicar contenidos sobre el patrimonio cultural en los medios de comunicación convencionales y alternativos, nacionales, distritales y locales.</t>
  </si>
  <si>
    <t>• Mediante el fortalecimiento de los sistemas de información en torno a la identificación de los Bienes y Sectores de Interés Cultural en la ciudad</t>
  </si>
  <si>
    <t>Subdirección de Gestión Corporativa</t>
  </si>
  <si>
    <t>• Mediante el rediseño organizacional, orientado al fortalecimiento y mejoramiento de las capacidades administrativas del Instituto.</t>
  </si>
  <si>
    <t>• Mediante la implementación de herramientas tecnológicas y fortalecimiento de las TIC en la gestión institucional.</t>
  </si>
  <si>
    <t>• Mediante el fortalecimiento de ejercicios de rendición de cuentas y otros mecanismos de participación y control social.</t>
  </si>
  <si>
    <t>Subdirección General</t>
  </si>
  <si>
    <t>• Mediante el desarrollo de acciones que mejoren los procesos de planeación estratégica del Instituto.</t>
  </si>
  <si>
    <t>3. Promover la inversión pública y privada con el fin de garantizar la sostenibilidad del patrimonio cultural</t>
  </si>
  <si>
    <t>• Mediante la generación de mecanismos de articulación interinstitucional para la gestión normativa del patrimonio cultural.</t>
  </si>
  <si>
    <t>• Mediante la formulación y ejecución de planes especiales de manejo, protección y salvaguardia, por parte de los sectores público, privado y social de la ciudad.</t>
  </si>
  <si>
    <t>• Mediante el desarrollo de acciones permanentes para identificar el estado de conservación, de las intervenciones y la aplicación de los planes de manejo y protección.</t>
  </si>
  <si>
    <t>• Mediante la articulación de proyectos de protección y recuperación del patrimonio cultural con las dinámicas de planeación y gestión social de la ciudad.</t>
  </si>
  <si>
    <t>• Mediante la elaboración e implementación de acciones orientadas a garantizar los incentivos tributarios y estímulos económicos al patrimonio cultural, de propiedad pública y privada, ante las instancias de decisión política y económica.</t>
  </si>
  <si>
    <t>• Mediante la gestión y orientación de recursos de origen internacional, nacional y local hacia la protección y salvaguardia del patrimonio cultural de la ciudad.</t>
  </si>
  <si>
    <t>• Mediante el desarrollo de iniciativas para involucrar el patrimonio cultural en las agendas de responsabilidad social empresarial.</t>
  </si>
  <si>
    <t>Asesoría Jurídica</t>
  </si>
  <si>
    <t>Proyecto 1114 - Avanzar en la recuperación, conservación y protección de los bienes muebles e inmuebles que constituyen el patrimonio cultural construido de Bogotá, para su promoción y disfrute por parte de la ciudadanía.</t>
  </si>
  <si>
    <t>Proyecto 1112 - Determinar acciones de protección, conservación y sostenibildiad en el tiempo, para Bienes de Interés Cultural del Distrito Capital, mediante el estudio, formulación, gestión y adopción de planes, programas e instrumentos de gestión y financiación del patrimonio cultural.</t>
  </si>
  <si>
    <t>Proyecto 1024 - Formar estudiantes y docentes que apropien, valoren, conserven y divulgen el patrimonio cultural de la ciudad.</t>
  </si>
  <si>
    <t>Proyecto 1110 - Fortalecer la gestión institucional, mediante la implementación, el mantenimiento y la sostenibilidad del Sistema Integrado de Gestión, con el fin de promover la mejora en los servicios ofrecidos a la ciudadanía y el cumplimiento de la misión institucional.</t>
  </si>
  <si>
    <t>Proyecto 1107 - Fomentar el sentido de pertenencia por el patrimonio cultural de la ciudad, como factor de desarrollo socio - cultural
de la ciudadanía</t>
  </si>
  <si>
    <t>Objetivos de Proyectos Inversión</t>
  </si>
  <si>
    <t>Estrategias</t>
  </si>
  <si>
    <t>Objetivos Estratégicos</t>
  </si>
  <si>
    <t>1. VIGENCIA PLAN:</t>
  </si>
  <si>
    <t>OBJETIVOS PROYECTO DE INVERSIÓN</t>
  </si>
  <si>
    <t>HOJA</t>
  </si>
  <si>
    <t>2-2</t>
  </si>
  <si>
    <t>Meta proyecto 2017</t>
  </si>
  <si>
    <t>Proyecto de inversión asociado / Meta Plan de Desarrollo</t>
  </si>
  <si>
    <t>*Incrementar a un 30% la sostenibilidad del Sistema Integrado de Gestión, para prestar un mejor servicio en la atención a la ciudadanía</t>
  </si>
  <si>
    <t>Subdirección de Divulgación de los Valores del Patrimonio Cultural</t>
  </si>
  <si>
    <r>
      <rPr>
        <b/>
        <sz val="10"/>
        <color indexed="8"/>
        <rFont val="Calibri"/>
        <family val="2"/>
      </rPr>
      <t>1024 - Formación en patrimonio cultural</t>
    </r>
    <r>
      <rPr>
        <sz val="10"/>
        <color indexed="8"/>
        <rFont val="Calibri"/>
        <family val="2"/>
      </rPr>
      <t xml:space="preserve">
Metas Plan de Desarrollo: 
*Realizar 634.250 atenciones a niños, niñas y adolescentes en el marco del programa Jornada Única  y Tiempo Escolar
*Atender 4.343 formadores en las áreas de patrimonio, artes, recreación y deporte
*Realizar 20 procesos de investigación, sistematización y memoria
</t>
    </r>
    <r>
      <rPr>
        <b/>
        <sz val="10"/>
        <color indexed="8"/>
        <rFont val="Calibri"/>
        <family val="2"/>
      </rPr>
      <t>1107 - Divulgación y apropiación del patrimonio cultural</t>
    </r>
    <r>
      <rPr>
        <sz val="10"/>
        <color indexed="8"/>
        <rFont val="Calibri"/>
        <family val="2"/>
      </rPr>
      <t xml:space="preserve">
Meta Plan de Desarrollo:
*Alcanzar 1.700.000 asistencias al Museo de Bogotá, a recorridos y rutas patrimoniales y a otras prácticas patrimoniales</t>
    </r>
  </si>
  <si>
    <r>
      <rPr>
        <b/>
        <sz val="10"/>
        <color indexed="8"/>
        <rFont val="Calibri"/>
        <family val="2"/>
      </rPr>
      <t>1110 - Fortalecimiento y desarrollo de la gestión institucional</t>
    </r>
    <r>
      <rPr>
        <sz val="10"/>
        <color indexed="8"/>
        <rFont val="Calibri"/>
        <family val="2"/>
      </rPr>
      <t xml:space="preserve">
Meta Plan de Desarrollo:
*Incrementar a un 90% la sostenibilidad del SIG en el Gobierno Distrital</t>
    </r>
  </si>
  <si>
    <r>
      <rPr>
        <b/>
        <sz val="10"/>
        <color indexed="8"/>
        <rFont val="Calibri"/>
        <family val="2"/>
      </rPr>
      <t>1112 - Instrumentos de planeación y gestión para la preservación y sostenibilidad del patrimonio cultural</t>
    </r>
    <r>
      <rPr>
        <sz val="10"/>
        <color indexed="8"/>
        <rFont val="Calibri"/>
        <family val="2"/>
      </rPr>
      <t xml:space="preserve">
Meta Plan de Desarrollo:
*Formular el Plan Especial de Manejo y Protección PEMP del Centro Histórico</t>
    </r>
  </si>
  <si>
    <t>Líder de Objetivo Estratégico</t>
  </si>
  <si>
    <t>Subdirectora de Intervención</t>
  </si>
  <si>
    <t>Estrategia (asociada a cada Objetivo Estratégico)</t>
  </si>
  <si>
    <t>Subdirectora de Divulgación de los Valores del Patrimonio Cultural</t>
  </si>
  <si>
    <t>Subdirectora General</t>
  </si>
  <si>
    <t>Subdirectora General
Subdirector de Gestión Corporativa</t>
  </si>
  <si>
    <t>Subdirector de Gestión Corporativa
Subdirectora General</t>
  </si>
  <si>
    <r>
      <rPr>
        <b/>
        <sz val="10"/>
        <color indexed="8"/>
        <rFont val="Calibri"/>
        <family val="2"/>
      </rPr>
      <t>Formación en patrimonio cultural</t>
    </r>
    <r>
      <rPr>
        <sz val="10"/>
        <color indexed="8"/>
        <rFont val="Calibri"/>
        <family val="2"/>
      </rPr>
      <t xml:space="preserve">
*Atender a 1.179 niños, niñas y adolescentes a través de la formación en patrimonio cultural dentro del programa de la jornada única y estrategias de uso del tiempo escolar
*Capacitar a 10 docentes como formadores de la cátedra de patrimonio, dentro del programa de la
jornada única y como estrategias de uso del tiempo escolar
*Sistematizar 1 experiencias de la formación a niños/as, adolescentes y docentes en patrimonio cultural
</t>
    </r>
    <r>
      <rPr>
        <b/>
        <sz val="10"/>
        <color indexed="8"/>
        <rFont val="Calibri"/>
        <family val="2"/>
      </rPr>
      <t>Divulgación y apropiación del patrimonio cultural</t>
    </r>
    <r>
      <rPr>
        <sz val="10"/>
        <color indexed="8"/>
        <rFont val="Calibri"/>
        <family val="2"/>
      </rPr>
      <t xml:space="preserve">
*Lograr  582.280 asistentes a la oferta generada por el Instituto en actividades de patrimonio cultural
*Apoyar a través de estímulos, 25 iniciativas de la ciudadanía en temas de patrimonio cultural
*Ofrecer 1.130 actividades que contribuyan a activar el patrimonio cultural
*Incrementar a un 30% la sostenibilidad del Sistema Integrado de Gestión, para prestar un mejor servicio en la atención a la ciudadanía</t>
    </r>
  </si>
  <si>
    <t>*Formular y adoptar 0,5 del Plan Especial de Manejo y Protección PEMP del Centro Histórico
*Formular el 0,3 de planes urbanos en ámbitos patrimoniales
*Formular y adoptar 0,5 instrumentos de financiamiento para la recuperación y sostenibilidad del patrimonio
cultural
*Incrementar a un 30% la sostenibilidad del Sistema Integrado de Gestión, para prestar un mejor servicio en la atención a la ciudadanía</t>
  </si>
  <si>
    <t>*Intervenir  176 Bienes de Interés Cultural del Distrito Capital, a través de obras de adecuación, ampliación, conservación, consolidación estructural, rehabilitación, mantenimiento y/o restauración.
*Asesorar y administrar técnicamente el 22% de las intervenciones de Bienes de Interés Cultural y el mantenimiento de los escenarios culturales a cargo de la entidad.
*Incrementar a un 30% la sostenibilidad del Sistema Integrado de Gestión, para prestar un mejor servicio en la atención a la ciudadanía</t>
  </si>
  <si>
    <r>
      <rPr>
        <b/>
        <sz val="10"/>
        <color indexed="8"/>
        <rFont val="Calibri"/>
        <family val="2"/>
      </rPr>
      <t>1114 - Intervención y conservación de los bienes muebles e inmuebles en sectores de interés cultural del Distrito Capital</t>
    </r>
    <r>
      <rPr>
        <sz val="10"/>
        <color indexed="8"/>
        <rFont val="Calibri"/>
        <family val="2"/>
      </rPr>
      <t xml:space="preserve">
Meta Plan de Desarrollo: 1.009 Bienes de Interés Cultural (BIC) intervenidos</t>
    </r>
  </si>
  <si>
    <r>
      <t xml:space="preserve">1110 - Fortalecimiento y desarrollo de la gestión institucional
</t>
    </r>
    <r>
      <rPr>
        <sz val="10"/>
        <color indexed="8"/>
        <rFont val="Calibri"/>
        <family val="2"/>
      </rPr>
      <t>*Incrementar a un 90% la sostenibilidad del SIG en el Gobierno Distrital</t>
    </r>
  </si>
  <si>
    <r>
      <rPr>
        <b/>
        <sz val="10"/>
        <color indexed="8"/>
        <rFont val="Calibri"/>
        <family val="2"/>
      </rPr>
      <t>1110 - Fortalecimiento y desarrollo de la gestión institucional</t>
    </r>
    <r>
      <rPr>
        <sz val="10"/>
        <color indexed="8"/>
        <rFont val="Calibri"/>
        <family val="2"/>
      </rPr>
      <t xml:space="preserve">
*Incrementar a un 90% la sostenibilidad del SIG en el Gobierno Distrital</t>
    </r>
  </si>
  <si>
    <t>de 90 a 100 Óptimo</t>
  </si>
  <si>
    <t xml:space="preserve">de 70 a 89 Aceptable </t>
  </si>
  <si>
    <t>Con la gestion</t>
  </si>
  <si>
    <t>Con el seguimiento</t>
  </si>
  <si>
    <t>Participacion en Comites</t>
  </si>
  <si>
    <t>Participacion en capacitaciones</t>
  </si>
  <si>
    <t>Informe de gestión</t>
  </si>
  <si>
    <t>Reporte y analisis de indicadores</t>
  </si>
  <si>
    <t>Monitoreo y validacion riesgos</t>
  </si>
  <si>
    <t>Informes o reportes de ley</t>
  </si>
  <si>
    <t>Vigencia documentacion</t>
  </si>
  <si>
    <t>Actividades del subsistema planes</t>
  </si>
  <si>
    <t>actividades de plan anticorrupcion</t>
  </si>
  <si>
    <t>participacion en campañas sig</t>
  </si>
  <si>
    <t>Ley transparencia - esquema de publicacion</t>
  </si>
  <si>
    <t>Levantamiento de inventario documental</t>
  </si>
  <si>
    <t>Planes propios de la dependencia</t>
  </si>
  <si>
    <t>Seguimiento planes de mejoramiento</t>
  </si>
  <si>
    <t xml:space="preserve">Reuniones de autoevaluación del proceso </t>
  </si>
  <si>
    <t>ESTRATEGIA</t>
  </si>
  <si>
    <t>GESTION</t>
  </si>
  <si>
    <t>SEGUIMIENTO</t>
  </si>
  <si>
    <t>Áreas</t>
  </si>
  <si>
    <t>Mediante el desarrollo de acciones que mejoren los procesos de planeación estratégica del Instituto.</t>
  </si>
  <si>
    <t>Mediante la asesoría técnica que realice el Instituto respecto de intervenciones en Bienes y Sectores de Interés Cultural pertenecientes al Distrito Capital.</t>
  </si>
  <si>
    <t>Mediante la realización de obras físicas tendientes al mantenimiento, protección, adecuación, reforzamiento y/o restauración, entre otras, de los Bienes de Interés Cultural, con el fin de preservar el patrimonio cultural y brindar servicios seguros y adecuados a los usuarios.</t>
  </si>
  <si>
    <t>Mediante la coordinación de acciones interinstitucionales y gestión con actores privados, usuarios y partes interesadas, que permitan la valoración, intervención y conservación de Bienes de Interés Cultural.</t>
  </si>
  <si>
    <t>Mediante la implementación de acciones de conservación y protección de los bienes muebles e inmuebles de interés cultural ubicados en el espacio público del Distrito Capital.</t>
  </si>
  <si>
    <t>Mediante acciones de seguimiento y control urbano que garanticen la protección, conservación y recuperación del patrimonio cultural.</t>
  </si>
  <si>
    <t>Mediante la implementación de estrategias de fomento y divulgación del patrimonio cultural tangible e intangible para todos los sectores y grupos poblacionales de la ciudad, con el fin de recuperar la memoria colectiva, las prácticas culturales y la identidad de la ciudad.</t>
  </si>
  <si>
    <t>Mediante el fomento de acciones para el desarrollo de procesos de formación en gestión del patrimonio cultural.</t>
  </si>
  <si>
    <t>Mediante el desarrollo de programas y actividades permanentes de formación y actualización de formadores en patrimonio cultural.</t>
  </si>
  <si>
    <t>Mediante la consolidación de acciones que contribuyan al fortalecimiento del Museo de Bogotá como plataforma para desarrollar la apropiación del patrimonio cultural de la ciudad.</t>
  </si>
  <si>
    <t>Mediante el desarrollo de inventarios, valoración y catalogación del patrimonio material e inmaterial en las localidades de la ciudad.</t>
  </si>
  <si>
    <t>Mediante la realización de actividades educativas y culturales en el campo del patrimonio cultural a través de los cuales se divulgue el patrimonio cultural tangible e intangible del Distrito Capital y se vincule a la ciudadanía.</t>
  </si>
  <si>
    <t>Mediante la consolidación de actividades que promuevan la activación, reconocimiento, valoración y apropiación del patrimonio cultural de la ciudad, para integrarlo a la dinámica urbana de Bogotá.</t>
  </si>
  <si>
    <t>Mediante acciones de mejora y sostenibilidad del Sistema Integrado de Gestión.</t>
  </si>
  <si>
    <t>Mediante la implementación de acciones para comunicar contenidos sobre el patrimonio cultural en los medios de comunicación convencionales y alternativos, nacionales, distritales y locales.</t>
  </si>
  <si>
    <t>Mediante el fortalecimiento de la comunicación interna y el trabajo en equipo.</t>
  </si>
  <si>
    <t>Mediante el fortalecimiento de los sistemas de información en torno a la identificación de los Bienes y Sectores de Interés Cultural en la ciudad</t>
  </si>
  <si>
    <t>Mediante el rediseño organizacional, orientado al fortalecimiento y mejoramiento de las capacidades administrativas del Instituto.</t>
  </si>
  <si>
    <t>Mediante la implementación de herramientas tecnológicas y fortalecimiento de las TIC en la gestión institucional.</t>
  </si>
  <si>
    <t>Mediante el fortalecimiento de ejercicios de rendición de cuentas y otros mecanismos de participación y control social.</t>
  </si>
  <si>
    <t>Mediante la generación de mecanismos de articulación interinstitucional para la gestión normativa del patrimonio cultural.</t>
  </si>
  <si>
    <t>Mediante la formulación y ejecución de planes especiales de manejo, protección y salvaguardia, por parte de los sectores público, privado y social de la ciudad.</t>
  </si>
  <si>
    <t>Mediante el desarrollo de acciones permanentes para identificar el estado de conservación, de las intervenciones y la aplicación de los planes de manejo y protección.</t>
  </si>
  <si>
    <t>Mediante la articulación de proyectos de protección y recuperación del patrimonio cultural con las dinámicas de planeación y gestión social de la ciudad.</t>
  </si>
  <si>
    <t>Mediante la elaboración e implementación de acciones orientadas a garantizar los incentivos tributarios y estímulos económicos al patrimonio cultural, de propiedad pública y privada, ante las instancias de decisión política y económica.</t>
  </si>
  <si>
    <t>Mediante la gestión y orientación de recursos de origen internacional, nacional y local hacia la protección y salvaguardia del patrimonio cultural de la ciudad.</t>
  </si>
  <si>
    <t>Mediante el desarrollo de iniciativas para involucrar el patrimonio cultural en las agendas de responsabilidad social empresarial.</t>
  </si>
  <si>
    <t>ob2</t>
  </si>
  <si>
    <t>ob3</t>
  </si>
  <si>
    <t>ob4</t>
  </si>
  <si>
    <t>ob5</t>
  </si>
  <si>
    <t>ob1</t>
  </si>
  <si>
    <t>De 0 a 69 Deficiente</t>
  </si>
  <si>
    <t>ESTRATEGIAS ASOCIADAS</t>
  </si>
  <si>
    <t xml:space="preserve">ESTRATEGIAS ASOCIADAS </t>
  </si>
  <si>
    <t>DE-F04</t>
  </si>
  <si>
    <t>03</t>
  </si>
  <si>
    <t>&lt;Por favor seleccione su área&gt;</t>
  </si>
  <si>
    <t>&lt;Por favor seleccione los proyectos de inversión asociados a su área&gt;</t>
  </si>
  <si>
    <t>&lt;Por favor seleccione los procesos asociados a su área&gt;</t>
  </si>
  <si>
    <t>&lt;Por favor seleccione los objetivos estraégicos asociados a su área&gt;</t>
  </si>
  <si>
    <t>&lt;Seleccione primero los objetivos estratégicos&gt;</t>
  </si>
  <si>
    <t>UNIDAD DE MEDIDA</t>
  </si>
  <si>
    <t>Eficacia de la Actividad</t>
  </si>
  <si>
    <t>Prog.</t>
  </si>
  <si>
    <t>Ejec.</t>
  </si>
  <si>
    <t>PRODUCTO O RRESULTADO ESPERADO</t>
  </si>
  <si>
    <t>PROGRAMACIÓN PARA LA VIGENCIA (TRIMESTRAL)</t>
  </si>
  <si>
    <t>_ob2</t>
  </si>
  <si>
    <t>_ob1</t>
  </si>
  <si>
    <t>_ob4</t>
  </si>
  <si>
    <t>_ob5</t>
  </si>
  <si>
    <t>_ob3</t>
  </si>
  <si>
    <t>PRODUCTO O RESULTADO ESPERADO</t>
  </si>
  <si>
    <t>PROCESO ASOCIADO A LA ACTIVIDAD</t>
  </si>
  <si>
    <t>Procesos Seleccionados por las àreas</t>
  </si>
  <si>
    <t>2. DEPENDENCIA RESPONSABLE:</t>
  </si>
  <si>
    <t>4. PROCESOS ASOCIADOS</t>
  </si>
  <si>
    <t>5. PROYECTOS DE INVERSIÓN ASOCIADOS</t>
  </si>
  <si>
    <t>6. OBJETIVOS PROYECTO DE INVERSIÓN</t>
  </si>
  <si>
    <t>7. OBJETIVOS ESTRATÉGICOS
(2016 - 2020)</t>
  </si>
  <si>
    <t>9. INDICADOR DE EFICACIA (Fórmula)</t>
  </si>
  <si>
    <t>10. RANGOS</t>
  </si>
  <si>
    <t>11. RESULTADO
(Cálculo del Indicador)</t>
  </si>
  <si>
    <t>Fortalecimiento SIG</t>
  </si>
  <si>
    <t>EVIDENCIAS RESULTADO / OBSERVACIONES</t>
  </si>
  <si>
    <t>Revisar la documentación (listado maestro de documentos - Normograma)</t>
  </si>
  <si>
    <t>Plan de Trabajo formulado a partir de la revisión de la documentación</t>
  </si>
  <si>
    <t># planes formulados</t>
  </si>
  <si>
    <t>Giovanna Morales</t>
  </si>
  <si>
    <t>Equipo de coordinación jurídica</t>
  </si>
  <si>
    <t>Asegurar la vigencia de la documentación (listado maestro de documentos - Normograma)</t>
  </si>
  <si>
    <t>Plan de Trabajo implementado para garantizar la vigencia de la documentación del área</t>
  </si>
  <si>
    <t>% de implementación del plan</t>
  </si>
  <si>
    <t>Formular los indicadores de procesos</t>
  </si>
  <si>
    <t>Indicadores formulados</t>
  </si>
  <si>
    <t xml:space="preserve">Formulación de indicadores </t>
  </si>
  <si>
    <t>Indicadores medidos y analizados</t>
  </si>
  <si>
    <t>Realizar conversatorios con las áreas en temas de planeación contractual, gestión contractual y poscontractual</t>
  </si>
  <si>
    <t>6 conversatorios realizados soportados con acta de reunión</t>
  </si>
  <si>
    <t># Conversatorios</t>
  </si>
  <si>
    <t>Liderar  Comités de Contratación</t>
  </si>
  <si>
    <t>Realizar oportunamente la publicación de los contratos en la plataforma SECOP 2016 y 2017</t>
  </si>
  <si>
    <t>Tramitar las solicitudes de liquidación  que le sean remitidas</t>
  </si>
  <si>
    <t>Liderar   Comités de Conciliación</t>
  </si>
  <si>
    <t>Actualizar el Plan de Gestión y Recuperación de Cartera</t>
  </si>
  <si>
    <t xml:space="preserve">Plan de cartera actualizado </t>
  </si>
  <si>
    <t>Emitir conceptos sobre los asuntos de carácter legal que ponga a su consideración el Director General y demás dependencias de la entidad.</t>
  </si>
  <si>
    <t>Sustanciar y preparar proyectos de actos administrativos en desarrollo de los procesos de contratación o los requeridos con ocasión de las funciones del Instituto.</t>
  </si>
  <si>
    <t>Un plan actualizado</t>
  </si>
  <si>
    <t>Laura Olarte</t>
  </si>
  <si>
    <t>Equipo de Jurídica</t>
  </si>
  <si>
    <t>Equipo de archivo de jurídica</t>
  </si>
  <si>
    <t>Carmenza Durán</t>
  </si>
  <si>
    <t>Félida Rodríguez
David Reyes</t>
  </si>
  <si>
    <t>Generar alertas cuatrimestrales de los contratos pendientes de liquidación</t>
  </si>
  <si>
    <t>Actualizar los procesos judiciales que tiene la entidad en el SIPROJ, de acuerdo con las actuaciones (providencias) emitidas por los despachos judiciales</t>
  </si>
  <si>
    <t>Realizar la ficha de depuración o cierre de los procesos terminados entre 1997 y 2007 por los despachos judiciales</t>
  </si>
  <si>
    <t>Equipo coordinación jurídica</t>
  </si>
  <si>
    <t>Carmenza Durán - Giovanna Morales</t>
  </si>
  <si>
    <t># de informes</t>
  </si>
  <si>
    <t>Expedientes  organizados</t>
  </si>
  <si>
    <t>% de expedientes organizados</t>
  </si>
  <si>
    <t>Adquisición de Bienes y Servicios
Gestión Jurídica</t>
  </si>
  <si>
    <t>Alfonso Covaleda</t>
  </si>
  <si>
    <t>Felida Rodriguez</t>
  </si>
  <si>
    <t># Listas</t>
  </si>
  <si>
    <t>Gestiòn Jurìdica/ Adquisiòn de Bienes y Servicios</t>
  </si>
  <si>
    <t>Adquisiòn de Bienes y Servicios</t>
  </si>
  <si>
    <t>Félida Rodríguez David Reyes</t>
  </si>
  <si>
    <t># Alertas</t>
  </si>
  <si>
    <t>Equipo Jurídica</t>
  </si>
  <si>
    <t>Jonatan Olarte</t>
  </si>
  <si>
    <t>Actualizar el mapa de riesgos de los procesos a cargo y actualizar los riesgos de corrupción a cargo de la Asesoría Jurídica</t>
  </si>
  <si>
    <t xml:space="preserve">Efectuar seguimiento al cumplimiento del  plan de mejoramiento </t>
  </si>
  <si>
    <t>Giovana Morales</t>
  </si>
  <si>
    <t>% comites realizados</t>
  </si>
  <si>
    <t>100% Comités realizados</t>
  </si>
  <si>
    <t>% Contratos suscritos</t>
  </si>
  <si>
    <t>100% contratos publicados en tiempo en el Secop</t>
  </si>
  <si>
    <t>100% Conceptos Jurídicos  atendidos</t>
  </si>
  <si>
    <t>%  de actos administrativos  requeridos</t>
  </si>
  <si>
    <t>100% Actos administrativos gestionados</t>
  </si>
  <si>
    <t>Realizar  informes periódicos  de la gestión contractual</t>
  </si>
  <si>
    <t>3 Informes de gestión contractual</t>
  </si>
  <si>
    <t>%  de conceptos solicitados</t>
  </si>
  <si>
    <t>%  de solicitudes tramitadas</t>
  </si>
  <si>
    <t xml:space="preserve">100% solicitudes tramitadas </t>
  </si>
  <si>
    <t>% riesgos actualizados</t>
  </si>
  <si>
    <t>100% Riesgos del Mapa  actualizados</t>
  </si>
  <si>
    <t>3 Listas indicativas de estado de contratos una por año.</t>
  </si>
  <si>
    <t>4 Alertas de contratos pendientes de liquidar</t>
  </si>
  <si>
    <t>% Procesos actualizados</t>
  </si>
  <si>
    <t>100% Procesos actualizados</t>
  </si>
  <si>
    <t>% Fichas diligenciadas</t>
  </si>
  <si>
    <t xml:space="preserve">100% fichas </t>
  </si>
  <si>
    <t>3 Informes de seguimiento</t>
  </si>
  <si>
    <t>Verificar y actualizar las bases de datos del archivo contractual para contratos y convenios de las vigencias 2014 , 2015, 2016</t>
  </si>
  <si>
    <r>
      <t xml:space="preserve">Responsable de la Dependencia: 
</t>
    </r>
    <r>
      <rPr>
        <sz val="12"/>
        <rFont val="Arial Narrow"/>
        <family val="2"/>
      </rPr>
      <t>LAURA MARCELA OLARTE GÉLVEZ - Asesora Jurídica
Asesoría Jurídica</t>
    </r>
  </si>
  <si>
    <r>
      <t xml:space="preserve">Responsable consolidación del informe: 
</t>
    </r>
    <r>
      <rPr>
        <sz val="12"/>
        <rFont val="Arial Narrow"/>
        <family val="2"/>
      </rPr>
      <t>Giovanna Morales Aguirre - Profesional (Contratista)
Asesoría Jurídica</t>
    </r>
  </si>
  <si>
    <r>
      <t xml:space="preserve">Responsable consolidación del informe: 
</t>
    </r>
    <r>
      <rPr>
        <sz val="12"/>
        <color theme="1"/>
        <rFont val="Arial Narrow"/>
        <family val="2"/>
      </rPr>
      <t>Giovanna Morales Aguirre - Profesional (Contratista)
Asesoría Jurídica</t>
    </r>
  </si>
  <si>
    <t>3. FUNCIONES DE LA DEPENDENCIA 
A. Acuerdo 02 de 2007
B. Decreto 07 de 2015
C. Manual de Funciones</t>
  </si>
  <si>
    <t>3. FUNCIONES DE LA DEPENDENCIA 
A. Acuerdo 02 de 2007
B. Decreto 07 de 2015
C. Manual de Funciones</t>
  </si>
  <si>
    <r>
      <rPr>
        <b/>
        <sz val="10"/>
        <color theme="1"/>
        <rFont val="Calibri"/>
        <family val="2"/>
        <scheme val="minor"/>
      </rPr>
      <t>Acuerdo 02 de 2007:</t>
    </r>
    <r>
      <rPr>
        <sz val="10"/>
        <color theme="1"/>
        <rFont val="Calibri"/>
        <family val="2"/>
        <scheme val="minor"/>
      </rPr>
      <t xml:space="preserve">
a. Orientar, articular y coordinar junto a la Dirección la formulación, ejecución, seguimiento y evaluación de estrategias, planes y programas para el logro de los objetivos y compromisos institucionales.
b. Coordinar actividades de carácter patrimonial que realice la Administración Distrital.
c. Orientar, articular y coordinar las actuaciones derivadas de lo establecido por la Secretaria de Cultura en el campo del patrimonio cultural, así como con la Secretaria de Planeación del Distrito, en lo que el Plan de Ordenamiento Territorial se refiere a la conservación y preservación del patrimonio cultural.
d. Orientar, articular y coordinar las acciones necesarias para que las funciones a cargo de las dependencias del Instituto Distrital de Patrimonio Cultural, mantengan la unidad de propósitos y den cumplimiento a las estrategias y objetivos institucionales.
e. Coordinar la elaboración y presentación oportuna de los informes que requiera el Consejo Distrital y otras entidades.
f. Gestionar y propender por involucrar a las entidades competentes del orden nacional, distrital, privado y académico, en proyectos, planes, programas para la conservación, preservación, puesta en valor, de los Bienes de Interés Cultural.
g. Orientar, articular y coordinar con las demás áreas del Instituto Distrital de Patrimonio Cultural, en particular con la Subdirección de Divulgación del Patrimonio Cultural, el plan estratégico de comunicaciones, las campañas de divulgación y comunicación sobre los logros institucionales.
h. Concertar con las diferentes dependencias del Instituto los mecanismos que garanticen la planeación integral en el Instituto Distrital de Patrimonio Cultural a través del Diseño, formulación y propuesta del Plan Estratégico Situacional, el Plan de Acción del Instituto Distrital de Patrimonio Cultural, así como la implementación de los mecanismos de seguimiento conforme al Plan de Desarrollo Territorial y las políticas del Sector Cultural, Recreación y Deporte.
i. Coordinar la programación de la inversión para el periodo del Plan de Desarrollo, conforme al Plan de Desarrollo Distrital, Plan de Ordenamiento Territorial y las políticas del Sector Cultura, Recreación y Deporte.
j. Asesorar y liderar el diseño, implementación y mejoramiento continuo de los Sistemas de Gestión de Calidad y del Modelo Estándar de Control Interno del Instituto Distrital de Patrimonio Cultural.
k. Gestionar y propender por el correcto archivo de los documentos de la Entidad y mantenerlo actualizado.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r>
  </si>
  <si>
    <r>
      <rPr>
        <b/>
        <sz val="10"/>
        <color theme="1"/>
        <rFont val="Calibri"/>
        <family val="2"/>
        <scheme val="minor"/>
      </rPr>
      <t>Acuerdo 02 de 2007:</t>
    </r>
    <r>
      <rPr>
        <sz val="10"/>
        <color theme="1"/>
        <rFont val="Calibri"/>
        <family val="2"/>
        <scheme val="minor"/>
      </rPr>
      <t xml:space="preserve">
a. Asesorar a la Dirección del Instituto Distrital de Patrimonio Cultural en la formulación, coordinación, ejecución y control de las políticas y planes en materia de talento humano, administrativa, financiera, logística, y de sistemas de la entidad.
b. Ejecutar los planes, programas y proyectos de administración de personal, carrera administrativa, salud ocupacional, seguridad industrial, capacitación, inducción y reinducción y bienestar social, así como los programas de evaluación del desempeño e incentivos del Instituto Distrital de Patrimonio Cultural, ejerciendo en todo caso las funciones propias del Jefe de Talento Humano.
c. Desarrollar y ejecutar el proceso de elaboración y liquidación de la nómina y de prestaciones sociales del personal activo y retirado del Instituto Distrital de Patrimonio Cultural, así como la liquidación y los pagos de los aportes asociados a la misma.
d. Aplicar las políticas y normas de administración en el manejo de los recursos financieros, presupuestales y contractuales de la entidad, así como la ejecución y control de las operaciones financieras, de tesorería presupuestal
e. Atender el Sistema de Atención de las Quejas y Reclamos presentados por los ciudadanos, y rendir informes sobre el particular a la Dirección del Instituto Distrital de Patrimonio Cultural.
f. Garantizar la administración y protección de los bienes muebles e inmuebles de propiedad del Instituto Distrital de Patrimonio Cultural.
g. Garantizar la ejecución del plan estratégico de sistemas e información, en coordinación con las demás áreas del Instituto Distrital de Patrimonio Cultural, de conformidad con las políticas y estrategias definidas por la Comisión Distrital de Sistemas.
h. Las demás que le sean propias o asignadas de acuerdo con la naturaleza de la dependencia.</t>
    </r>
  </si>
  <si>
    <r>
      <rPr>
        <b/>
        <sz val="10"/>
        <color theme="1"/>
        <rFont val="Calibri"/>
        <family val="2"/>
        <scheme val="minor"/>
      </rPr>
      <t>Acuerdo 02 de 2007:</t>
    </r>
    <r>
      <rPr>
        <sz val="10"/>
        <color theme="1"/>
        <rFont val="Calibri"/>
        <family val="2"/>
        <scheme val="minor"/>
      </rPr>
      <t xml:space="preserve">
a. Proponer a la Dirección, para presentación a la Secretaria Distrital de Cultura, Recreación y Deporte, políticas planes, programas y estrategias de investigación, divulgación y difusión de los valores del Patrimonio Cultural en el Distrito Capital.
b. Realizar el inventario, el registro y la identificación de los Bienes de Interés Cultural del Distrito Capital y de los monumentos conmemorativos y objetos artísticos localizados en el espacio público. Así como diseñar y poner en marcha un sistema de información del registro y estado de los Bienes de Interés Cultural del Distrito Capital.
c. Administrar la operación del Museo de Bogotá, como instrumento de difusión del Patrimonio Cultural del Distrito Capital, difundiendo la evolución del Distrito Capital en sus diferentes ámbitos, mediante la realización de exposiciones y exhibiciones, y la ejecución de actividades de divulgación y conservación del patrimonio.
d. Ejecutar planes, programas y estrategias que propendan por la valoración y apropiación por parte de los ciudadanos, del Patrimonio Cultural del Distrito Capital, a través de la educación y la divulgación.
e. Promover la participación ciudadana y la concertación con la comunidad para ejecutar los proyectos que promueva, gestione, lidere o coordine el Instituto.
f. Fomentar y realizar investigaciones, publicaciones, exposiciones y otros mecanismos de divulgación en torno al tema del Patrimonio Cultural.
g. Administrar el Centro de Documentación del Patrimonio Cultural en concordancia con el Sistema de Información Cultural del Distrito Capital y las normativas vigentes en otras entidades del ámbito distrital o nacional.
h. Definir y desarrollar las políticas y estrategias de comunicación organizacional del Instituto Distrital de Patrimonio Cultural.
i. Realizar programas de divulgación de los valores, de los Bienes de los Bienes de Interés Cultural.
j. Desarrollar y evaluar, en coordinación con las demás áreas del Instituto Distrital de Patrimonio Cultural, el plan estratégico de comunicaciones, las campañas de divulgación y comunicación sobre los logros institucionales, acontecimientos, eventos y actos que se impulsen en el Instituto, y velar por el correcto uso de la imagen institucional.
k. Realizar las actividades necesarias para la publicación de los materiales requeridos por el Instituto Distrital de Patrimonio Cultural, en coordinación con cada una de sus dependencias.
l. Diseñar y programar la página web del Instituto, la producción audiovisual e impresión documental de información sobre el Instituto Distrital de Patrimonio Cultural y el material de prensa, radio y televisión.
m.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r>
  </si>
  <si>
    <r>
      <rPr>
        <b/>
        <sz val="10"/>
        <color theme="1"/>
        <rFont val="Calibri"/>
        <family val="2"/>
        <scheme val="minor"/>
      </rPr>
      <t>Acuerdo 02 de 2007:</t>
    </r>
    <r>
      <rPr>
        <sz val="10"/>
        <color theme="1"/>
        <rFont val="Calibri"/>
        <family val="2"/>
        <scheme val="minor"/>
      </rPr>
      <t xml:space="preserve">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t>
    </r>
    <r>
      <rPr>
        <b/>
        <sz val="10"/>
        <color indexed="8"/>
        <rFont val="Calibri"/>
        <family val="2"/>
      </rPr>
      <t xml:space="preserve">Funciones Asesor(a) Jurídico(a):
</t>
    </r>
    <r>
      <rPr>
        <sz val="10"/>
        <color indexed="8"/>
        <rFont val="Calibri"/>
        <family val="2"/>
      </rPr>
      <t>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t>
    </r>
  </si>
  <si>
    <r>
      <rPr>
        <b/>
        <sz val="10"/>
        <color theme="1"/>
        <rFont val="Calibri"/>
        <family val="2"/>
        <scheme val="minor"/>
      </rPr>
      <t>Acuerdo 02 de 2007:</t>
    </r>
    <r>
      <rPr>
        <sz val="10"/>
        <color theme="1"/>
        <rFont val="Calibri"/>
        <family val="2"/>
        <scheme val="minor"/>
      </rPr>
      <t xml:space="preserve">
a. Supervisar el cumplimiento de las normas urbanísticas y arquitectónicas de conformidad con el Plan de Ordenamiento Territorial de Bogotá en lo concerniente a los bienes de interés cultural del orden distrital, declarados o no como tales.
b. Proponer a la Dirección, para presentación a la Secretaria Distrital de Cultura, Recreación y Deporte, políticas, planes, programas y estrategias de intervención, restauración, rehabilitación, adecuación y mantenimiento de los Bienes de Interés Cultural en el Distrito Capital.
c. Elaborar propuestas normativas para la protección del Patrimonio Cultural del Distrito Capital, en coordinación con las entidades competentes.
d. Evaluar proyectos de intervención en inmuebles declarados como bienes de interés cultural del ámbito distrital y emitir concepto técnico.
e. Dirigir, supervisar y proyectar los estudios técnicos, urbanísticos y arquitectónicos que requiera el Instituto para la elaboración de proyectos a ejecutar.
f. Gestionar, liderar, promover, coordinar y ejecutar programas, proyectos y obras de conservación y rehabilitación de los Bienes de Interés Cultural del Distrito Capital.
g. Mantener, reparar y rehabilitar los monumentos públicos y escultóricos ubicados en los espacios públicos del Distrito Capital
h. Coordinar la ejecución de programas de desarrollo urbano que se deban adelantar en áreas con tratamiento de conservación.
i. Apoyar a las entidades distritales competentes en las actividades de recuperación y mantenimiento del espacio público en Sectores de Interés Cultural del Distrito Capital.
j. Apoyar a las entidades distritales en las intervenciones de recuperación o conservación de Bienes de Interés Cultural.
k. Apoyar a las entidades distritales competentes en las actividades de recuperación y mantenimiento de Bienes de Interés Cultural de propiedad del Distrito.
l. Las demás que le sean propias o asignadas de acuerdo con la naturaleza de la dependencia.
</t>
    </r>
    <r>
      <rPr>
        <b/>
        <sz val="10"/>
        <color theme="1"/>
        <rFont val="Calibri"/>
        <family val="2"/>
        <scheme val="minor"/>
      </rPr>
      <t>Decreto 07 de 2015:</t>
    </r>
    <r>
      <rPr>
        <sz val="10"/>
        <color theme="1"/>
        <rFont val="Calibri"/>
        <family val="2"/>
        <scheme val="minor"/>
      </rPr>
      <t xml:space="preserve">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r>
  </si>
  <si>
    <t>Participar en campañas del SIG</t>
  </si>
  <si>
    <t>Participación en las campañas realizadas por la coordinación del SIG</t>
  </si>
  <si>
    <t>% de participacón en las campañas</t>
  </si>
  <si>
    <t>Todos los Procesos</t>
  </si>
  <si>
    <t>Apoyar en la elaboración del informe de rendición de cuentas anual del IDPC</t>
  </si>
  <si>
    <t>Informe de rendición de cuentas reportando la información de la dependencia y entregado a la Subdirección General</t>
  </si>
  <si>
    <t># Documentos</t>
  </si>
  <si>
    <t>Apoyar en la elaboración del informe de gestión anual del IDPC</t>
  </si>
  <si>
    <t>Medir y analizar los indicadores  de gestión de los procesos asociados a la dependencia</t>
  </si>
  <si>
    <t>% de Indicadores Medidos</t>
  </si>
  <si>
    <t>Versión del POA:</t>
  </si>
  <si>
    <t>POA 2017 versión Programación</t>
  </si>
  <si>
    <t>8. ESTRATEGIAS PLAN 
2016- 2020 
(Asociadas)</t>
  </si>
  <si>
    <t>POA 2017 versión Seguimiento Trim. 1</t>
  </si>
  <si>
    <t>POA 2017 versión Seguimiento Trim. 2</t>
  </si>
  <si>
    <t>POA 2017 versión Seguimiento Trim. 3</t>
  </si>
  <si>
    <t>POA 2017 versión Seguimiento Trim. 4</t>
  </si>
  <si>
    <t>Se formula el Plan de trabajo para la revisión de los documentos que se encuentran en el Listado Maestro del Proceso de Gestión Jurídica. (Adjunto acta).</t>
  </si>
  <si>
    <t>Se formula el Plan de trabajo para la revisión de los documentos que se encuentran en el Listado Maestro del Proceso de Adquisición de Bienes y Servicios. (Adjunto acta).</t>
  </si>
  <si>
    <t>Se realiza la formulacion de los indicadores del los proceso de Gestión Jurídica. (Adjunto acta).</t>
  </si>
  <si>
    <t>Se realiza la formulación de los indicadores del proceso de Adquisición de Bienes y Servicios. (Adjunto acta)</t>
  </si>
  <si>
    <t>Se remitió la alerta del primer trimestre a cada una de las subdirecciones sobre el estado actual de las iquidaciones. (radicados 1739-3; 1734-3;1737-3;1735-3)</t>
  </si>
  <si>
    <t>El 6 de marzo de 2017, fue aprobado por el Comité Directivo la Acción correctiva para llevar a cabo la revisión, organización y normalización de los expedientes contractuales para la vigencia 2016. Se planteo la revisión de 343 exp de los cuales al corte a 31 de marzo de 2017, reporta un total de 89 expedientes revisados, siendo este un porcentaje del  26% de los 343 expedientes en revisión, organización y normalización.</t>
  </si>
  <si>
    <t>1
Se formula el Plan de trabajo para la revisión de los documentos que se encuentran en el Listado Maestro del Proceso de Gestión Jurídica. (Adjunto acta).</t>
  </si>
  <si>
    <t>1
Se realiza la formulacion de los indicadores del los proceso de Gestión Jurídica. (Adjunto acta).</t>
  </si>
  <si>
    <t>1
Se formula el Plan de trabajo para la revisión de los documentos que se encuentran en el Listado Maestro del Proceso de Adquisición de Bienes y Servicios. (Adjunto acta).</t>
  </si>
  <si>
    <t>1
Se realiza la formulación de los indicadores del proceso de Adquisición de Bienes y Servicios. (Adjunto acta)</t>
  </si>
  <si>
    <t xml:space="preserve">3
Se radicaron 6 solicitudes de liquidación durante el primer trimestre. Se tramitaron (238-2015, 274-2014 y 154-2016); se encuentra en revisión (303-2014) y dos (121-2015 y 435-2015) fueron entregadas para el trámite el 31 de marzo de 2017. </t>
  </si>
  <si>
    <t>2
se programaron y realizaron dos (2) comites de conciliación durante el primer trimestre. Se encuentra pendiente el soporte de las actas dado que estas se realizan en linea y la clave no habia sido actualizada y remitida para su actualización en el sistema.</t>
  </si>
  <si>
    <t>1
Se realizó la Solicitud de un concepto durante el primer trimestre del año por parte de la Subdirección de intervenciones, se dio respuesta a través de memorando orfeo No.(soporte orfeo).</t>
  </si>
  <si>
    <t>Maria Alejandra Jaramillo</t>
  </si>
  <si>
    <t xml:space="preserve">Ruth Rodriguez
Maria Alejandra Jaramillo.
Felida Rodriguez
</t>
  </si>
  <si>
    <t>Realizar la organización de los expedientes que lidera la  dependencia 2016.</t>
  </si>
  <si>
    <t xml:space="preserve">Durante el segundo trimestre del 2017 la Asesoria Jurídica tramitó 163 situaciones jurídicas contractuales de las cuales 115 corresponden a informes de supervisión del año 2016, 43 a contratos y 5 modificaciones contractuales, siendo publicadas en tiempo (9 en abril; 71 en mayo y 76 en junio) y, por fuera del término (5 en abril y 2 en mayo). Los informes de supervisión correspondientes al año 2016 han sido publicados. (memorando No. 2017-210-000152-3). </t>
  </si>
  <si>
    <t xml:space="preserve">se publicaron 163 situaciones jurídicas o cumplimientos normativos, encontrando (115 informes de supervisión, 43 contratos, y 5 modificaciones, de las cuales se publicaron extemporaneamente 5 en abril y 2 en mayo.  </t>
  </si>
  <si>
    <t>Con corte al 30 de junio de 2016, se han revisado 343 expedientes contractuales, reportando el 100% de los expedientes para revisión.</t>
  </si>
  <si>
    <t>Durante el segundo trimestre del año fueron radicadas por las Subdirecciones 10 actas de liquidación para su revisión, (171-2014,198-2013, 238-2015, 239-2014, 314-2016, 245-2015, 198-2013,326-2016, 108-2016, 1218-2016, ), estas corresponden a contratos de obra pública e interventoría, convenios y consultoria, entre otros tipos contractuales, se ha realizado la revisión y trámite de las correspondientes informando las observaciones necesarias para  concluir con las mismas.</t>
  </si>
  <si>
    <t>Durante el segundo trimestre del año fueron radicadas 10 actas de liquidación para su revisión, (171-2014,198-2013, 238-2015, 239-2014, 314-2016, 245-2015, 198-2013,326-2016, 108-2016, 1218-2016, ), estas corresponden a contratos de obra pública e interventoría, convenios y consultoria, entre otros tipos contractuales, se ha realizado la revisión y trámite de las correspondientes informando las observaciones necesarias para  concluir con las mismas.</t>
  </si>
  <si>
    <t>Se realizó la verificar y actualización de la base de datos del archivo contractual para contratos y convenios de la vigencia 2016.</t>
  </si>
  <si>
    <t>Se remitió la alerta del primer trimestre a cada una de las subdirecciones sobre el estado actual de las iquidaciones. (radicados 1739-3; 1734-3;1737-3;1735-3), la alerta se genera cuatrimestralmente.</t>
  </si>
  <si>
    <t xml:space="preserve">
Se remitió la alerta del primer trimestre a cada una de las subdirecciones sobre el estado actual de las iquidaciones. (radicados 1739-3; 1734-3;1737-3;1735-3)</t>
  </si>
  <si>
    <t>Se realiza informe del seguimiento para el segundo trimestre del año el día 27 de junio del corriente.</t>
  </si>
  <si>
    <t>Jairo Cristancho</t>
  </si>
  <si>
    <t>Se actualizó el plan de cartera.</t>
  </si>
  <si>
    <t>1. Plan actuallizado</t>
  </si>
  <si>
    <t>Se realiza el informe del II Trimestre sobre la gestión contractual de la entidad.</t>
  </si>
  <si>
    <t>Se realizaron 2 conversatorios</t>
  </si>
  <si>
    <t>El 6 de junio se realiza el conversatorio sobre: Estructuración de procesos, Estudio del sector  y estudio de mercadp.
El 14 de junio se realiza el conversatorio No. 2. Estudios Previos.</t>
  </si>
  <si>
    <t xml:space="preserve">Jairo Cristancho
Carmenza Durán - Giovanna Morales </t>
  </si>
  <si>
    <t>Félida Rodríguez - Jairo Cristancho</t>
  </si>
  <si>
    <t xml:space="preserve">De los 43 documentos, con corte al 30 de junio se ha revisado la vigencia de 6 (CPA-AB-C01 Caracterización Proceso Adquisición de Bienes y Servicios,  PD-AB-01- Procedimiento  Concurso de Méritos Mediante el Sistema de Concurso Abierto,  PD-AB-03 - Procedimiento Licitación Pública; PD-AB-06 Procedimiento Contratación Directa, PD-AB-07 -Procedimiento Mínima Cuantía y AB-F51 Formato de Supervisión o Interventoría).
</t>
  </si>
  <si>
    <t>Durante el segundo trimestre se realizó la revisión de los documentos que soportan el proceso de Gestión Jurídica (CPA-GJ-CO1 Caracterización Proceso Gestión Jurídica, PD-GJ-03  Procedimiento de Defensa y Representación Judicial y Extrajudicial. MN-GJ-01  Manual de Cartera No Tributaria y MC-F11 Mejoramiento Continuo- Normograma).</t>
  </si>
  <si>
    <t>4 documentos del SIG</t>
  </si>
  <si>
    <t>6 documentos del Sig</t>
  </si>
  <si>
    <t xml:space="preserve">El Sistema de Información de Procesos Judiciales SIPROJ WEB, se encuentra debidamente actualizado. El IDPC cuenta con 24 procesos judiciales, se incrementó debido a que le notificaron al Instituto nuevos procesos, de los cuales algunos no se encuentran subidos en SIPROJ WEB, por no haber sido demandada directamente alguna entidad del Distrito Capital. Durante el segundo trimestre de 2017 se han realizado 8 acciones de requerimiento y 7 acciones ejecutadas con base en esos requerimientos, no obstante de la revisión semanal en el trimestre se observa que han tenido 27 moviemientos adicionales.  Asi como 1 tema sometido a consideración del Cómite de Conciliación de la Entidad. De otra parte, se han atendido los requerimientos externos de manera independiente a que sea un proceso judicial consolidado, así mismo se ha asisitido a los comités de verificación de cumplimientos de fallos en Acciones Populares. </t>
  </si>
  <si>
    <t>Se puede adelantar la consulta en el SIPROJ WEB, donde se podrá evidenciar el cumplimiento. Se adjunta cuadro contentivo de los procesos que reporta el Sistema (que no incluye todos, dado que el Distrito o el IDPC no son directamente demandados)</t>
  </si>
  <si>
    <t>Se realizó Comité de Sostenibilidad Contable el 26 de abril de 2017, el cual fue suspendido para continuar en el mes de julio del año en curso, pese a ello dentro del mismo se presentó ante sus integrates el proyecto de Acto Administrativo, depurando la cartera de 11 procesos juciales que se encuentran terminados.</t>
  </si>
  <si>
    <t xml:space="preserve">Acta de Comité de Sostenibilidad Contable, realizado el 26 de abril de 2017. Adicionalmente el Acto Administrativo una vez sea aprobada la depuración de los 11  procesos allí relacionados. </t>
  </si>
  <si>
    <t>Se emitieron un (1) conceptos. Reconocimiento de Bonificación.</t>
  </si>
  <si>
    <t>Se actualizó el mapa de riesgos anticorrupción. Presentando el reporte el 16 de mayo de 2017.</t>
  </si>
  <si>
    <t>Se proyecta la resolución de depuración de cartera de 11 procesos judiciales terminados.</t>
  </si>
  <si>
    <t>Se encuntra pendiente de aprobación por el cómite de sostenibilidad contable. “Por la cual se ordena la depuración contable prevista para la implementación del Marco Normativo aplicable a entidades de Gobierno señaladas en la Resolución No. 533 de 2015 y los lineamientos establecidos en el Acuerdo 645 de 2016 “Por el cual se adopta el Plan de Desarrollo Económico, Social, Ambiental y de Obras Públicas para Bogotá D.C. 2016 - 2020 “Bogotá mejor para todos”.</t>
  </si>
  <si>
    <t>Se realiza la revisión de los indicadores de gestión de los procesos asociados a la asesoría jurídica.</t>
  </si>
  <si>
    <t>Oportunidad en la publicación de contratos; Solicitudes contractuales tramitadas; Oportunidad de respuesta en término de la actividad procesal  y Liquidaciones  trámitadas.</t>
  </si>
  <si>
    <t xml:space="preserve">
Se realializaron 4 Cómites de contratación. Acta No 1 06-01-21017. Acta No. 2 23/01/2017. Acta No. 3 27/02/2017. Acta No. 4 27 marzo de 2017. (adjunto relación)</t>
  </si>
  <si>
    <t xml:space="preserve">Realizados 6 cimtes de contratos </t>
  </si>
  <si>
    <t>Abril 3
Abril 17
Mayo 2
Mayo 15
Junio 6
Junio 29</t>
  </si>
  <si>
    <t>Estrategia</t>
  </si>
  <si>
    <t>Actividades</t>
  </si>
  <si>
    <t>Ponderación</t>
  </si>
  <si>
    <t>Ponderación Estrategia</t>
  </si>
  <si>
    <t>Ponderación Objetivo</t>
  </si>
  <si>
    <t>Unidad de Medida</t>
  </si>
  <si>
    <t>Equipo Responsable</t>
  </si>
  <si>
    <t>T1</t>
  </si>
  <si>
    <t>T2</t>
  </si>
  <si>
    <t>T3</t>
  </si>
  <si>
    <t>T4</t>
  </si>
  <si>
    <t>Acumulado</t>
  </si>
  <si>
    <t>P</t>
  </si>
  <si>
    <t>E</t>
  </si>
  <si>
    <t>Efectividad</t>
  </si>
  <si>
    <t>Estrategia 1</t>
  </si>
  <si>
    <t>Estrategia 2</t>
  </si>
  <si>
    <t>Estrategia 3</t>
  </si>
  <si>
    <t>Estrategia 4</t>
  </si>
  <si>
    <t>Estrategia 5</t>
  </si>
  <si>
    <t>Objetivo</t>
  </si>
  <si>
    <t>Avance Acumulado</t>
  </si>
  <si>
    <t>Faltante</t>
  </si>
  <si>
    <t>Objetivo 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</si>
</sst>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_-;\-* #,##0\ _€_-;_-* &quot;-&quot;\ _€_-;_-@_-"/>
    <numFmt numFmtId="43" formatCode="_-* #,##0.00\ _€_-;\-* #,##0.00\ _€_-;_-* &quot;-&quot;??\ _€_-;_-@_-"/>
    <numFmt numFmtId="164" formatCode="_ * #,##0.00_ ;_ * \-#,##0.00_ ;_ * &quot;-&quot;??_ ;_ @_ "/>
    <numFmt numFmtId="165" formatCode="0.0%"/>
    <numFmt numFmtId="166" formatCode="_-* #,##0\ _€_-;\-* #,##0\ _€_-;_-* \-?\ _€_-;_-@_-"/>
  </numFmts>
  <fonts count="42" x14ac:knownFonts="1">
    <font>
      <sz val="11"/>
      <color theme="1"/>
      <name val="Calibri"/>
      <family val="2"/>
      <scheme val="minor"/>
    </font>
    <font>
      <sz val="10"/>
      <name val="Arial"/>
      <family val="2"/>
    </font>
    <font>
      <sz val="9"/>
      <color indexed="81"/>
      <name val="Tahoma"/>
      <family val="2"/>
    </font>
    <font>
      <b/>
      <sz val="9"/>
      <color indexed="81"/>
      <name val="Tahoma"/>
      <family val="2"/>
    </font>
    <font>
      <sz val="11"/>
      <color indexed="8"/>
      <name val="Calibri"/>
      <family val="2"/>
    </font>
    <font>
      <sz val="10"/>
      <name val="Arial Narrow"/>
      <family val="2"/>
    </font>
    <font>
      <b/>
      <sz val="12"/>
      <name val="Arial Narrow"/>
      <family val="2"/>
    </font>
    <font>
      <sz val="12"/>
      <name val="Arial Narrow"/>
      <family val="2"/>
    </font>
    <font>
      <b/>
      <sz val="10"/>
      <name val="Arial Narrow"/>
      <family val="2"/>
    </font>
    <font>
      <b/>
      <sz val="11"/>
      <name val="Arial Narrow"/>
      <family val="2"/>
    </font>
    <font>
      <sz val="14"/>
      <name val="Arial"/>
      <family val="2"/>
    </font>
    <font>
      <sz val="12"/>
      <name val="Arial"/>
      <family val="2"/>
    </font>
    <font>
      <sz val="16"/>
      <name val="Arial"/>
      <family val="2"/>
    </font>
    <font>
      <b/>
      <sz val="11"/>
      <name val="Arial"/>
      <family val="2"/>
    </font>
    <font>
      <sz val="11"/>
      <name val="Arial"/>
      <family val="2"/>
    </font>
    <font>
      <b/>
      <sz val="16"/>
      <name val="Arial Narrow"/>
      <family val="2"/>
    </font>
    <font>
      <b/>
      <i/>
      <sz val="11"/>
      <name val="Arial"/>
      <family val="2"/>
    </font>
    <font>
      <b/>
      <sz val="14"/>
      <name val="Arial"/>
      <family val="2"/>
    </font>
    <font>
      <b/>
      <sz val="16"/>
      <name val="Arial"/>
      <family val="2"/>
    </font>
    <font>
      <b/>
      <sz val="12"/>
      <name val="Arial"/>
      <family val="2"/>
    </font>
    <font>
      <b/>
      <sz val="10"/>
      <color indexed="8"/>
      <name val="Calibri"/>
      <family val="2"/>
    </font>
    <font>
      <sz val="10"/>
      <color indexed="8"/>
      <name val="Calibri"/>
      <family val="2"/>
    </font>
    <font>
      <b/>
      <sz val="14"/>
      <name val="Arial Narrow"/>
      <family val="2"/>
    </font>
    <font>
      <sz val="10"/>
      <color theme="1"/>
      <name val="Calibri"/>
      <family val="2"/>
      <scheme val="minor"/>
    </font>
    <font>
      <b/>
      <sz val="10"/>
      <color theme="1"/>
      <name val="Calibri"/>
      <family val="2"/>
      <scheme val="minor"/>
    </font>
    <font>
      <sz val="10"/>
      <color rgb="FF000000"/>
      <name val="Calibri"/>
      <family val="2"/>
      <scheme val="minor"/>
    </font>
    <font>
      <sz val="16"/>
      <color theme="1"/>
      <name val="Arial"/>
      <family val="2"/>
    </font>
    <font>
      <b/>
      <sz val="11"/>
      <color theme="1"/>
      <name val="Calibri"/>
      <family val="2"/>
      <scheme val="minor"/>
    </font>
    <font>
      <b/>
      <sz val="12"/>
      <color theme="1"/>
      <name val="Arial Narrow"/>
      <family val="2"/>
    </font>
    <font>
      <sz val="12"/>
      <color theme="1"/>
      <name val="Arial Narrow"/>
      <family val="2"/>
    </font>
    <font>
      <sz val="12"/>
      <color theme="0"/>
      <name val="Arial Narrow"/>
      <family val="2"/>
    </font>
    <font>
      <u/>
      <sz val="11"/>
      <color theme="10"/>
      <name val="Calibri"/>
      <family val="2"/>
      <scheme val="minor"/>
    </font>
    <font>
      <u/>
      <sz val="11"/>
      <color theme="11"/>
      <name val="Calibri"/>
      <family val="2"/>
      <scheme val="minor"/>
    </font>
    <font>
      <b/>
      <sz val="12"/>
      <color theme="0"/>
      <name val="Arial Narrow"/>
      <family val="2"/>
    </font>
    <font>
      <b/>
      <sz val="11"/>
      <color theme="0"/>
      <name val="Arial"/>
      <family val="2"/>
    </font>
    <font>
      <sz val="14"/>
      <color rgb="FFFF0000"/>
      <name val="Arial"/>
      <family val="2"/>
    </font>
    <font>
      <sz val="11"/>
      <name val="Arial Narrow"/>
      <family val="2"/>
    </font>
    <font>
      <sz val="11"/>
      <color theme="1"/>
      <name val="Calibri"/>
      <family val="2"/>
      <scheme val="minor"/>
    </font>
    <font>
      <b/>
      <sz val="11"/>
      <color theme="0"/>
      <name val="Calibri"/>
      <family val="2"/>
      <scheme val="minor"/>
    </font>
    <font>
      <b/>
      <sz val="14"/>
      <color theme="0"/>
      <name val="Calibri"/>
      <family val="2"/>
      <scheme val="minor"/>
    </font>
    <font>
      <sz val="14"/>
      <color theme="1"/>
      <name val="Calibri"/>
      <family val="2"/>
      <scheme val="minor"/>
    </font>
    <font>
      <b/>
      <sz val="10"/>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4"/>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bottom/>
      <diagonal/>
    </border>
    <border>
      <left/>
      <right/>
      <top style="dotted">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dotted">
        <color indexed="64"/>
      </top>
      <bottom style="hair">
        <color indexed="64"/>
      </bottom>
      <diagonal/>
    </border>
    <border>
      <left/>
      <right style="medium">
        <color indexed="64"/>
      </right>
      <top style="dotted">
        <color indexed="64"/>
      </top>
      <bottom style="hair">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hair">
        <color indexed="64"/>
      </top>
      <bottom/>
      <diagonal/>
    </border>
    <border>
      <left/>
      <right style="hair">
        <color indexed="64"/>
      </right>
      <top style="hair">
        <color indexed="64"/>
      </top>
      <bottom/>
      <diagonal/>
    </border>
    <border>
      <left style="medium">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indexed="64"/>
      </right>
      <top/>
      <bottom/>
      <diagonal/>
    </border>
    <border>
      <left style="hair">
        <color indexed="64"/>
      </left>
      <right/>
      <top/>
      <bottom style="hair">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dotted">
        <color indexed="64"/>
      </left>
      <right style="dotted">
        <color indexed="64"/>
      </right>
      <top style="dotted">
        <color indexed="64"/>
      </top>
      <bottom style="dotted">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49">
    <xf numFmtId="0" fontId="0" fillId="0" borderId="0"/>
    <xf numFmtId="41" fontId="4" fillId="0" borderId="0" applyFont="0" applyFill="0" applyBorder="0" applyAlignment="0" applyProtection="0"/>
    <xf numFmtId="164" fontId="1"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41" fontId="4" fillId="0" borderId="0" applyFon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43" fontId="37" fillId="0" borderId="0" applyFont="0" applyFill="0" applyBorder="0" applyAlignment="0" applyProtection="0"/>
  </cellStyleXfs>
  <cellXfs count="367">
    <xf numFmtId="0" fontId="0" fillId="0" borderId="0" xfId="0"/>
    <xf numFmtId="0" fontId="7" fillId="0" borderId="0" xfId="0" applyFont="1"/>
    <xf numFmtId="0" fontId="7" fillId="0" borderId="0" xfId="0" applyFont="1" applyAlignment="1">
      <alignment horizontal="center"/>
    </xf>
    <xf numFmtId="0" fontId="7" fillId="0" borderId="1" xfId="0" applyFont="1" applyBorder="1" applyAlignment="1">
      <alignment horizontal="center"/>
    </xf>
    <xf numFmtId="0" fontId="23" fillId="0" borderId="0" xfId="0" applyFont="1"/>
    <xf numFmtId="0" fontId="24" fillId="4" borderId="6"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8" xfId="0" applyFont="1" applyFill="1" applyBorder="1" applyAlignment="1">
      <alignment horizontal="center" vertical="center" wrapText="1"/>
    </xf>
    <xf numFmtId="0" fontId="24" fillId="4" borderId="9" xfId="0" applyFont="1" applyFill="1" applyBorder="1" applyAlignment="1">
      <alignment horizontal="center" vertical="center" wrapText="1"/>
    </xf>
    <xf numFmtId="0" fontId="23" fillId="0" borderId="1" xfId="0" applyFont="1" applyBorder="1" applyAlignment="1">
      <alignment vertical="center" wrapText="1"/>
    </xf>
    <xf numFmtId="0" fontId="25" fillId="0" borderId="1" xfId="0" applyFont="1" applyBorder="1" applyAlignment="1">
      <alignment vertical="center" wrapText="1"/>
    </xf>
    <xf numFmtId="0" fontId="7" fillId="0" borderId="10" xfId="0" applyFont="1" applyBorder="1" applyAlignment="1">
      <alignment horizontal="center"/>
    </xf>
    <xf numFmtId="0" fontId="23" fillId="0" borderId="1" xfId="0" applyFont="1" applyBorder="1" applyAlignment="1">
      <alignment vertical="center"/>
    </xf>
    <xf numFmtId="0" fontId="0" fillId="0" borderId="0" xfId="0" applyAlignment="1"/>
    <xf numFmtId="0" fontId="23" fillId="5" borderId="1" xfId="0" applyFont="1" applyFill="1" applyBorder="1" applyAlignment="1">
      <alignment vertical="center"/>
    </xf>
    <xf numFmtId="0" fontId="23" fillId="0" borderId="14" xfId="0" applyFont="1" applyBorder="1" applyAlignment="1">
      <alignment vertical="center" wrapText="1"/>
    </xf>
    <xf numFmtId="0" fontId="23" fillId="0" borderId="15" xfId="0" applyFont="1" applyBorder="1" applyAlignment="1">
      <alignment vertical="center" wrapText="1"/>
    </xf>
    <xf numFmtId="0" fontId="23" fillId="0" borderId="16" xfId="0" applyFont="1" applyBorder="1" applyAlignment="1">
      <alignment vertical="center" wrapText="1"/>
    </xf>
    <xf numFmtId="0" fontId="23" fillId="5" borderId="15" xfId="0" applyFont="1" applyFill="1" applyBorder="1" applyAlignment="1">
      <alignment vertical="center" wrapText="1"/>
    </xf>
    <xf numFmtId="0" fontId="7" fillId="0" borderId="19" xfId="0" applyFont="1" applyBorder="1" applyAlignment="1">
      <alignment horizontal="center"/>
    </xf>
    <xf numFmtId="0" fontId="7" fillId="0" borderId="20" xfId="0" applyFont="1" applyBorder="1" applyAlignment="1">
      <alignment horizontal="center"/>
    </xf>
    <xf numFmtId="2" fontId="14" fillId="0" borderId="1" xfId="0" applyNumberFormat="1" applyFont="1" applyFill="1" applyBorder="1" applyAlignment="1" applyProtection="1">
      <alignment vertical="center" wrapText="1"/>
      <protection locked="0"/>
    </xf>
    <xf numFmtId="2" fontId="14" fillId="2" borderId="1" xfId="0" applyNumberFormat="1" applyFont="1" applyFill="1" applyBorder="1" applyAlignment="1" applyProtection="1">
      <alignment horizontal="center" vertical="center" wrapText="1"/>
      <protection locked="0"/>
    </xf>
    <xf numFmtId="165" fontId="14" fillId="0" borderId="1" xfId="4" applyNumberFormat="1" applyFont="1" applyFill="1" applyBorder="1" applyAlignment="1" applyProtection="1">
      <alignment vertical="center" wrapText="1"/>
      <protection locked="0"/>
    </xf>
    <xf numFmtId="0" fontId="14" fillId="0" borderId="1" xfId="0" applyNumberFormat="1" applyFont="1" applyFill="1" applyBorder="1" applyAlignment="1" applyProtection="1">
      <alignment horizontal="center" vertical="center" wrapText="1"/>
      <protection locked="0"/>
    </xf>
    <xf numFmtId="0" fontId="27" fillId="0" borderId="0" xfId="0" applyFont="1"/>
    <xf numFmtId="0" fontId="10" fillId="0" borderId="1" xfId="0" applyNumberFormat="1" applyFont="1" applyFill="1" applyBorder="1" applyAlignment="1" applyProtection="1">
      <alignment horizontal="center" vertical="center" wrapText="1"/>
      <protection locked="0"/>
    </xf>
    <xf numFmtId="9" fontId="10" fillId="0" borderId="1" xfId="4" applyFont="1" applyFill="1" applyBorder="1" applyAlignment="1" applyProtection="1">
      <alignment horizontal="center" vertical="center" wrapText="1"/>
      <protection locked="0"/>
    </xf>
    <xf numFmtId="2" fontId="14" fillId="0" borderId="1" xfId="0" applyNumberFormat="1" applyFont="1" applyFill="1" applyBorder="1" applyAlignment="1" applyProtection="1">
      <alignment horizontal="center" vertical="center" wrapText="1"/>
      <protection locked="0"/>
    </xf>
    <xf numFmtId="9" fontId="14" fillId="0" borderId="1" xfId="4" applyFont="1" applyFill="1" applyBorder="1" applyAlignment="1" applyProtection="1">
      <alignment horizontal="center" vertical="center" wrapText="1"/>
      <protection locked="0"/>
    </xf>
    <xf numFmtId="9" fontId="14" fillId="0" borderId="1" xfId="0" applyNumberFormat="1" applyFont="1" applyFill="1" applyBorder="1" applyAlignment="1" applyProtection="1">
      <alignment horizontal="center" vertical="center" wrapText="1"/>
      <protection locked="0"/>
    </xf>
    <xf numFmtId="9" fontId="14" fillId="0" borderId="1" xfId="4" applyNumberFormat="1" applyFont="1" applyFill="1" applyBorder="1" applyAlignment="1" applyProtection="1">
      <alignment horizontal="center" vertical="center" wrapText="1"/>
      <protection locked="0"/>
    </xf>
    <xf numFmtId="0" fontId="23" fillId="0" borderId="23" xfId="0" applyFont="1" applyBorder="1" applyAlignment="1">
      <alignment vertical="center" wrapText="1"/>
    </xf>
    <xf numFmtId="9" fontId="14" fillId="2" borderId="1" xfId="4" applyFont="1" applyFill="1" applyBorder="1" applyAlignment="1" applyProtection="1">
      <alignment horizontal="center" vertical="center" wrapText="1"/>
      <protection locked="0"/>
    </xf>
    <xf numFmtId="9" fontId="10" fillId="0" borderId="1" xfId="6"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center" vertical="center" wrapText="1"/>
      <protection locked="0"/>
    </xf>
    <xf numFmtId="9" fontId="30" fillId="2" borderId="0" xfId="4" applyFont="1" applyFill="1" applyAlignment="1" applyProtection="1">
      <alignment horizontal="center" vertical="center"/>
    </xf>
    <xf numFmtId="0" fontId="33" fillId="2" borderId="0" xfId="0" applyFont="1" applyFill="1" applyProtection="1"/>
    <xf numFmtId="0" fontId="7" fillId="0" borderId="0" xfId="0" applyFont="1" applyAlignment="1">
      <alignment horizontal="left"/>
    </xf>
    <xf numFmtId="9" fontId="0" fillId="0" borderId="0" xfId="4" applyFont="1"/>
    <xf numFmtId="0" fontId="0" fillId="0" borderId="1" xfId="0" applyBorder="1" applyAlignment="1">
      <alignment vertical="center" wrapText="1"/>
    </xf>
    <xf numFmtId="0" fontId="10" fillId="2" borderId="10" xfId="0" applyFont="1" applyFill="1" applyBorder="1" applyAlignment="1" applyProtection="1">
      <alignment vertical="center" wrapText="1"/>
      <protection locked="0"/>
    </xf>
    <xf numFmtId="0" fontId="14" fillId="2" borderId="10" xfId="0" applyFont="1" applyFill="1" applyBorder="1" applyAlignment="1" applyProtection="1">
      <alignment vertical="center" wrapText="1"/>
      <protection locked="0"/>
    </xf>
    <xf numFmtId="0" fontId="10" fillId="0" borderId="10" xfId="0" applyFont="1" applyFill="1" applyBorder="1" applyAlignment="1" applyProtection="1">
      <alignment vertical="center" wrapText="1"/>
      <protection locked="0"/>
    </xf>
    <xf numFmtId="43" fontId="10" fillId="0" borderId="1" xfId="48" applyFont="1" applyFill="1" applyBorder="1" applyAlignment="1" applyProtection="1">
      <alignment horizontal="center" vertical="center" wrapText="1"/>
      <protection locked="0"/>
    </xf>
    <xf numFmtId="43" fontId="10" fillId="2" borderId="19" xfId="48" applyFont="1" applyFill="1" applyBorder="1" applyAlignment="1" applyProtection="1">
      <alignment vertical="center" wrapText="1"/>
      <protection locked="0"/>
    </xf>
    <xf numFmtId="43" fontId="40" fillId="0" borderId="1" xfId="48" applyFont="1" applyBorder="1" applyAlignment="1">
      <alignment vertical="center"/>
    </xf>
    <xf numFmtId="0" fontId="0" fillId="2" borderId="0" xfId="0" applyFont="1" applyFill="1"/>
    <xf numFmtId="0" fontId="41" fillId="6" borderId="1" xfId="0" applyFont="1" applyFill="1" applyBorder="1" applyAlignment="1">
      <alignment horizontal="center" vertical="center" wrapText="1"/>
    </xf>
    <xf numFmtId="0" fontId="23" fillId="0" borderId="5" xfId="0" applyFont="1" applyBorder="1" applyAlignment="1">
      <alignment horizontal="left" vertical="center" wrapText="1"/>
    </xf>
    <xf numFmtId="0" fontId="23" fillId="0" borderId="5" xfId="0" applyFont="1" applyBorder="1" applyAlignment="1">
      <alignment horizontal="left" vertical="center"/>
    </xf>
    <xf numFmtId="0" fontId="23" fillId="0" borderId="1" xfId="0" applyFont="1" applyBorder="1" applyAlignment="1">
      <alignment horizontal="left" vertical="center" wrapText="1"/>
    </xf>
    <xf numFmtId="0" fontId="23" fillId="0" borderId="64" xfId="0" applyFont="1" applyBorder="1" applyAlignment="1">
      <alignment horizontal="left" vertical="center" wrapText="1"/>
    </xf>
    <xf numFmtId="0" fontId="23" fillId="0" borderId="1" xfId="0" applyFont="1" applyBorder="1" applyAlignment="1">
      <alignment horizontal="left" vertical="center"/>
    </xf>
    <xf numFmtId="0" fontId="24" fillId="0" borderId="22" xfId="0" applyFont="1" applyBorder="1" applyAlignment="1">
      <alignment horizontal="center" vertical="center" wrapText="1"/>
    </xf>
    <xf numFmtId="0" fontId="24" fillId="0" borderId="1" xfId="0" applyFont="1" applyBorder="1" applyAlignment="1">
      <alignment horizontal="center" vertical="center"/>
    </xf>
    <xf numFmtId="0" fontId="24" fillId="0" borderId="63" xfId="0" applyFont="1" applyBorder="1" applyAlignment="1">
      <alignment horizontal="center" vertical="center"/>
    </xf>
    <xf numFmtId="0" fontId="23" fillId="0" borderId="23" xfId="0" applyFont="1" applyBorder="1" applyAlignment="1">
      <alignment horizontal="left" vertical="center" wrapText="1"/>
    </xf>
    <xf numFmtId="0" fontId="24" fillId="0" borderId="1" xfId="0" applyFont="1" applyBorder="1" applyAlignment="1">
      <alignment horizontal="left" vertical="center" wrapText="1"/>
    </xf>
    <xf numFmtId="0" fontId="24" fillId="0" borderId="65"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3" fillId="0" borderId="23" xfId="0" applyFont="1" applyBorder="1" applyAlignment="1">
      <alignment horizontal="left" vertical="center"/>
    </xf>
    <xf numFmtId="0" fontId="23" fillId="0" borderId="14" xfId="0" applyFont="1" applyBorder="1" applyAlignment="1">
      <alignment horizontal="left" vertical="center" wrapText="1"/>
    </xf>
    <xf numFmtId="0" fontId="23" fillId="0" borderId="15" xfId="0" applyFont="1" applyBorder="1" applyAlignment="1">
      <alignment horizontal="left" vertical="center" wrapText="1"/>
    </xf>
    <xf numFmtId="0" fontId="23" fillId="0" borderId="16" xfId="0" applyFont="1" applyBorder="1" applyAlignment="1">
      <alignment horizontal="left" vertical="center" wrapText="1"/>
    </xf>
    <xf numFmtId="0" fontId="23" fillId="0" borderId="15" xfId="0" applyFont="1" applyBorder="1" applyAlignment="1">
      <alignment horizontal="left" vertical="center"/>
    </xf>
    <xf numFmtId="0" fontId="23" fillId="0" borderId="16" xfId="0" applyFont="1" applyBorder="1" applyAlignment="1">
      <alignment horizontal="left" vertical="center"/>
    </xf>
    <xf numFmtId="0" fontId="1" fillId="0" borderId="28" xfId="0" applyFont="1" applyBorder="1" applyAlignment="1" applyProtection="1">
      <alignment horizontal="justify" vertical="justify" wrapText="1"/>
    </xf>
    <xf numFmtId="0" fontId="1" fillId="0" borderId="29" xfId="0" applyFont="1" applyBorder="1" applyAlignment="1" applyProtection="1">
      <alignment horizontal="justify" vertical="justify" wrapText="1"/>
    </xf>
    <xf numFmtId="0" fontId="1" fillId="0" borderId="30" xfId="0" applyFont="1" applyBorder="1" applyAlignment="1" applyProtection="1">
      <alignment horizontal="justify" vertical="justify" wrapText="1"/>
    </xf>
    <xf numFmtId="0" fontId="7" fillId="0" borderId="10" xfId="0" applyFont="1" applyBorder="1" applyAlignment="1">
      <alignment horizontal="center"/>
    </xf>
    <xf numFmtId="0" fontId="7" fillId="0" borderId="19" xfId="0" applyFont="1" applyBorder="1" applyAlignment="1">
      <alignment horizontal="center"/>
    </xf>
    <xf numFmtId="0" fontId="7" fillId="0" borderId="20" xfId="0" applyFont="1" applyBorder="1" applyAlignment="1">
      <alignment horizontal="center"/>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5" borderId="1" xfId="0" applyFont="1" applyFill="1" applyBorder="1" applyAlignment="1">
      <alignment horizontal="left" vertical="center" wrapText="1"/>
    </xf>
    <xf numFmtId="0" fontId="23" fillId="5" borderId="14" xfId="0" applyFont="1" applyFill="1" applyBorder="1" applyAlignment="1">
      <alignment horizontal="center" vertical="center" wrapText="1"/>
    </xf>
    <xf numFmtId="0" fontId="23" fillId="5" borderId="15" xfId="0" applyFont="1" applyFill="1" applyBorder="1" applyAlignment="1">
      <alignment horizontal="center" vertical="center" wrapText="1"/>
    </xf>
    <xf numFmtId="0" fontId="23" fillId="5" borderId="16" xfId="0" applyFont="1" applyFill="1" applyBorder="1" applyAlignment="1">
      <alignment horizontal="center" vertical="center" wrapText="1"/>
    </xf>
    <xf numFmtId="0" fontId="0" fillId="0" borderId="1" xfId="0" applyBorder="1" applyAlignment="1">
      <alignment horizontal="center" vertical="center" wrapText="1"/>
    </xf>
    <xf numFmtId="0" fontId="27" fillId="2" borderId="1" xfId="0" applyFont="1" applyFill="1" applyBorder="1" applyAlignment="1">
      <alignment horizontal="center" vertical="center"/>
    </xf>
    <xf numFmtId="0" fontId="0" fillId="2" borderId="1" xfId="0" applyFont="1" applyFill="1" applyBorder="1" applyAlignment="1">
      <alignment horizontal="left" vertical="center" wrapText="1"/>
    </xf>
    <xf numFmtId="0" fontId="39" fillId="6" borderId="1" xfId="0" applyFont="1" applyFill="1" applyBorder="1" applyAlignment="1">
      <alignment horizontal="center" vertical="center" wrapText="1"/>
    </xf>
    <xf numFmtId="0" fontId="39" fillId="6" borderId="14" xfId="0" applyFont="1" applyFill="1" applyBorder="1" applyAlignment="1">
      <alignment horizontal="center" vertical="center" wrapText="1"/>
    </xf>
    <xf numFmtId="0" fontId="39" fillId="6" borderId="15" xfId="0" applyFont="1" applyFill="1" applyBorder="1" applyAlignment="1">
      <alignment horizontal="center" vertical="center" wrapText="1"/>
    </xf>
    <xf numFmtId="0" fontId="39" fillId="6" borderId="16" xfId="0" applyFont="1" applyFill="1" applyBorder="1" applyAlignment="1">
      <alignment horizontal="center" vertical="center" wrapText="1"/>
    </xf>
    <xf numFmtId="0" fontId="41" fillId="6" borderId="1" xfId="0" applyFont="1" applyFill="1" applyBorder="1" applyAlignment="1">
      <alignment horizontal="center" vertical="center" wrapText="1"/>
    </xf>
    <xf numFmtId="0" fontId="38" fillId="6" borderId="1" xfId="0" applyFont="1" applyFill="1" applyBorder="1" applyAlignment="1">
      <alignment horizontal="center" vertical="center" wrapText="1"/>
    </xf>
    <xf numFmtId="0" fontId="5" fillId="0" borderId="1" xfId="0" applyFont="1" applyBorder="1" applyAlignment="1" applyProtection="1">
      <alignment horizontal="center"/>
    </xf>
    <xf numFmtId="0" fontId="22" fillId="2" borderId="1" xfId="0" applyFont="1" applyFill="1" applyBorder="1" applyAlignment="1" applyProtection="1">
      <alignment horizontal="center" vertical="center"/>
    </xf>
    <xf numFmtId="0" fontId="10" fillId="2" borderId="1" xfId="0" applyFont="1" applyFill="1" applyBorder="1" applyAlignment="1" applyProtection="1">
      <alignment horizontal="center" vertical="center"/>
    </xf>
    <xf numFmtId="0" fontId="12" fillId="0" borderId="1" xfId="0" applyFont="1" applyBorder="1" applyAlignment="1" applyProtection="1">
      <alignment horizontal="center" vertical="center"/>
    </xf>
    <xf numFmtId="0" fontId="7" fillId="2" borderId="0" xfId="0" applyFont="1" applyFill="1" applyProtection="1"/>
    <xf numFmtId="49" fontId="26" fillId="0" borderId="1" xfId="0" applyNumberFormat="1" applyFont="1" applyBorder="1" applyAlignment="1" applyProtection="1">
      <alignment horizontal="center" vertical="center"/>
    </xf>
    <xf numFmtId="0" fontId="8" fillId="2" borderId="3" xfId="0" applyFont="1" applyFill="1" applyBorder="1" applyAlignment="1" applyProtection="1">
      <alignment horizontal="left"/>
    </xf>
    <xf numFmtId="0" fontId="8" fillId="2" borderId="0" xfId="0" applyFont="1" applyFill="1" applyBorder="1" applyAlignment="1" applyProtection="1">
      <alignment horizontal="left"/>
    </xf>
    <xf numFmtId="0" fontId="8" fillId="2" borderId="0" xfId="0" applyFont="1" applyFill="1" applyBorder="1" applyAlignment="1" applyProtection="1">
      <alignment horizontal="center"/>
    </xf>
    <xf numFmtId="0" fontId="6" fillId="2" borderId="0" xfId="0" applyFont="1" applyFill="1" applyBorder="1" applyAlignment="1" applyProtection="1"/>
    <xf numFmtId="0" fontId="6" fillId="2" borderId="4" xfId="0" applyFont="1" applyFill="1" applyBorder="1" applyAlignment="1" applyProtection="1"/>
    <xf numFmtId="0" fontId="15" fillId="2" borderId="26" xfId="0" applyFont="1" applyFill="1" applyBorder="1" applyAlignment="1" applyProtection="1">
      <alignment horizontal="center" vertical="center"/>
    </xf>
    <xf numFmtId="0" fontId="15" fillId="2" borderId="20" xfId="0" applyFont="1" applyFill="1" applyBorder="1" applyAlignment="1" applyProtection="1">
      <alignment horizontal="center" vertical="center"/>
    </xf>
    <xf numFmtId="0" fontId="15" fillId="2" borderId="27" xfId="0" applyFont="1" applyFill="1" applyBorder="1" applyAlignment="1" applyProtection="1">
      <alignment horizontal="center" vertical="center"/>
    </xf>
    <xf numFmtId="0" fontId="7" fillId="0" borderId="0" xfId="0" applyFont="1" applyAlignment="1" applyProtection="1">
      <alignment horizontal="center" vertical="center"/>
    </xf>
    <xf numFmtId="0" fontId="9" fillId="3" borderId="2" xfId="0" applyFont="1" applyFill="1" applyBorder="1" applyAlignment="1" applyProtection="1">
      <alignment horizontal="center" vertical="center" wrapText="1"/>
    </xf>
    <xf numFmtId="0" fontId="9" fillId="2" borderId="2" xfId="0" applyFont="1" applyFill="1" applyBorder="1" applyAlignment="1" applyProtection="1">
      <alignment horizontal="center" vertical="center" wrapText="1"/>
    </xf>
    <xf numFmtId="0" fontId="7" fillId="2" borderId="0" xfId="0" applyFont="1" applyFill="1" applyAlignment="1" applyProtection="1">
      <alignment horizontal="center" vertical="center"/>
    </xf>
    <xf numFmtId="0" fontId="13" fillId="3" borderId="24" xfId="0" applyFont="1" applyFill="1" applyBorder="1" applyAlignment="1" applyProtection="1">
      <alignment horizontal="center" vertical="center" wrapText="1"/>
    </xf>
    <xf numFmtId="0" fontId="13" fillId="3" borderId="25" xfId="0" applyFont="1" applyFill="1" applyBorder="1" applyAlignment="1" applyProtection="1">
      <alignment horizontal="center" vertical="center" wrapText="1"/>
    </xf>
    <xf numFmtId="0" fontId="13" fillId="2" borderId="21" xfId="0" applyFont="1" applyFill="1" applyBorder="1" applyAlignment="1" applyProtection="1">
      <alignment horizontal="center" vertical="center" wrapText="1"/>
    </xf>
    <xf numFmtId="0" fontId="13" fillId="3" borderId="2" xfId="0" applyFont="1" applyFill="1" applyBorder="1" applyAlignment="1" applyProtection="1">
      <alignment horizontal="center" vertical="center" wrapText="1"/>
    </xf>
    <xf numFmtId="0" fontId="13" fillId="0" borderId="3" xfId="0" applyFont="1" applyBorder="1" applyAlignment="1" applyProtection="1">
      <alignment horizontal="center" vertical="center"/>
    </xf>
    <xf numFmtId="0" fontId="13" fillId="0" borderId="0"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3" borderId="62" xfId="0" applyFont="1" applyFill="1" applyBorder="1" applyAlignment="1" applyProtection="1">
      <alignment horizontal="center" vertical="center" wrapText="1"/>
    </xf>
    <xf numFmtId="0" fontId="14" fillId="0" borderId="62" xfId="0" applyFont="1" applyBorder="1" applyAlignment="1" applyProtection="1">
      <alignment horizontal="center" vertical="center" wrapText="1"/>
    </xf>
    <xf numFmtId="0" fontId="14" fillId="0" borderId="62" xfId="0" applyFont="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4" fillId="0" borderId="12" xfId="0" applyFont="1" applyBorder="1" applyAlignment="1" applyProtection="1">
      <alignment horizontal="left" vertical="center" wrapText="1"/>
    </xf>
    <xf numFmtId="0" fontId="13" fillId="3" borderId="12" xfId="0" applyFont="1" applyFill="1" applyBorder="1" applyAlignment="1" applyProtection="1">
      <alignment horizontal="center" vertical="center" wrapText="1"/>
    </xf>
    <xf numFmtId="0" fontId="14" fillId="0" borderId="12" xfId="0" applyFont="1" applyBorder="1" applyAlignment="1" applyProtection="1">
      <alignment horizontal="left" vertical="center" wrapText="1"/>
    </xf>
    <xf numFmtId="0" fontId="14" fillId="0" borderId="31" xfId="0" applyFont="1" applyBorder="1" applyAlignment="1" applyProtection="1">
      <alignment horizontal="left" vertical="center" wrapText="1"/>
    </xf>
    <xf numFmtId="0" fontId="14" fillId="0" borderId="32" xfId="0" applyFont="1" applyBorder="1" applyAlignment="1" applyProtection="1">
      <alignment horizontal="left" vertical="center" wrapText="1"/>
    </xf>
    <xf numFmtId="0" fontId="13" fillId="2" borderId="3" xfId="0" applyFont="1" applyFill="1" applyBorder="1" applyAlignment="1" applyProtection="1">
      <alignment horizontal="left"/>
    </xf>
    <xf numFmtId="0" fontId="13" fillId="2" borderId="0" xfId="0" applyFont="1" applyFill="1" applyBorder="1" applyAlignment="1" applyProtection="1">
      <alignment horizontal="left"/>
    </xf>
    <xf numFmtId="0" fontId="13" fillId="2" borderId="0" xfId="0" applyFont="1" applyFill="1" applyBorder="1" applyAlignment="1" applyProtection="1"/>
    <xf numFmtId="0" fontId="13" fillId="2" borderId="4" xfId="0" applyFont="1" applyFill="1" applyBorder="1" applyAlignment="1" applyProtection="1"/>
    <xf numFmtId="0" fontId="13" fillId="3" borderId="35"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wrapText="1"/>
    </xf>
    <xf numFmtId="0" fontId="13" fillId="3" borderId="36" xfId="0" applyFont="1" applyFill="1" applyBorder="1" applyAlignment="1" applyProtection="1">
      <alignment horizontal="center" vertical="center" wrapText="1"/>
    </xf>
    <xf numFmtId="0" fontId="13" fillId="3" borderId="13" xfId="0" applyFont="1" applyFill="1" applyBorder="1" applyAlignment="1" applyProtection="1">
      <alignment horizontal="center" vertical="center"/>
    </xf>
    <xf numFmtId="0" fontId="13" fillId="3" borderId="13" xfId="0" applyFont="1" applyFill="1" applyBorder="1" applyAlignment="1" applyProtection="1">
      <alignment horizontal="center" vertical="center"/>
    </xf>
    <xf numFmtId="0" fontId="13" fillId="3" borderId="36"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xf>
    <xf numFmtId="0" fontId="13" fillId="2" borderId="18" xfId="0" applyFont="1" applyFill="1" applyBorder="1" applyAlignment="1" applyProtection="1">
      <alignment horizontal="center" wrapText="1"/>
    </xf>
    <xf numFmtId="0" fontId="13" fillId="2" borderId="18" xfId="0" applyFont="1" applyFill="1" applyBorder="1" applyAlignment="1" applyProtection="1">
      <alignment horizontal="center"/>
    </xf>
    <xf numFmtId="0" fontId="14" fillId="3" borderId="62" xfId="0" applyFont="1" applyFill="1" applyBorder="1" applyAlignment="1" applyProtection="1">
      <alignment horizontal="center" vertical="center" wrapText="1"/>
    </xf>
    <xf numFmtId="0" fontId="14" fillId="0" borderId="62" xfId="0" applyFont="1" applyBorder="1" applyAlignment="1" applyProtection="1">
      <alignment vertical="center" wrapText="1"/>
    </xf>
    <xf numFmtId="0" fontId="14" fillId="0" borderId="62" xfId="0" applyFont="1" applyBorder="1" applyAlignment="1" applyProtection="1">
      <alignment horizontal="left" vertical="center" wrapText="1"/>
    </xf>
    <xf numFmtId="0" fontId="14" fillId="0" borderId="62" xfId="0" applyFont="1" applyBorder="1" applyAlignment="1" applyProtection="1">
      <alignment horizontal="left" wrapText="1"/>
    </xf>
    <xf numFmtId="0" fontId="14" fillId="3" borderId="37" xfId="0" applyFont="1" applyFill="1" applyBorder="1" applyAlignment="1" applyProtection="1">
      <alignment horizontal="center" vertical="center" wrapText="1"/>
    </xf>
    <xf numFmtId="0" fontId="14" fillId="3" borderId="18" xfId="0" applyFont="1" applyFill="1" applyBorder="1" applyAlignment="1" applyProtection="1">
      <alignment horizontal="center" vertical="center" wrapText="1"/>
    </xf>
    <xf numFmtId="0" fontId="14" fillId="3" borderId="38" xfId="0" applyFont="1" applyFill="1" applyBorder="1" applyAlignment="1" applyProtection="1">
      <alignment horizontal="center" vertical="center" wrapText="1"/>
    </xf>
    <xf numFmtId="0" fontId="14" fillId="0" borderId="11" xfId="0" applyFont="1" applyBorder="1" applyAlignment="1" applyProtection="1">
      <alignment vertical="center" wrapText="1"/>
    </xf>
    <xf numFmtId="0" fontId="14" fillId="0" borderId="33" xfId="0" applyFont="1" applyBorder="1" applyAlignment="1" applyProtection="1">
      <alignment horizontal="left" wrapText="1"/>
    </xf>
    <xf numFmtId="0" fontId="14" fillId="0" borderId="34" xfId="0" applyFont="1" applyBorder="1" applyAlignment="1" applyProtection="1">
      <alignment horizontal="left" wrapText="1"/>
    </xf>
    <xf numFmtId="0" fontId="14" fillId="3" borderId="39"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0" xfId="0" applyFont="1" applyFill="1" applyBorder="1" applyAlignment="1" applyProtection="1">
      <alignment horizontal="center" vertical="center" wrapText="1"/>
    </xf>
    <xf numFmtId="0" fontId="7" fillId="2" borderId="0" xfId="0" applyFont="1" applyFill="1" applyBorder="1" applyProtection="1"/>
    <xf numFmtId="0" fontId="14" fillId="3" borderId="41" xfId="0" applyFont="1" applyFill="1" applyBorder="1" applyAlignment="1" applyProtection="1">
      <alignment horizontal="center" vertical="center" wrapText="1"/>
    </xf>
    <xf numFmtId="0" fontId="14" fillId="3" borderId="42" xfId="0" applyFont="1" applyFill="1" applyBorder="1" applyAlignment="1" applyProtection="1">
      <alignment horizontal="center" vertical="center" wrapText="1"/>
    </xf>
    <xf numFmtId="0" fontId="14" fillId="3" borderId="43"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16" fillId="2" borderId="4" xfId="0" applyFont="1" applyFill="1" applyBorder="1" applyAlignment="1" applyProtection="1">
      <alignment horizontal="center" vertical="center" wrapText="1"/>
    </xf>
    <xf numFmtId="0" fontId="14" fillId="0" borderId="3"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2" borderId="0" xfId="0" applyFont="1" applyFill="1" applyBorder="1" applyAlignment="1" applyProtection="1">
      <alignment horizontal="center" vertical="center"/>
    </xf>
    <xf numFmtId="0" fontId="14" fillId="0" borderId="0" xfId="0" applyFont="1" applyBorder="1" applyAlignment="1" applyProtection="1">
      <alignment horizontal="center"/>
    </xf>
    <xf numFmtId="0" fontId="14" fillId="0" borderId="0" xfId="0" applyFont="1" applyBorder="1" applyProtection="1"/>
    <xf numFmtId="0" fontId="14" fillId="0" borderId="4" xfId="0" applyFont="1" applyBorder="1" applyProtection="1"/>
    <xf numFmtId="0" fontId="7" fillId="0" borderId="62" xfId="0" applyFont="1" applyBorder="1" applyAlignment="1" applyProtection="1">
      <alignment horizontal="center"/>
    </xf>
    <xf numFmtId="0" fontId="13" fillId="3" borderId="62" xfId="0" applyFont="1" applyFill="1" applyBorder="1" applyAlignment="1" applyProtection="1">
      <alignment horizontal="center" vertical="center" wrapText="1"/>
    </xf>
    <xf numFmtId="10" fontId="17" fillId="0" borderId="62" xfId="4" applyNumberFormat="1" applyFont="1" applyBorder="1" applyAlignment="1" applyProtection="1">
      <alignment horizontal="center" vertical="center" wrapText="1"/>
    </xf>
    <xf numFmtId="0" fontId="7" fillId="0" borderId="0" xfId="0" applyFont="1" applyAlignment="1" applyProtection="1">
      <alignment horizontal="center"/>
    </xf>
    <xf numFmtId="0" fontId="7" fillId="0" borderId="0" xfId="0" applyFont="1" applyProtection="1"/>
    <xf numFmtId="0" fontId="7" fillId="0" borderId="10" xfId="0" applyFont="1" applyBorder="1" applyAlignment="1" applyProtection="1">
      <alignment horizontal="center"/>
    </xf>
    <xf numFmtId="0" fontId="7" fillId="0" borderId="19" xfId="0" applyFont="1" applyBorder="1" applyAlignment="1" applyProtection="1">
      <alignment horizontal="center"/>
    </xf>
    <xf numFmtId="0" fontId="7" fillId="2" borderId="10" xfId="0" applyFont="1" applyFill="1" applyBorder="1" applyAlignment="1" applyProtection="1">
      <alignment horizontal="center"/>
    </xf>
    <xf numFmtId="0" fontId="7" fillId="2" borderId="20" xfId="0" applyFont="1" applyFill="1" applyBorder="1" applyAlignment="1" applyProtection="1">
      <alignment horizontal="center"/>
    </xf>
    <xf numFmtId="0" fontId="7" fillId="2" borderId="19" xfId="0" applyFont="1" applyFill="1" applyBorder="1" applyAlignment="1" applyProtection="1">
      <alignment horizontal="center"/>
    </xf>
    <xf numFmtId="0" fontId="0" fillId="0" borderId="0" xfId="0" applyProtection="1"/>
    <xf numFmtId="0" fontId="0" fillId="2" borderId="0" xfId="0" applyFill="1" applyProtection="1"/>
    <xf numFmtId="0" fontId="7" fillId="0" borderId="1" xfId="0" applyFont="1" applyBorder="1" applyAlignment="1" applyProtection="1">
      <alignment horizontal="center"/>
    </xf>
    <xf numFmtId="0" fontId="7" fillId="2" borderId="0" xfId="0" applyFont="1" applyFill="1" applyAlignment="1" applyProtection="1">
      <alignment horizontal="center"/>
    </xf>
    <xf numFmtId="0" fontId="13" fillId="2" borderId="0" xfId="0" applyFont="1" applyFill="1" applyBorder="1" applyAlignment="1" applyProtection="1">
      <alignment horizontal="center" vertical="center" wrapText="1"/>
    </xf>
    <xf numFmtId="0" fontId="14" fillId="2" borderId="0" xfId="0" applyFont="1" applyFill="1" applyBorder="1" applyAlignment="1" applyProtection="1">
      <alignment horizontal="left" vertical="center" wrapText="1"/>
    </xf>
    <xf numFmtId="0" fontId="7" fillId="2" borderId="0" xfId="0" applyFont="1" applyFill="1" applyBorder="1" applyAlignment="1" applyProtection="1">
      <alignment horizontal="center" vertical="center"/>
    </xf>
    <xf numFmtId="0" fontId="7" fillId="2" borderId="0" xfId="0" applyFont="1" applyFill="1" applyBorder="1" applyAlignment="1" applyProtection="1">
      <alignment horizontal="center"/>
    </xf>
    <xf numFmtId="0" fontId="6" fillId="2" borderId="0" xfId="0" applyFont="1" applyFill="1" applyBorder="1" applyAlignment="1" applyProtection="1">
      <alignment horizontal="center" vertical="center" wrapText="1"/>
    </xf>
    <xf numFmtId="0" fontId="11" fillId="2" borderId="1" xfId="0" applyFont="1" applyFill="1" applyBorder="1" applyAlignment="1" applyProtection="1">
      <alignment horizontal="center" vertical="center"/>
    </xf>
    <xf numFmtId="0" fontId="10" fillId="2" borderId="10" xfId="0" applyFont="1" applyFill="1" applyBorder="1" applyAlignment="1" applyProtection="1">
      <alignment horizontal="center" vertical="center"/>
    </xf>
    <xf numFmtId="0" fontId="10" fillId="2" borderId="19" xfId="0" applyFont="1" applyFill="1" applyBorder="1" applyAlignment="1" applyProtection="1">
      <alignment horizontal="center" vertical="center"/>
    </xf>
    <xf numFmtId="0" fontId="12" fillId="0" borderId="1" xfId="0" applyFont="1" applyBorder="1" applyAlignment="1" applyProtection="1">
      <alignment horizontal="center" vertical="center"/>
    </xf>
    <xf numFmtId="49" fontId="26" fillId="0" borderId="1" xfId="0" applyNumberFormat="1" applyFont="1" applyBorder="1" applyAlignment="1" applyProtection="1">
      <alignment horizontal="center" vertical="center"/>
    </xf>
    <xf numFmtId="0" fontId="13" fillId="3" borderId="29" xfId="0" applyFont="1" applyFill="1" applyBorder="1" applyAlignment="1" applyProtection="1">
      <alignment horizontal="center" vertical="center" wrapText="1"/>
    </xf>
    <xf numFmtId="0" fontId="13" fillId="0" borderId="1" xfId="0" applyFont="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3" borderId="49" xfId="0" applyFont="1" applyFill="1" applyBorder="1" applyAlignment="1" applyProtection="1">
      <alignment horizontal="center" vertical="center" wrapText="1"/>
    </xf>
    <xf numFmtId="0" fontId="13" fillId="3" borderId="50" xfId="0" applyFont="1" applyFill="1" applyBorder="1" applyAlignment="1" applyProtection="1">
      <alignment horizontal="center" vertical="center" wrapText="1"/>
    </xf>
    <xf numFmtId="0" fontId="17" fillId="0" borderId="1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57" xfId="0" applyFont="1" applyFill="1" applyBorder="1" applyAlignment="1" applyProtection="1">
      <alignment horizontal="center" vertical="center" wrapText="1"/>
    </xf>
    <xf numFmtId="0" fontId="13" fillId="3" borderId="58" xfId="0" applyFont="1" applyFill="1" applyBorder="1" applyAlignment="1" applyProtection="1">
      <alignment horizontal="center" vertical="center" wrapText="1"/>
    </xf>
    <xf numFmtId="0" fontId="13" fillId="3" borderId="59" xfId="0" applyFont="1" applyFill="1" applyBorder="1" applyAlignment="1" applyProtection="1">
      <alignment horizontal="center" vertical="center" wrapText="1"/>
    </xf>
    <xf numFmtId="0" fontId="17" fillId="0" borderId="16" xfId="0" applyFont="1" applyFill="1" applyBorder="1" applyAlignment="1" applyProtection="1">
      <alignment horizontal="center" vertical="center" wrapText="1"/>
    </xf>
    <xf numFmtId="0" fontId="13" fillId="2" borderId="0" xfId="0" applyFont="1" applyFill="1" applyBorder="1" applyAlignment="1" applyProtection="1">
      <alignment horizontal="center"/>
    </xf>
    <xf numFmtId="0" fontId="13" fillId="3" borderId="28" xfId="0" applyFont="1" applyFill="1" applyBorder="1" applyAlignment="1" applyProtection="1">
      <alignment horizontal="center" vertical="center" wrapText="1"/>
    </xf>
    <xf numFmtId="0" fontId="11" fillId="0" borderId="12" xfId="0" applyFont="1" applyBorder="1" applyAlignment="1" applyProtection="1">
      <alignment horizontal="left" vertical="center" wrapText="1"/>
    </xf>
    <xf numFmtId="0" fontId="11" fillId="0" borderId="31" xfId="0" applyFont="1" applyBorder="1" applyAlignment="1" applyProtection="1">
      <alignment horizontal="left" vertical="center" wrapText="1"/>
    </xf>
    <xf numFmtId="0" fontId="11" fillId="0" borderId="25" xfId="0" applyFont="1" applyBorder="1" applyAlignment="1" applyProtection="1">
      <alignment horizontal="left" vertical="center" wrapText="1"/>
    </xf>
    <xf numFmtId="0" fontId="13" fillId="3" borderId="2"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38" xfId="0" applyFont="1" applyFill="1" applyBorder="1" applyAlignment="1" applyProtection="1">
      <alignment horizontal="center" vertical="center" wrapText="1"/>
    </xf>
    <xf numFmtId="0" fontId="11" fillId="0" borderId="32" xfId="0" applyFont="1" applyBorder="1" applyAlignment="1" applyProtection="1">
      <alignment horizontal="left" vertical="center" wrapText="1"/>
    </xf>
    <xf numFmtId="0" fontId="13" fillId="3" borderId="17" xfId="0" applyFont="1" applyFill="1" applyBorder="1" applyAlignment="1" applyProtection="1">
      <alignment horizontal="center" vertical="center" wrapText="1"/>
    </xf>
    <xf numFmtId="0" fontId="13" fillId="3" borderId="53"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0" xfId="0" applyFont="1" applyFill="1" applyBorder="1" applyAlignment="1" applyProtection="1">
      <alignment horizontal="center" vertical="center" wrapText="1"/>
    </xf>
    <xf numFmtId="0" fontId="13" fillId="3" borderId="54"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1" fillId="0" borderId="21" xfId="0" applyFont="1" applyBorder="1" applyAlignment="1" applyProtection="1">
      <alignment horizontal="left" vertical="center" wrapText="1"/>
    </xf>
    <xf numFmtId="0" fontId="11" fillId="0" borderId="55" xfId="0" applyFont="1" applyBorder="1" applyAlignment="1" applyProtection="1">
      <alignment horizontal="left" vertical="center" wrapText="1"/>
    </xf>
    <xf numFmtId="0" fontId="11" fillId="0" borderId="56" xfId="0" applyFont="1" applyBorder="1" applyAlignment="1" applyProtection="1">
      <alignment horizontal="left" vertical="center" wrapText="1"/>
    </xf>
    <xf numFmtId="0" fontId="19" fillId="0" borderId="12" xfId="0" applyFont="1" applyBorder="1" applyAlignment="1" applyProtection="1">
      <alignment horizontal="center" vertical="center" wrapText="1"/>
    </xf>
    <xf numFmtId="0" fontId="19" fillId="0" borderId="31" xfId="0" applyFont="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9" fillId="0" borderId="32" xfId="0" applyFont="1" applyBorder="1" applyAlignment="1" applyProtection="1">
      <alignment horizontal="center" vertical="center" wrapText="1"/>
    </xf>
    <xf numFmtId="0" fontId="11" fillId="0" borderId="12" xfId="0" applyNumberFormat="1" applyFont="1" applyBorder="1" applyAlignment="1" applyProtection="1">
      <alignment horizontal="left" vertical="center" wrapText="1"/>
    </xf>
    <xf numFmtId="0" fontId="11" fillId="0" borderId="31" xfId="0" applyNumberFormat="1" applyFont="1" applyBorder="1" applyAlignment="1" applyProtection="1">
      <alignment horizontal="left" vertical="center" wrapText="1"/>
    </xf>
    <xf numFmtId="0" fontId="11" fillId="0" borderId="25" xfId="0" applyNumberFormat="1" applyFont="1" applyBorder="1" applyAlignment="1" applyProtection="1">
      <alignment horizontal="left" vertical="center" wrapText="1"/>
    </xf>
    <xf numFmtId="0" fontId="11" fillId="0" borderId="12"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0" fontId="11" fillId="0" borderId="12" xfId="0" applyNumberFormat="1" applyFont="1" applyBorder="1" applyAlignment="1" applyProtection="1">
      <alignment horizontal="left" vertical="center" wrapText="1"/>
    </xf>
    <xf numFmtId="0" fontId="11" fillId="0" borderId="31" xfId="0" applyNumberFormat="1" applyFont="1" applyBorder="1" applyAlignment="1" applyProtection="1">
      <alignment horizontal="left" vertical="center" wrapText="1"/>
    </xf>
    <xf numFmtId="0" fontId="11" fillId="0" borderId="25" xfId="0" applyNumberFormat="1" applyFont="1" applyBorder="1" applyAlignment="1" applyProtection="1">
      <alignment horizontal="left" vertical="center" wrapText="1"/>
    </xf>
    <xf numFmtId="0" fontId="11" fillId="0" borderId="12" xfId="0" applyFont="1" applyBorder="1" applyAlignment="1" applyProtection="1">
      <alignment horizontal="center" vertical="center" wrapText="1"/>
    </xf>
    <xf numFmtId="0" fontId="11" fillId="0" borderId="31" xfId="0" applyFont="1" applyBorder="1" applyAlignment="1" applyProtection="1">
      <alignment horizontal="center" vertical="center" wrapText="1"/>
    </xf>
    <xf numFmtId="0" fontId="11" fillId="0" borderId="32" xfId="0" applyFont="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19" fillId="2" borderId="0" xfId="0" applyFont="1" applyFill="1" applyBorder="1" applyAlignment="1" applyProtection="1">
      <alignment vertical="center" wrapText="1"/>
    </xf>
    <xf numFmtId="0" fontId="19" fillId="2" borderId="4" xfId="0" applyFont="1" applyFill="1" applyBorder="1" applyAlignment="1" applyProtection="1">
      <alignment vertical="center" wrapText="1"/>
    </xf>
    <xf numFmtId="0" fontId="13" fillId="3" borderId="44"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53"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3" borderId="47" xfId="0" applyFont="1" applyFill="1" applyBorder="1" applyAlignment="1" applyProtection="1">
      <alignment horizontal="center" vertical="center" wrapText="1"/>
    </xf>
    <xf numFmtId="0" fontId="13" fillId="0" borderId="0" xfId="0" applyFont="1" applyFill="1" applyBorder="1" applyAlignment="1" applyProtection="1">
      <alignment vertical="center" wrapText="1"/>
    </xf>
    <xf numFmtId="0" fontId="13" fillId="2" borderId="0" xfId="0" applyFont="1" applyFill="1" applyBorder="1" applyAlignment="1" applyProtection="1">
      <alignment vertical="center" wrapText="1"/>
    </xf>
    <xf numFmtId="0" fontId="13" fillId="2" borderId="4" xfId="0" applyFont="1" applyFill="1" applyBorder="1" applyAlignment="1" applyProtection="1">
      <alignment vertical="center" wrapText="1"/>
    </xf>
    <xf numFmtId="0" fontId="13" fillId="3" borderId="22" xfId="0" applyFont="1" applyFill="1" applyBorder="1" applyAlignment="1" applyProtection="1">
      <alignment horizontal="center" vertical="center" wrapText="1"/>
    </xf>
    <xf numFmtId="0" fontId="13" fillId="3" borderId="1" xfId="0" applyFont="1" applyFill="1" applyBorder="1" applyAlignment="1" applyProtection="1">
      <alignment horizontal="center" vertical="center" wrapText="1"/>
    </xf>
    <xf numFmtId="0" fontId="13" fillId="0" borderId="10" xfId="0" applyFont="1" applyBorder="1" applyAlignment="1" applyProtection="1">
      <alignment horizontal="left" vertical="center" wrapText="1"/>
    </xf>
    <xf numFmtId="0" fontId="13" fillId="0" borderId="20" xfId="0" applyFont="1" applyBorder="1" applyAlignment="1" applyProtection="1">
      <alignment horizontal="left" vertical="center" wrapText="1"/>
    </xf>
    <xf numFmtId="0" fontId="13" fillId="0" borderId="19" xfId="0" applyFont="1" applyBorder="1" applyAlignment="1" applyProtection="1">
      <alignment horizontal="left" vertical="center" wrapText="1"/>
    </xf>
    <xf numFmtId="0" fontId="13" fillId="4" borderId="48" xfId="0" applyFont="1" applyFill="1" applyBorder="1" applyAlignment="1" applyProtection="1">
      <alignment horizontal="center" vertical="center" wrapText="1"/>
    </xf>
    <xf numFmtId="0" fontId="13" fillId="4" borderId="49" xfId="0" applyFont="1" applyFill="1" applyBorder="1" applyAlignment="1" applyProtection="1">
      <alignment horizontal="center" vertical="center" wrapText="1"/>
    </xf>
    <xf numFmtId="0" fontId="13" fillId="4" borderId="50" xfId="0" applyFont="1" applyFill="1" applyBorder="1" applyAlignment="1" applyProtection="1">
      <alignment horizontal="center" vertical="center" wrapText="1"/>
    </xf>
    <xf numFmtId="0" fontId="13" fillId="4" borderId="14"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0" fontId="13" fillId="4" borderId="10" xfId="0" applyFont="1" applyFill="1" applyBorder="1" applyAlignment="1" applyProtection="1">
      <alignment horizontal="center" vertical="center"/>
    </xf>
    <xf numFmtId="0" fontId="13" fillId="4" borderId="19" xfId="0" applyFont="1" applyFill="1" applyBorder="1" applyAlignment="1" applyProtection="1">
      <alignment horizontal="center" vertical="center"/>
    </xf>
    <xf numFmtId="0" fontId="13" fillId="4" borderId="1" xfId="0" applyFont="1" applyFill="1" applyBorder="1" applyAlignment="1" applyProtection="1">
      <alignment horizontal="center" vertical="center"/>
    </xf>
    <xf numFmtId="0" fontId="13" fillId="4" borderId="5" xfId="0" applyFont="1" applyFill="1" applyBorder="1" applyAlignment="1" applyProtection="1">
      <alignment horizontal="center" vertical="center" wrapText="1"/>
    </xf>
    <xf numFmtId="0" fontId="13" fillId="4" borderId="51"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52"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16" xfId="0" applyFont="1" applyFill="1" applyBorder="1" applyAlignment="1" applyProtection="1">
      <alignment horizontal="center" vertical="center" wrapText="1"/>
    </xf>
    <xf numFmtId="0" fontId="13" fillId="4" borderId="1" xfId="0" applyFont="1" applyFill="1" applyBorder="1" applyAlignment="1" applyProtection="1">
      <alignment horizontal="center" vertical="center" wrapText="1"/>
    </xf>
    <xf numFmtId="166" fontId="13" fillId="4" borderId="1" xfId="0" applyNumberFormat="1" applyFont="1" applyFill="1" applyBorder="1" applyAlignment="1" applyProtection="1">
      <alignment horizontal="center" vertical="center" wrapText="1"/>
    </xf>
    <xf numFmtId="166" fontId="13" fillId="4" borderId="5" xfId="0" applyNumberFormat="1" applyFont="1" applyFill="1" applyBorder="1" applyAlignment="1" applyProtection="1">
      <alignment horizontal="center" vertical="center" wrapText="1"/>
    </xf>
    <xf numFmtId="0" fontId="10" fillId="2" borderId="1" xfId="0" applyFont="1" applyFill="1" applyBorder="1" applyAlignment="1" applyProtection="1">
      <alignment horizontal="left" vertical="center" wrapText="1"/>
    </xf>
    <xf numFmtId="0" fontId="10" fillId="0" borderId="19" xfId="0" applyFont="1" applyFill="1" applyBorder="1" applyAlignment="1" applyProtection="1">
      <alignment horizontal="left" vertical="center" wrapText="1"/>
    </xf>
    <xf numFmtId="0" fontId="10" fillId="0" borderId="1" xfId="0" applyFont="1" applyFill="1" applyBorder="1" applyAlignment="1" applyProtection="1">
      <alignment horizontal="center" vertical="center" wrapText="1"/>
    </xf>
    <xf numFmtId="14" fontId="10" fillId="0" borderId="1" xfId="0" applyNumberFormat="1" applyFont="1" applyFill="1" applyBorder="1" applyAlignment="1" applyProtection="1">
      <alignment horizontal="center" vertical="center"/>
    </xf>
    <xf numFmtId="2" fontId="14" fillId="2" borderId="1" xfId="0" applyNumberFormat="1"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 xfId="0" applyNumberFormat="1" applyFont="1" applyFill="1" applyBorder="1" applyAlignment="1" applyProtection="1">
      <alignment horizontal="center" vertical="center" wrapText="1"/>
    </xf>
    <xf numFmtId="9" fontId="14" fillId="0" borderId="1" xfId="0" applyNumberFormat="1" applyFont="1" applyFill="1" applyBorder="1" applyAlignment="1" applyProtection="1">
      <alignment horizontal="center" vertical="center" wrapText="1"/>
    </xf>
    <xf numFmtId="2" fontId="14" fillId="0" borderId="1" xfId="0" applyNumberFormat="1" applyFont="1" applyFill="1" applyBorder="1" applyAlignment="1" applyProtection="1">
      <alignment horizontal="center" vertical="center" wrapText="1"/>
    </xf>
    <xf numFmtId="2" fontId="14" fillId="0" borderId="1" xfId="0" applyNumberFormat="1" applyFont="1" applyFill="1" applyBorder="1" applyAlignment="1" applyProtection="1">
      <alignment vertical="center" wrapText="1"/>
    </xf>
    <xf numFmtId="165" fontId="14" fillId="0" borderId="1" xfId="4" applyNumberFormat="1" applyFont="1" applyFill="1" applyBorder="1" applyAlignment="1" applyProtection="1">
      <alignment vertical="center" wrapText="1"/>
    </xf>
    <xf numFmtId="166" fontId="14" fillId="0" borderId="5" xfId="0" applyNumberFormat="1" applyFont="1" applyFill="1" applyBorder="1" applyAlignment="1" applyProtection="1">
      <alignment horizontal="center" vertical="center" wrapText="1"/>
    </xf>
    <xf numFmtId="0" fontId="7" fillId="0" borderId="0" xfId="0" applyFont="1" applyFill="1" applyProtection="1"/>
    <xf numFmtId="9" fontId="14" fillId="0" borderId="1" xfId="4" applyFont="1" applyFill="1" applyBorder="1" applyAlignment="1" applyProtection="1">
      <alignment horizontal="center" vertical="center" wrapText="1"/>
    </xf>
    <xf numFmtId="9" fontId="10" fillId="0" borderId="1" xfId="4" applyFont="1" applyFill="1" applyBorder="1" applyAlignment="1" applyProtection="1">
      <alignment horizontal="center" vertical="center" wrapText="1"/>
    </xf>
    <xf numFmtId="9" fontId="14" fillId="0" borderId="1" xfId="4"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wrapText="1"/>
    </xf>
    <xf numFmtId="0" fontId="14" fillId="2" borderId="1" xfId="0" applyFont="1" applyFill="1" applyBorder="1" applyAlignment="1" applyProtection="1">
      <alignment horizontal="left" vertical="center" wrapText="1"/>
    </xf>
    <xf numFmtId="0" fontId="14" fillId="0" borderId="19" xfId="0" applyFont="1" applyFill="1" applyBorder="1" applyAlignment="1" applyProtection="1">
      <alignment horizontal="left" vertical="center" wrapText="1"/>
    </xf>
    <xf numFmtId="14" fontId="14" fillId="0" borderId="1" xfId="0" applyNumberFormat="1" applyFont="1" applyFill="1" applyBorder="1" applyAlignment="1" applyProtection="1">
      <alignment horizontal="center" vertical="center"/>
    </xf>
    <xf numFmtId="9" fontId="14" fillId="2" borderId="1" xfId="4"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1" xfId="0" applyFont="1" applyFill="1" applyBorder="1" applyAlignment="1" applyProtection="1">
      <alignment vertical="center" wrapText="1"/>
    </xf>
    <xf numFmtId="9" fontId="10" fillId="0" borderId="1" xfId="6" applyFont="1" applyFill="1" applyBorder="1" applyAlignment="1" applyProtection="1">
      <alignment horizontal="center" vertical="center" wrapText="1"/>
    </xf>
    <xf numFmtId="0" fontId="14" fillId="2" borderId="0" xfId="0" applyFont="1" applyFill="1" applyAlignment="1" applyProtection="1">
      <alignment horizontal="center" vertical="center"/>
    </xf>
    <xf numFmtId="0" fontId="14" fillId="2" borderId="0" xfId="0" applyFont="1" applyFill="1" applyAlignment="1" applyProtection="1">
      <alignment horizontal="center"/>
    </xf>
    <xf numFmtId="0" fontId="14" fillId="2" borderId="0" xfId="0" applyFont="1" applyFill="1" applyProtection="1"/>
    <xf numFmtId="0" fontId="13" fillId="2" borderId="0" xfId="0" applyFont="1" applyFill="1" applyProtection="1"/>
    <xf numFmtId="0" fontId="13" fillId="0" borderId="1" xfId="0"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wrapText="1"/>
    </xf>
    <xf numFmtId="0" fontId="14" fillId="2" borderId="0" xfId="0" applyFont="1" applyFill="1" applyBorder="1" applyAlignment="1" applyProtection="1">
      <alignment horizontal="center" vertical="center" wrapText="1"/>
    </xf>
    <xf numFmtId="0" fontId="14" fillId="2" borderId="0" xfId="0" applyNumberFormat="1" applyFont="1" applyFill="1" applyBorder="1" applyAlignment="1" applyProtection="1">
      <alignment horizontal="center" vertical="center" wrapText="1"/>
    </xf>
    <xf numFmtId="2" fontId="14" fillId="2" borderId="0" xfId="0" applyNumberFormat="1" applyFont="1" applyFill="1" applyBorder="1" applyAlignment="1" applyProtection="1">
      <alignment vertical="center" wrapText="1"/>
    </xf>
    <xf numFmtId="166" fontId="14" fillId="2" borderId="0" xfId="0" applyNumberFormat="1" applyFont="1" applyFill="1" applyBorder="1" applyAlignment="1" applyProtection="1">
      <alignment horizontal="center" vertical="center" wrapText="1"/>
    </xf>
    <xf numFmtId="0" fontId="13" fillId="2" borderId="0" xfId="0" applyFont="1" applyFill="1" applyBorder="1" applyAlignment="1" applyProtection="1">
      <alignment horizontal="right" vertical="center" wrapText="1"/>
    </xf>
    <xf numFmtId="0" fontId="6" fillId="2" borderId="0" xfId="0" applyFont="1" applyFill="1" applyBorder="1" applyProtection="1"/>
    <xf numFmtId="0" fontId="28" fillId="2" borderId="0" xfId="0" applyFont="1" applyFill="1" applyBorder="1" applyAlignment="1" applyProtection="1">
      <alignment vertical="center"/>
    </xf>
    <xf numFmtId="0" fontId="28" fillId="2" borderId="0" xfId="0" applyFont="1" applyFill="1" applyBorder="1" applyAlignment="1" applyProtection="1">
      <alignment horizontal="center" vertical="center" wrapText="1"/>
    </xf>
    <xf numFmtId="0" fontId="6" fillId="2" borderId="0" xfId="0" applyFont="1" applyFill="1" applyProtection="1"/>
    <xf numFmtId="0" fontId="6" fillId="0" borderId="0" xfId="0" applyFont="1" applyProtection="1"/>
    <xf numFmtId="0" fontId="10" fillId="2" borderId="1" xfId="0" applyFont="1" applyFill="1" applyBorder="1" applyAlignment="1" applyProtection="1">
      <alignment horizontal="center" vertical="center"/>
    </xf>
    <xf numFmtId="0" fontId="12" fillId="2" borderId="1" xfId="0" applyFont="1" applyFill="1" applyBorder="1" applyAlignment="1" applyProtection="1">
      <alignment horizontal="center" vertical="center"/>
    </xf>
    <xf numFmtId="49" fontId="12" fillId="2" borderId="1" xfId="0" applyNumberFormat="1" applyFont="1" applyFill="1" applyBorder="1" applyAlignment="1" applyProtection="1">
      <alignment horizontal="center" vertical="center"/>
    </xf>
    <xf numFmtId="0" fontId="11" fillId="0" borderId="1" xfId="0" applyFont="1" applyBorder="1" applyAlignment="1" applyProtection="1">
      <alignment horizontal="left" vertical="center" wrapText="1"/>
    </xf>
    <xf numFmtId="0" fontId="11" fillId="0" borderId="10" xfId="0" applyFont="1" applyBorder="1" applyAlignment="1" applyProtection="1">
      <alignment horizontal="center" vertical="center" wrapText="1"/>
    </xf>
    <xf numFmtId="0" fontId="11" fillId="0" borderId="20" xfId="0" applyFont="1" applyBorder="1" applyAlignment="1" applyProtection="1">
      <alignment horizontal="center" vertical="center" wrapText="1"/>
    </xf>
    <xf numFmtId="0" fontId="11" fillId="0" borderId="19" xfId="0" applyFont="1" applyBorder="1" applyAlignment="1" applyProtection="1">
      <alignment horizontal="center" vertical="center" wrapText="1"/>
    </xf>
    <xf numFmtId="0" fontId="18" fillId="0" borderId="1"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pplyProtection="1">
      <alignment vertical="center" wrapText="1"/>
    </xf>
    <xf numFmtId="0" fontId="14" fillId="0" borderId="16" xfId="0" applyFont="1" applyFill="1" applyBorder="1" applyAlignment="1" applyProtection="1">
      <alignment horizontal="center" vertical="center" wrapText="1"/>
    </xf>
    <xf numFmtId="14" fontId="14" fillId="0" borderId="1" xfId="0" applyNumberFormat="1" applyFont="1" applyFill="1" applyBorder="1" applyAlignment="1" applyProtection="1">
      <alignment vertical="center"/>
    </xf>
    <xf numFmtId="9" fontId="35" fillId="0" borderId="1" xfId="4" applyFont="1" applyFill="1" applyBorder="1" applyAlignment="1" applyProtection="1">
      <alignment horizontal="center" vertical="center" wrapText="1"/>
    </xf>
    <xf numFmtId="165" fontId="14" fillId="0" borderId="1" xfId="4" applyNumberFormat="1" applyFont="1" applyFill="1" applyBorder="1" applyAlignment="1" applyProtection="1">
      <alignment horizontal="center" vertical="center" wrapText="1"/>
    </xf>
    <xf numFmtId="0" fontId="14" fillId="2" borderId="16" xfId="0" applyFont="1" applyFill="1" applyBorder="1" applyAlignment="1" applyProtection="1">
      <alignment horizontal="center" vertical="center" wrapText="1"/>
    </xf>
    <xf numFmtId="9" fontId="10" fillId="0" borderId="1" xfId="0" applyNumberFormat="1" applyFont="1" applyFill="1" applyBorder="1" applyAlignment="1" applyProtection="1">
      <alignment horizontal="center" vertical="center" wrapText="1"/>
    </xf>
    <xf numFmtId="0" fontId="1" fillId="0" borderId="1" xfId="0" applyFont="1" applyFill="1" applyBorder="1" applyAlignment="1" applyProtection="1">
      <alignment horizontal="center" vertical="center" wrapText="1"/>
    </xf>
    <xf numFmtId="1" fontId="14" fillId="0" borderId="1" xfId="0" applyNumberFormat="1" applyFont="1" applyFill="1" applyBorder="1" applyAlignment="1" applyProtection="1">
      <alignment horizontal="center" vertical="center" wrapText="1"/>
    </xf>
    <xf numFmtId="0" fontId="14" fillId="5" borderId="1" xfId="0" applyFont="1" applyFill="1" applyBorder="1" applyAlignment="1" applyProtection="1">
      <alignment horizontal="center" vertical="center" wrapText="1"/>
    </xf>
    <xf numFmtId="9" fontId="10" fillId="5" borderId="1" xfId="4"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1" fontId="14" fillId="0" borderId="1" xfId="4" applyNumberFormat="1" applyFont="1" applyFill="1" applyBorder="1" applyAlignment="1" applyProtection="1">
      <alignment horizontal="center" vertical="center" wrapText="1"/>
    </xf>
    <xf numFmtId="2" fontId="14" fillId="5" borderId="1" xfId="0" applyNumberFormat="1" applyFont="1" applyFill="1" applyBorder="1" applyAlignment="1" applyProtection="1">
      <alignment horizontal="center" vertical="center" wrapText="1"/>
    </xf>
    <xf numFmtId="1" fontId="14" fillId="0" borderId="5" xfId="0" applyNumberFormat="1" applyFont="1" applyFill="1" applyBorder="1" applyAlignment="1" applyProtection="1">
      <alignment horizontal="center" vertical="center" wrapText="1"/>
    </xf>
    <xf numFmtId="0" fontId="14" fillId="2" borderId="19" xfId="0" applyFont="1" applyFill="1" applyBorder="1" applyAlignment="1" applyProtection="1">
      <alignment horizontal="left" vertical="center" wrapText="1"/>
    </xf>
    <xf numFmtId="1" fontId="10" fillId="0" borderId="1" xfId="4" applyNumberFormat="1" applyFont="1" applyFill="1" applyBorder="1" applyAlignment="1" applyProtection="1">
      <alignment horizontal="center" vertical="center" wrapText="1"/>
    </xf>
    <xf numFmtId="0" fontId="14" fillId="0" borderId="3" xfId="0" applyFont="1" applyFill="1" applyBorder="1" applyAlignment="1" applyProtection="1">
      <alignment horizontal="center" vertical="center" wrapText="1"/>
    </xf>
    <xf numFmtId="0" fontId="14"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166" fontId="13" fillId="0" borderId="0" xfId="0" applyNumberFormat="1" applyFont="1" applyFill="1" applyBorder="1" applyAlignment="1" applyProtection="1">
      <alignment horizontal="center" vertical="center" wrapText="1"/>
    </xf>
    <xf numFmtId="166" fontId="34" fillId="0" borderId="4" xfId="0" applyNumberFormat="1" applyFont="1" applyFill="1" applyBorder="1" applyAlignment="1" applyProtection="1">
      <alignment horizontal="center" vertical="center" wrapText="1"/>
    </xf>
    <xf numFmtId="0" fontId="13" fillId="0" borderId="27" xfId="0" applyFont="1" applyBorder="1" applyAlignment="1" applyProtection="1">
      <alignment horizontal="left" vertical="center" wrapText="1"/>
    </xf>
    <xf numFmtId="0" fontId="13" fillId="4" borderId="60"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61" xfId="0" applyFont="1" applyFill="1" applyBorder="1" applyAlignment="1" applyProtection="1">
      <alignment horizontal="center" vertical="center" wrapText="1"/>
    </xf>
    <xf numFmtId="0" fontId="13" fillId="4" borderId="58" xfId="0" applyFont="1" applyFill="1" applyBorder="1" applyAlignment="1" applyProtection="1">
      <alignment horizontal="center" vertical="center" wrapText="1"/>
    </xf>
    <xf numFmtId="0" fontId="13" fillId="4" borderId="59" xfId="0" applyFont="1" applyFill="1" applyBorder="1" applyAlignment="1" applyProtection="1">
      <alignment horizontal="center" vertical="center" wrapText="1"/>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center" vertical="center" wrapText="1"/>
    </xf>
    <xf numFmtId="9" fontId="14" fillId="2" borderId="1" xfId="0" applyNumberFormat="1" applyFont="1" applyFill="1" applyBorder="1" applyAlignment="1" applyProtection="1">
      <alignment horizontal="center" vertical="center" wrapText="1"/>
    </xf>
    <xf numFmtId="166" fontId="14" fillId="4" borderId="5" xfId="0" applyNumberFormat="1" applyFont="1" applyFill="1" applyBorder="1" applyAlignment="1" applyProtection="1">
      <alignment horizontal="center" vertical="center" wrapText="1"/>
    </xf>
    <xf numFmtId="166" fontId="14" fillId="4" borderId="5" xfId="0" applyNumberFormat="1" applyFont="1" applyFill="1" applyBorder="1" applyAlignment="1" applyProtection="1">
      <alignment horizontal="left" vertical="center" wrapText="1"/>
    </xf>
    <xf numFmtId="0" fontId="14" fillId="4" borderId="5" xfId="0" applyNumberFormat="1" applyFont="1" applyFill="1" applyBorder="1" applyAlignment="1" applyProtection="1">
      <alignment vertical="top" wrapText="1"/>
    </xf>
    <xf numFmtId="0" fontId="36" fillId="0" borderId="1" xfId="0" applyFont="1" applyBorder="1" applyAlignment="1" applyProtection="1">
      <alignment horizontal="left" vertical="center"/>
    </xf>
    <xf numFmtId="0" fontId="7" fillId="0" borderId="1" xfId="0" applyFont="1" applyBorder="1" applyAlignment="1" applyProtection="1">
      <alignment horizontal="center" vertical="center"/>
    </xf>
    <xf numFmtId="0" fontId="36" fillId="0" borderId="1" xfId="0" applyFont="1" applyFill="1" applyBorder="1" applyAlignment="1" applyProtection="1">
      <alignment horizontal="center" vertical="center"/>
    </xf>
    <xf numFmtId="0" fontId="36" fillId="0" borderId="1" xfId="0" applyFont="1" applyFill="1" applyBorder="1" applyAlignment="1" applyProtection="1">
      <alignment horizontal="left" vertical="center"/>
    </xf>
    <xf numFmtId="0" fontId="36" fillId="0" borderId="1" xfId="0" applyFont="1" applyBorder="1" applyAlignment="1" applyProtection="1">
      <alignment horizontal="center"/>
    </xf>
    <xf numFmtId="0" fontId="9" fillId="0" borderId="1" xfId="0" applyFont="1" applyBorder="1" applyAlignment="1" applyProtection="1">
      <alignment horizontal="center"/>
    </xf>
    <xf numFmtId="9" fontId="14" fillId="0" borderId="1" xfId="6" applyFont="1" applyFill="1" applyBorder="1" applyAlignment="1" applyProtection="1">
      <alignment horizontal="center" vertical="center" wrapText="1"/>
    </xf>
    <xf numFmtId="0" fontId="36" fillId="0" borderId="1" xfId="0" applyFont="1" applyBorder="1" applyAlignment="1" applyProtection="1">
      <alignment horizontal="center" wrapText="1"/>
    </xf>
    <xf numFmtId="0" fontId="13" fillId="2" borderId="0" xfId="0" applyFont="1" applyFill="1" applyBorder="1" applyAlignment="1" applyProtection="1">
      <alignment horizontal="left" vertical="center" wrapText="1"/>
    </xf>
    <xf numFmtId="0" fontId="14" fillId="2" borderId="0" xfId="0" applyFont="1" applyFill="1" applyBorder="1" applyAlignment="1" applyProtection="1">
      <alignment horizontal="center" vertical="center" wrapText="1"/>
    </xf>
    <xf numFmtId="0" fontId="6" fillId="2" borderId="0" xfId="0" applyFont="1" applyFill="1" applyBorder="1" applyAlignment="1" applyProtection="1">
      <alignment vertical="center"/>
    </xf>
  </cellXfs>
  <cellStyles count="49">
    <cellStyle name="Hipervínculo" xfId="8" builtinId="8" hidden="1"/>
    <cellStyle name="Hipervínculo" xfId="10" builtinId="8" hidden="1"/>
    <cellStyle name="Hipervínculo" xfId="12" builtinId="8" hidden="1"/>
    <cellStyle name="Hipervínculo" xfId="14" builtinId="8" hidden="1"/>
    <cellStyle name="Hipervínculo" xfId="16" builtinId="8" hidden="1"/>
    <cellStyle name="Hipervínculo" xfId="18" builtinId="8" hidden="1"/>
    <cellStyle name="Hipervínculo" xfId="20" builtinId="8" hidden="1"/>
    <cellStyle name="Hipervínculo" xfId="22" builtinId="8" hidden="1"/>
    <cellStyle name="Hipervínculo" xfId="24" builtinId="8" hidden="1"/>
    <cellStyle name="Hipervínculo" xfId="26" builtinId="8" hidden="1"/>
    <cellStyle name="Hipervínculo" xfId="28" builtinId="8" hidden="1"/>
    <cellStyle name="Hipervínculo" xfId="30" builtinId="8" hidden="1"/>
    <cellStyle name="Hipervínculo" xfId="32" builtinId="8" hidden="1"/>
    <cellStyle name="Hipervínculo" xfId="34" builtinId="8" hidden="1"/>
    <cellStyle name="Hipervínculo" xfId="36" builtinId="8" hidden="1"/>
    <cellStyle name="Hipervínculo" xfId="38" builtinId="8" hidden="1"/>
    <cellStyle name="Hipervínculo" xfId="40" builtinId="8" hidden="1"/>
    <cellStyle name="Hipervínculo" xfId="42" builtinId="8" hidden="1"/>
    <cellStyle name="Hipervínculo" xfId="44" builtinId="8" hidden="1"/>
    <cellStyle name="Hipervínculo" xfId="46" builtinId="8" hidden="1"/>
    <cellStyle name="Hipervínculo visitado" xfId="9" builtinId="9" hidden="1"/>
    <cellStyle name="Hipervínculo visitado" xfId="11" builtinId="9" hidden="1"/>
    <cellStyle name="Hipervínculo visitado" xfId="13" builtinId="9" hidden="1"/>
    <cellStyle name="Hipervínculo visitado" xfId="15" builtinId="9" hidden="1"/>
    <cellStyle name="Hipervínculo visitado" xfId="17" builtinId="9" hidden="1"/>
    <cellStyle name="Hipervínculo visitado" xfId="19" builtinId="9" hidden="1"/>
    <cellStyle name="Hipervínculo visitado" xfId="21" builtinId="9" hidden="1"/>
    <cellStyle name="Hipervínculo visitado" xfId="23" builtinId="9" hidden="1"/>
    <cellStyle name="Hipervínculo visitado" xfId="25" builtinId="9" hidden="1"/>
    <cellStyle name="Hipervínculo visitado" xfId="27" builtinId="9" hidden="1"/>
    <cellStyle name="Hipervínculo visitado" xfId="29" builtinId="9" hidden="1"/>
    <cellStyle name="Hipervínculo visitado" xfId="31" builtinId="9" hidden="1"/>
    <cellStyle name="Hipervínculo visitado" xfId="33" builtinId="9" hidden="1"/>
    <cellStyle name="Hipervínculo visitado" xfId="35" builtinId="9" hidden="1"/>
    <cellStyle name="Hipervínculo visitado" xfId="37" builtinId="9" hidden="1"/>
    <cellStyle name="Hipervínculo visitado" xfId="39" builtinId="9" hidden="1"/>
    <cellStyle name="Hipervínculo visitado" xfId="41" builtinId="9" hidden="1"/>
    <cellStyle name="Hipervínculo visitado" xfId="43" builtinId="9" hidden="1"/>
    <cellStyle name="Hipervínculo visitado" xfId="45" builtinId="9" hidden="1"/>
    <cellStyle name="Hipervínculo visitado" xfId="47" builtinId="9" hidden="1"/>
    <cellStyle name="Millares" xfId="48" builtinId="3"/>
    <cellStyle name="Millares [0] 2" xfId="1"/>
    <cellStyle name="Millares [0] 2 2" xfId="7"/>
    <cellStyle name="Millares 2" xfId="2"/>
    <cellStyle name="Normal" xfId="0" builtinId="0"/>
    <cellStyle name="Normal 2" xfId="3"/>
    <cellStyle name="Porcentaje" xfId="4" builtinId="5"/>
    <cellStyle name="Porcentaje 2" xfId="6"/>
    <cellStyle name="Porcentual 3" xfId="5"/>
  </cellStyles>
  <dxfs count="27">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endParaRPr lang="es-ES">
              <a:effectLst/>
            </a:endParaRPr>
          </a:p>
          <a:p>
            <a:pPr>
              <a:defRPr/>
            </a:pPr>
            <a:r>
              <a:rPr lang="es-ES" sz="1200" b="1" i="0" baseline="0">
                <a:effectLst/>
              </a:rPr>
              <a:t>Fortalecer la gestión y administración institucional</a:t>
            </a:r>
            <a:endParaRPr lang="es-ES" sz="1200">
              <a:effectLst/>
            </a:endParaRPr>
          </a:p>
        </c:rich>
      </c:tx>
      <c:layout>
        <c:manualLayout>
          <c:xMode val="edge"/>
          <c:yMode val="edge"/>
          <c:x val="0.21689804734115933"/>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0.13479785211181222"/>
          <c:y val="0.26716644794400701"/>
          <c:w val="0.85674278946739324"/>
          <c:h val="0.70968540390784474"/>
        </c:manualLayout>
      </c:layout>
      <c:bar3DChart>
        <c:barDir val="bar"/>
        <c:grouping val="percentStacked"/>
        <c:varyColors val="0"/>
        <c:ser>
          <c:idx val="0"/>
          <c:order val="0"/>
          <c:tx>
            <c:strRef>
              <c:f>'Tablero de Control'!$F$14</c:f>
              <c:strCache>
                <c:ptCount val="1"/>
                <c:pt idx="0">
                  <c:v>Avance Acumulado</c:v>
                </c:pt>
              </c:strCache>
            </c:strRef>
          </c:tx>
          <c:invertIfNegative val="0"/>
          <c:cat>
            <c:strRef>
              <c:f>'Tablero de Control'!$E$15:$E$17</c:f>
              <c:strCache>
                <c:ptCount val="3"/>
                <c:pt idx="0">
                  <c:v>Estrategia 2</c:v>
                </c:pt>
                <c:pt idx="1">
                  <c:v>Estrategia 4</c:v>
                </c:pt>
                <c:pt idx="2">
                  <c:v>Objetivo 5</c:v>
                </c:pt>
              </c:strCache>
            </c:strRef>
          </c:cat>
          <c:val>
            <c:numRef>
              <c:f>'Tablero de Control'!$F$15:$F$17</c:f>
              <c:numCache>
                <c:formatCode>0%</c:formatCode>
                <c:ptCount val="3"/>
                <c:pt idx="0">
                  <c:v>0.33333333333333331</c:v>
                </c:pt>
                <c:pt idx="1">
                  <c:v>0.64374999999999993</c:v>
                </c:pt>
                <c:pt idx="2">
                  <c:v>0.48854166666666665</c:v>
                </c:pt>
              </c:numCache>
            </c:numRef>
          </c:val>
        </c:ser>
        <c:ser>
          <c:idx val="1"/>
          <c:order val="1"/>
          <c:tx>
            <c:strRef>
              <c:f>'Tablero de Control'!$G$14</c:f>
              <c:strCache>
                <c:ptCount val="1"/>
                <c:pt idx="0">
                  <c:v>Faltante</c:v>
                </c:pt>
              </c:strCache>
            </c:strRef>
          </c:tx>
          <c:invertIfNegative val="0"/>
          <c:cat>
            <c:strRef>
              <c:f>'Tablero de Control'!$E$15:$E$17</c:f>
              <c:strCache>
                <c:ptCount val="3"/>
                <c:pt idx="0">
                  <c:v>Estrategia 2</c:v>
                </c:pt>
                <c:pt idx="1">
                  <c:v>Estrategia 4</c:v>
                </c:pt>
                <c:pt idx="2">
                  <c:v>Objetivo 5</c:v>
                </c:pt>
              </c:strCache>
            </c:strRef>
          </c:cat>
          <c:val>
            <c:numRef>
              <c:f>'Tablero de Control'!$G$15:$G$17</c:f>
              <c:numCache>
                <c:formatCode>0%</c:formatCode>
                <c:ptCount val="3"/>
                <c:pt idx="0">
                  <c:v>0.66666666666666674</c:v>
                </c:pt>
                <c:pt idx="1">
                  <c:v>0.35625000000000007</c:v>
                </c:pt>
                <c:pt idx="2">
                  <c:v>0.51145833333333335</c:v>
                </c:pt>
              </c:numCache>
            </c:numRef>
          </c:val>
        </c:ser>
        <c:dLbls>
          <c:showLegendKey val="0"/>
          <c:showVal val="1"/>
          <c:showCatName val="0"/>
          <c:showSerName val="0"/>
          <c:showPercent val="0"/>
          <c:showBubbleSize val="0"/>
        </c:dLbls>
        <c:gapWidth val="95"/>
        <c:gapDepth val="95"/>
        <c:shape val="box"/>
        <c:axId val="89268992"/>
        <c:axId val="89270528"/>
        <c:axId val="0"/>
      </c:bar3DChart>
      <c:catAx>
        <c:axId val="89268992"/>
        <c:scaling>
          <c:orientation val="minMax"/>
        </c:scaling>
        <c:delete val="0"/>
        <c:axPos val="l"/>
        <c:majorTickMark val="none"/>
        <c:minorTickMark val="none"/>
        <c:tickLblPos val="nextTo"/>
        <c:crossAx val="89270528"/>
        <c:crosses val="autoZero"/>
        <c:auto val="1"/>
        <c:lblAlgn val="ctr"/>
        <c:lblOffset val="100"/>
        <c:noMultiLvlLbl val="0"/>
      </c:catAx>
      <c:valAx>
        <c:axId val="89270528"/>
        <c:scaling>
          <c:orientation val="minMax"/>
        </c:scaling>
        <c:delete val="1"/>
        <c:axPos val="b"/>
        <c:numFmt formatCode="0%" sourceLinked="1"/>
        <c:majorTickMark val="out"/>
        <c:minorTickMark val="none"/>
        <c:tickLblPos val="nextTo"/>
        <c:crossAx val="89268992"/>
        <c:crosses val="autoZero"/>
        <c:crossBetween val="between"/>
      </c:valAx>
    </c:plotArea>
    <c:legend>
      <c:legendPos val="t"/>
      <c:layout>
        <c:manualLayout>
          <c:xMode val="edge"/>
          <c:yMode val="edge"/>
          <c:x val="0.32326211344945949"/>
          <c:y val="0.19270851560221638"/>
          <c:w val="0.35347577310108097"/>
          <c:h val="8.3717191601049873E-2"/>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34"/>
    </mc:Choice>
    <mc:Fallback>
      <c:style val="34"/>
    </mc:Fallback>
  </mc:AlternateContent>
  <c:chart>
    <c:title>
      <c:tx>
        <c:rich>
          <a:bodyPr/>
          <a:lstStyle/>
          <a:p>
            <a:pPr>
              <a:defRPr/>
            </a:pPr>
            <a:r>
              <a:rPr lang="es-ES" sz="1800" b="1" i="0" baseline="0">
                <a:effectLst/>
              </a:rPr>
              <a:t>Objetivo Estratégico 5: </a:t>
            </a:r>
            <a:endParaRPr lang="es-ES">
              <a:effectLst/>
            </a:endParaRPr>
          </a:p>
          <a:p>
            <a:pPr>
              <a:defRPr/>
            </a:pPr>
            <a:r>
              <a:rPr lang="es-ES" sz="1200" b="1" i="0" baseline="0">
                <a:effectLst/>
              </a:rPr>
              <a:t>Fortalecer la gestión y administración institucional</a:t>
            </a:r>
            <a:endParaRPr lang="es-ES" sz="1200">
              <a:effectLst/>
            </a:endParaRPr>
          </a:p>
        </c:rich>
      </c:tx>
      <c:layout>
        <c:manualLayout>
          <c:xMode val="edge"/>
          <c:yMode val="edge"/>
          <c:x val="0.33089100173717478"/>
          <c:y val="0"/>
        </c:manualLayout>
      </c:layout>
      <c:overlay val="0"/>
    </c:title>
    <c:autoTitleDeleted val="0"/>
    <c:view3D>
      <c:rotX val="15"/>
      <c:rotY val="20"/>
      <c:rAngAx val="1"/>
    </c:view3D>
    <c:floor>
      <c:thickness val="0"/>
    </c:floor>
    <c:sideWall>
      <c:thickness val="0"/>
    </c:sideWall>
    <c:backWall>
      <c:thickness val="0"/>
    </c:backWall>
    <c:plotArea>
      <c:layout>
        <c:manualLayout>
          <c:layoutTarget val="inner"/>
          <c:xMode val="edge"/>
          <c:yMode val="edge"/>
          <c:x val="7.8441736569672307E-2"/>
          <c:y val="0.26716644794400701"/>
          <c:w val="0.91309890298294849"/>
          <c:h val="0.70968540390784474"/>
        </c:manualLayout>
      </c:layout>
      <c:bar3DChart>
        <c:barDir val="bar"/>
        <c:grouping val="percentStacked"/>
        <c:varyColors val="0"/>
        <c:ser>
          <c:idx val="0"/>
          <c:order val="0"/>
          <c:tx>
            <c:strRef>
              <c:f>'Tablero de Control'!$F$14</c:f>
              <c:strCache>
                <c:ptCount val="1"/>
                <c:pt idx="0">
                  <c:v>Avance Acumulado</c:v>
                </c:pt>
              </c:strCache>
            </c:strRef>
          </c:tx>
          <c:invertIfNegative val="0"/>
          <c:cat>
            <c:strRef>
              <c:f>'Tablero de Control'!$E$16:$E$17</c:f>
              <c:strCache>
                <c:ptCount val="2"/>
                <c:pt idx="0">
                  <c:v>Estrategia 4</c:v>
                </c:pt>
                <c:pt idx="1">
                  <c:v>Objetivo 5</c:v>
                </c:pt>
              </c:strCache>
            </c:strRef>
          </c:cat>
          <c:val>
            <c:numRef>
              <c:f>'Tablero de Control'!$F$16:$F$17</c:f>
              <c:numCache>
                <c:formatCode>0%</c:formatCode>
                <c:ptCount val="2"/>
                <c:pt idx="0">
                  <c:v>0.64374999999999993</c:v>
                </c:pt>
                <c:pt idx="1">
                  <c:v>0.48854166666666665</c:v>
                </c:pt>
              </c:numCache>
            </c:numRef>
          </c:val>
        </c:ser>
        <c:ser>
          <c:idx val="1"/>
          <c:order val="1"/>
          <c:tx>
            <c:strRef>
              <c:f>'Tablero de Control'!$G$14</c:f>
              <c:strCache>
                <c:ptCount val="1"/>
                <c:pt idx="0">
                  <c:v>Faltante</c:v>
                </c:pt>
              </c:strCache>
            </c:strRef>
          </c:tx>
          <c:invertIfNegative val="0"/>
          <c:cat>
            <c:strRef>
              <c:f>'Tablero de Control'!$E$16:$E$17</c:f>
              <c:strCache>
                <c:ptCount val="2"/>
                <c:pt idx="0">
                  <c:v>Estrategia 4</c:v>
                </c:pt>
                <c:pt idx="1">
                  <c:v>Objetivo 5</c:v>
                </c:pt>
              </c:strCache>
            </c:strRef>
          </c:cat>
          <c:val>
            <c:numRef>
              <c:f>'Tablero de Control'!$G$16:$G$17</c:f>
              <c:numCache>
                <c:formatCode>0%</c:formatCode>
                <c:ptCount val="2"/>
                <c:pt idx="0">
                  <c:v>0.35625000000000007</c:v>
                </c:pt>
                <c:pt idx="1">
                  <c:v>0.51145833333333335</c:v>
                </c:pt>
              </c:numCache>
            </c:numRef>
          </c:val>
        </c:ser>
        <c:dLbls>
          <c:showLegendKey val="0"/>
          <c:showVal val="1"/>
          <c:showCatName val="0"/>
          <c:showSerName val="0"/>
          <c:showPercent val="0"/>
          <c:showBubbleSize val="0"/>
        </c:dLbls>
        <c:gapWidth val="95"/>
        <c:gapDepth val="95"/>
        <c:shape val="box"/>
        <c:axId val="89322624"/>
        <c:axId val="89324160"/>
        <c:axId val="0"/>
      </c:bar3DChart>
      <c:catAx>
        <c:axId val="89322624"/>
        <c:scaling>
          <c:orientation val="minMax"/>
        </c:scaling>
        <c:delete val="0"/>
        <c:axPos val="l"/>
        <c:majorTickMark val="none"/>
        <c:minorTickMark val="none"/>
        <c:tickLblPos val="nextTo"/>
        <c:crossAx val="89324160"/>
        <c:crosses val="autoZero"/>
        <c:auto val="1"/>
        <c:lblAlgn val="ctr"/>
        <c:lblOffset val="100"/>
        <c:noMultiLvlLbl val="0"/>
      </c:catAx>
      <c:valAx>
        <c:axId val="89324160"/>
        <c:scaling>
          <c:orientation val="minMax"/>
        </c:scaling>
        <c:delete val="1"/>
        <c:axPos val="b"/>
        <c:numFmt formatCode="0%" sourceLinked="1"/>
        <c:majorTickMark val="out"/>
        <c:minorTickMark val="none"/>
        <c:tickLblPos val="nextTo"/>
        <c:crossAx val="89322624"/>
        <c:crosses val="autoZero"/>
        <c:crossBetween val="between"/>
      </c:valAx>
    </c:plotArea>
    <c:legend>
      <c:legendPos val="t"/>
      <c:layout>
        <c:manualLayout>
          <c:xMode val="edge"/>
          <c:yMode val="edge"/>
          <c:x val="0.32326215707186451"/>
          <c:y val="0.1927086420470504"/>
          <c:w val="0.35347577310108097"/>
          <c:h val="8.3717191601049873E-2"/>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95250</xdr:rowOff>
    </xdr:from>
    <xdr:to>
      <xdr:col>1</xdr:col>
      <xdr:colOff>838200</xdr:colOff>
      <xdr:row>1</xdr:row>
      <xdr:rowOff>466725</xdr:rowOff>
    </xdr:to>
    <xdr:pic>
      <xdr:nvPicPr>
        <xdr:cNvPr id="15779" name="8 Imagen" descr="IDPCBYN">
          <a:extLst>
            <a:ext uri="{FF2B5EF4-FFF2-40B4-BE49-F238E27FC236}">
              <a16:creationId xmlns="" xmlns:a16="http://schemas.microsoft.com/office/drawing/2014/main" id="{00000000-0008-0000-0100-0000A33D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90500" y="95250"/>
          <a:ext cx="107632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1038777</xdr:colOff>
      <xdr:row>37</xdr:row>
      <xdr:rowOff>11205</xdr:rowOff>
    </xdr:from>
    <xdr:ext cx="2042840" cy="851647"/>
    <mc:AlternateContent xmlns:mc="http://schemas.openxmlformats.org/markup-compatibility/2006" xmlns:a14="http://schemas.microsoft.com/office/drawing/2010/main">
      <mc:Choice Requires="a14">
        <xdr:sp macro="" textlink="">
          <xdr:nvSpPr>
            <xdr:cNvPr id="4" name="3 CuadroTexto">
              <a:extLst>
                <a:ext uri="{FF2B5EF4-FFF2-40B4-BE49-F238E27FC236}">
                  <a16:creationId xmlns="" xmlns:a16="http://schemas.microsoft.com/office/drawing/2014/main" id="{00000000-0008-0000-0100-000004000000}"/>
                </a:ext>
              </a:extLst>
            </xdr:cNvPr>
            <xdr:cNvSpPr txBox="1"/>
          </xdr:nvSpPr>
          <xdr:spPr>
            <a:xfrm>
              <a:off x="1464601" y="1269626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nary>
                      <m:naryPr>
                        <m:chr m:val="∑"/>
                        <m:limLoc m:val="subSup"/>
                        <m:supHide m:val="on"/>
                        <m:ctrlPr>
                          <a:rPr lang="es-ES" sz="2000" b="0" i="1">
                            <a:solidFill>
                              <a:schemeClr val="tx1"/>
                            </a:solidFill>
                            <a:effectLst/>
                            <a:latin typeface="Cambria Math"/>
                            <a:ea typeface="+mn-ea"/>
                            <a:cs typeface="+mn-cs"/>
                          </a:rPr>
                        </m:ctrlPr>
                      </m:naryPr>
                      <m:sub>
                        <m:r>
                          <m:rPr>
                            <m:brk m:alnAt="9"/>
                          </m:rPr>
                          <a:rPr lang="es-ES" sz="2000" b="0" i="1">
                            <a:solidFill>
                              <a:schemeClr val="tx1"/>
                            </a:solidFill>
                            <a:effectLst/>
                            <a:latin typeface="Cambria Math"/>
                            <a:ea typeface="Cambria Math"/>
                            <a:cs typeface="+mn-cs"/>
                          </a:rPr>
                          <m:t>∀</m:t>
                        </m:r>
                        <m:r>
                          <a:rPr lang="es-ES" sz="2000" b="0" i="1">
                            <a:solidFill>
                              <a:schemeClr val="tx1"/>
                            </a:solidFill>
                            <a:effectLst/>
                            <a:latin typeface="Cambria Math"/>
                            <a:ea typeface="Cambria Math"/>
                            <a:cs typeface="+mn-cs"/>
                          </a:rPr>
                          <m:t>𝑖</m:t>
                        </m:r>
                      </m:sub>
                      <m:sup/>
                      <m:e>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𝑒</m:t>
                            </m:r>
                          </m:e>
                          <m:sub>
                            <m:r>
                              <a:rPr lang="es-ES" sz="2000" b="0" i="1">
                                <a:solidFill>
                                  <a:schemeClr val="tx1"/>
                                </a:solidFill>
                                <a:effectLst/>
                                <a:latin typeface="Cambria Math"/>
                                <a:ea typeface="+mn-ea"/>
                                <a:cs typeface="+mn-cs"/>
                              </a:rPr>
                              <m:t>𝑖</m:t>
                            </m:r>
                          </m:sub>
                        </m:sSub>
                        <m:r>
                          <a:rPr lang="es-ES" sz="2000" b="0" i="1">
                            <a:solidFill>
                              <a:schemeClr val="tx1"/>
                            </a:solidFill>
                            <a:effectLst/>
                            <a:latin typeface="Cambria Math"/>
                            <a:ea typeface="+mn-ea"/>
                            <a:cs typeface="+mn-cs"/>
                          </a:rPr>
                          <m:t> </m:t>
                        </m:r>
                        <m:sSub>
                          <m:sSubPr>
                            <m:ctrlPr>
                              <a:rPr lang="es-ES" sz="2000" b="0" i="1">
                                <a:solidFill>
                                  <a:schemeClr val="tx1"/>
                                </a:solidFill>
                                <a:effectLst/>
                                <a:latin typeface="Cambria Math"/>
                                <a:ea typeface="+mn-ea"/>
                                <a:cs typeface="+mn-cs"/>
                              </a:rPr>
                            </m:ctrlPr>
                          </m:sSubPr>
                          <m:e>
                            <m:r>
                              <a:rPr lang="es-ES" sz="2000" b="0" i="1">
                                <a:solidFill>
                                  <a:schemeClr val="tx1"/>
                                </a:solidFill>
                                <a:effectLst/>
                                <a:latin typeface="Cambria Math"/>
                                <a:ea typeface="+mn-ea"/>
                                <a:cs typeface="+mn-cs"/>
                              </a:rPr>
                              <m:t>𝑤</m:t>
                            </m:r>
                          </m:e>
                          <m:sub>
                            <m:r>
                              <a:rPr lang="es-ES" sz="2000" b="0" i="1">
                                <a:solidFill>
                                  <a:schemeClr val="tx1"/>
                                </a:solidFill>
                                <a:effectLst/>
                                <a:latin typeface="Cambria Math"/>
                                <a:ea typeface="+mn-ea"/>
                                <a:cs typeface="+mn-cs"/>
                              </a:rPr>
                              <m:t>𝑖</m:t>
                            </m:r>
                          </m:sub>
                        </m:sSub>
                      </m:e>
                    </m:nary>
                  </m:oMath>
                </m:oMathPara>
              </a14:m>
              <a:endParaRPr lang="es-ES" sz="2000"/>
            </a:p>
          </xdr:txBody>
        </xdr:sp>
      </mc:Choice>
      <mc:Fallback xmlns="">
        <xdr:sp macro="" textlink="">
          <xdr:nvSpPr>
            <xdr:cNvPr id="4" name="3 CuadroTexto"/>
            <xdr:cNvSpPr txBox="1"/>
          </xdr:nvSpPr>
          <xdr:spPr>
            <a:xfrm>
              <a:off x="1464601" y="12696264"/>
              <a:ext cx="2042840" cy="85164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2000" b="0" i="0">
                  <a:solidFill>
                    <a:schemeClr val="tx1"/>
                  </a:solidFill>
                  <a:effectLst/>
                  <a:latin typeface="Cambria Math"/>
                  <a:ea typeface="+mn-ea"/>
                  <a:cs typeface="+mn-cs"/>
                </a:rPr>
                <a:t>∑10_(</a:t>
              </a:r>
              <a:r>
                <a:rPr lang="es-ES" sz="2000" b="0" i="0">
                  <a:solidFill>
                    <a:schemeClr val="tx1"/>
                  </a:solidFill>
                  <a:effectLst/>
                  <a:latin typeface="Cambria Math"/>
                  <a:ea typeface="Cambria Math"/>
                  <a:cs typeface="+mn-cs"/>
                </a:rPr>
                <a:t>∀𝑖</a:t>
              </a:r>
              <a:r>
                <a:rPr lang="es-ES" sz="2000" b="0" i="0">
                  <a:solidFill>
                    <a:schemeClr val="tx1"/>
                  </a:solidFill>
                  <a:effectLst/>
                  <a:latin typeface="Cambria Math"/>
                  <a:ea typeface="+mn-ea"/>
                  <a:cs typeface="+mn-cs"/>
                </a:rPr>
                <a:t>)▒〖</a:t>
              </a:r>
              <a:r>
                <a:rPr lang="es-ES" sz="2000" b="0" i="0">
                  <a:solidFill>
                    <a:schemeClr val="tx1"/>
                  </a:solidFill>
                  <a:effectLst/>
                  <a:latin typeface="+mn-lt"/>
                  <a:ea typeface="+mn-ea"/>
                  <a:cs typeface="+mn-cs"/>
                </a:rPr>
                <a:t>𝑒_𝑖  𝑤_𝑖</a:t>
              </a:r>
              <a:r>
                <a:rPr lang="es-ES" sz="2000" b="0" i="0">
                  <a:solidFill>
                    <a:schemeClr val="tx1"/>
                  </a:solidFill>
                  <a:effectLst/>
                  <a:latin typeface="Cambria Math"/>
                  <a:ea typeface="+mn-ea"/>
                  <a:cs typeface="+mn-cs"/>
                </a:rPr>
                <a:t> 〗</a:t>
              </a:r>
              <a:endParaRPr lang="es-ES" sz="2000"/>
            </a:p>
          </xdr:txBody>
        </xdr:sp>
      </mc:Fallback>
    </mc:AlternateContent>
    <xdr:clientData/>
  </xdr:oneCellAnchor>
  <xdr:oneCellAnchor>
    <xdr:from>
      <xdr:col>2</xdr:col>
      <xdr:colOff>33618</xdr:colOff>
      <xdr:row>38</xdr:row>
      <xdr:rowOff>257735</xdr:rowOff>
    </xdr:from>
    <xdr:ext cx="2812677" cy="655821"/>
    <xdr:sp macro="" textlink="">
      <xdr:nvSpPr>
        <xdr:cNvPr id="5" name="4 CuadroTexto">
          <a:extLst>
            <a:ext uri="{FF2B5EF4-FFF2-40B4-BE49-F238E27FC236}">
              <a16:creationId xmlns="" xmlns:a16="http://schemas.microsoft.com/office/drawing/2014/main" id="{00000000-0008-0000-0100-000005000000}"/>
            </a:ext>
          </a:extLst>
        </xdr:cNvPr>
        <xdr:cNvSpPr txBox="1"/>
      </xdr:nvSpPr>
      <xdr:spPr>
        <a:xfrm>
          <a:off x="1512794" y="13402235"/>
          <a:ext cx="2812677" cy="6558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ES" sz="900" b="1"/>
            <a:t>Donde:</a:t>
          </a:r>
          <a:r>
            <a:rPr lang="es-ES" sz="900"/>
            <a:t> </a:t>
          </a:r>
        </a:p>
        <a:p>
          <a:r>
            <a:rPr lang="es-ES" sz="900" b="1" i="1"/>
            <a:t>e:</a:t>
          </a:r>
          <a:r>
            <a:rPr lang="es-ES" sz="900"/>
            <a:t> eficacia por tipo de actividad</a:t>
          </a:r>
        </a:p>
        <a:p>
          <a:r>
            <a:rPr lang="es-ES" sz="900" b="1" i="1"/>
            <a:t>w:</a:t>
          </a:r>
          <a:r>
            <a:rPr lang="es-ES" sz="900"/>
            <a:t> ponderación</a:t>
          </a:r>
          <a:r>
            <a:rPr lang="es-ES" sz="900" baseline="0"/>
            <a:t> por tipo de actividad</a:t>
          </a:r>
        </a:p>
        <a:p>
          <a:r>
            <a:rPr lang="es-ES" sz="900" b="1" i="1" baseline="0"/>
            <a:t>i:</a:t>
          </a:r>
          <a:r>
            <a:rPr lang="es-ES" sz="900" baseline="0"/>
            <a:t> tipo de actividad (Estrategica, Gestión y Seguimiento)</a:t>
          </a:r>
          <a:endParaRPr lang="es-ES" sz="900"/>
        </a:p>
      </xdr:txBody>
    </xdr:sp>
    <xdr:clientData/>
  </xdr:oneCellAnchor>
  <xdr:oneCellAnchor>
    <xdr:from>
      <xdr:col>2</xdr:col>
      <xdr:colOff>1953182</xdr:colOff>
      <xdr:row>37</xdr:row>
      <xdr:rowOff>107576</xdr:rowOff>
    </xdr:from>
    <xdr:ext cx="1184466" cy="649942"/>
    <mc:AlternateContent xmlns:mc="http://schemas.openxmlformats.org/markup-compatibility/2006" xmlns:a14="http://schemas.microsoft.com/office/drawing/2010/main">
      <mc:Choice Requires="a14">
        <xdr:sp macro="" textlink="">
          <xdr:nvSpPr>
            <xdr:cNvPr id="7" name="6 CuadroTexto">
              <a:extLst>
                <a:ext uri="{FF2B5EF4-FFF2-40B4-BE49-F238E27FC236}">
                  <a16:creationId xmlns="" xmlns:a16="http://schemas.microsoft.com/office/drawing/2014/main" id="{00000000-0008-0000-0100-000007000000}"/>
                </a:ext>
              </a:extLst>
            </xdr:cNvPr>
            <xdr:cNvSpPr txBox="1"/>
          </xdr:nvSpPr>
          <xdr:spPr>
            <a:xfrm>
              <a:off x="3432358" y="1279263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14:m>
                <m:oMathPara xmlns:m="http://schemas.openxmlformats.org/officeDocument/2006/math">
                  <m:oMathParaPr>
                    <m:jc m:val="centerGroup"/>
                  </m:oMathParaPr>
                  <m:oMath xmlns:m="http://schemas.openxmlformats.org/officeDocument/2006/math">
                    <m:sSub>
                      <m:sSubPr>
                        <m:ctrlPr>
                          <a:rPr lang="es-ES" sz="1050" b="0" i="1">
                            <a:solidFill>
                              <a:schemeClr val="tx1"/>
                            </a:solidFill>
                            <a:effectLst/>
                            <a:latin typeface="Cambria Math"/>
                            <a:ea typeface="+mn-ea"/>
                            <a:cs typeface="+mn-cs"/>
                          </a:rPr>
                        </m:ctrlPr>
                      </m:sSubPr>
                      <m:e>
                        <m:r>
                          <a:rPr lang="es-ES" sz="1050" b="0" i="1">
                            <a:solidFill>
                              <a:schemeClr val="tx1"/>
                            </a:solidFill>
                            <a:effectLst/>
                            <a:latin typeface="Cambria Math"/>
                            <a:ea typeface="+mn-ea"/>
                            <a:cs typeface="+mn-cs"/>
                          </a:rPr>
                          <m:t>𝑤</m:t>
                        </m:r>
                      </m:e>
                      <m:sub>
                        <m:r>
                          <a:rPr lang="es-ES" sz="1050" b="0" i="1">
                            <a:solidFill>
                              <a:schemeClr val="tx1"/>
                            </a:solidFill>
                            <a:effectLst/>
                            <a:latin typeface="Cambria Math"/>
                            <a:ea typeface="+mn-ea"/>
                            <a:cs typeface="+mn-cs"/>
                          </a:rPr>
                          <m:t>𝐸𝑠𝑡𝑟𝑎𝑡𝑒𝑔𝑖𝑐𝑎𝑠</m:t>
                        </m:r>
                      </m:sub>
                    </m:sSub>
                    <m:r>
                      <a:rPr lang="es-ES" sz="1050" b="0" i="1">
                        <a:solidFill>
                          <a:schemeClr val="tx1"/>
                        </a:solidFill>
                        <a:effectLst/>
                        <a:latin typeface="Cambria Math"/>
                        <a:ea typeface="+mn-ea"/>
                        <a:cs typeface="+mn-cs"/>
                      </a:rPr>
                      <m:t>:50 %</m:t>
                    </m:r>
                  </m:oMath>
                </m:oMathPara>
              </a14:m>
              <a:endParaRPr lang="es-ES" sz="1800"/>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𝐺𝑒𝑠𝑡𝑖</m:t>
                        </m:r>
                        <m:r>
                          <a:rPr lang="es-ES" sz="1100" b="0" i="1">
                            <a:solidFill>
                              <a:schemeClr val="tx1"/>
                            </a:solidFill>
                            <a:effectLst/>
                            <a:latin typeface="Cambria Math"/>
                            <a:ea typeface="+mn-ea"/>
                            <a:cs typeface="+mn-cs"/>
                          </a:rPr>
                          <m:t>ó</m:t>
                        </m:r>
                        <m:r>
                          <a:rPr lang="es-ES" sz="1100" b="0" i="1">
                            <a:solidFill>
                              <a:schemeClr val="tx1"/>
                            </a:solidFill>
                            <a:effectLst/>
                            <a:latin typeface="Cambria Math"/>
                            <a:ea typeface="+mn-ea"/>
                            <a:cs typeface="+mn-cs"/>
                          </a:rPr>
                          <m:t>𝑛</m:t>
                        </m:r>
                      </m:sub>
                    </m:sSub>
                    <m:r>
                      <a:rPr lang="es-ES" sz="1100" b="0" i="1">
                        <a:solidFill>
                          <a:schemeClr val="tx1"/>
                        </a:solidFill>
                        <a:effectLst/>
                        <a:latin typeface="Cambria Math"/>
                        <a:ea typeface="+mn-ea"/>
                        <a:cs typeface="+mn-cs"/>
                      </a:rPr>
                      <m:t>:25 %</m:t>
                    </m:r>
                  </m:oMath>
                </m:oMathPara>
              </a14:m>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sSub>
                      <m:sSubPr>
                        <m:ctrlPr>
                          <a:rPr lang="es-ES" sz="1100" b="0" i="1">
                            <a:solidFill>
                              <a:schemeClr val="tx1"/>
                            </a:solidFill>
                            <a:effectLst/>
                            <a:latin typeface="Cambria Math"/>
                            <a:ea typeface="+mn-ea"/>
                            <a:cs typeface="+mn-cs"/>
                          </a:rPr>
                        </m:ctrlPr>
                      </m:sSubPr>
                      <m:e>
                        <m:r>
                          <a:rPr lang="es-ES" sz="1100" b="0" i="1">
                            <a:solidFill>
                              <a:schemeClr val="tx1"/>
                            </a:solidFill>
                            <a:effectLst/>
                            <a:latin typeface="Cambria Math"/>
                            <a:ea typeface="+mn-ea"/>
                            <a:cs typeface="+mn-cs"/>
                          </a:rPr>
                          <m:t>𝑤</m:t>
                        </m:r>
                      </m:e>
                      <m:sub>
                        <m:r>
                          <a:rPr lang="es-ES" sz="1100" b="0" i="1">
                            <a:solidFill>
                              <a:schemeClr val="tx1"/>
                            </a:solidFill>
                            <a:effectLst/>
                            <a:latin typeface="Cambria Math"/>
                            <a:ea typeface="+mn-ea"/>
                            <a:cs typeface="+mn-cs"/>
                          </a:rPr>
                          <m:t>𝑆𝑒𝑔𝑢𝑖𝑚𝑖𝑒𝑛𝑡𝑜</m:t>
                        </m:r>
                      </m:sub>
                    </m:sSub>
                    <m:r>
                      <a:rPr lang="es-ES" sz="1100" b="0" i="1">
                        <a:solidFill>
                          <a:schemeClr val="tx1"/>
                        </a:solidFill>
                        <a:effectLst/>
                        <a:latin typeface="Cambria Math"/>
                        <a:ea typeface="+mn-ea"/>
                        <a:cs typeface="+mn-cs"/>
                      </a:rPr>
                      <m:t>:25 %</m:t>
                    </m:r>
                  </m:oMath>
                </m:oMathPara>
              </a14:m>
              <a:endParaRPr lang="es-ES" sz="2000">
                <a:effectLst/>
              </a:endParaRPr>
            </a:p>
            <a:p>
              <a:pPr algn="l"/>
              <a:endParaRPr lang="es-ES" sz="2000"/>
            </a:p>
          </xdr:txBody>
        </xdr:sp>
      </mc:Choice>
      <mc:Fallback xmlns="">
        <xdr:sp macro="" textlink="">
          <xdr:nvSpPr>
            <xdr:cNvPr id="7" name="6 CuadroTexto"/>
            <xdr:cNvSpPr txBox="1"/>
          </xdr:nvSpPr>
          <xdr:spPr>
            <a:xfrm>
              <a:off x="3432358" y="12792635"/>
              <a:ext cx="1184466" cy="64994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l"/>
              <a:r>
                <a:rPr lang="es-ES" sz="1050" b="0" i="0">
                  <a:solidFill>
                    <a:schemeClr val="tx1"/>
                  </a:solidFill>
                  <a:effectLst/>
                  <a:latin typeface="Cambria Math"/>
                  <a:ea typeface="+mn-ea"/>
                  <a:cs typeface="+mn-cs"/>
                </a:rPr>
                <a:t>𝑤_𝐸𝑠𝑡𝑟𝑎𝑡𝑒𝑔𝑖𝑐𝑎𝑠:50 %</a:t>
              </a:r>
              <a:endParaRPr lang="es-ES" sz="1800"/>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𝑤_𝐺𝑒𝑠𝑡𝑖ó𝑛:25 %</a:t>
              </a:r>
              <a:endParaRPr lang="es-ES" sz="2000">
                <a:effectLst/>
              </a:endParaRPr>
            </a:p>
            <a:p>
              <a:pPr marL="0" marR="0" indent="0" algn="l" defTabSz="914400" eaLnBrk="1" fontAlgn="auto" latinLnBrk="0" hangingPunct="1">
                <a:lnSpc>
                  <a:spcPct val="100000"/>
                </a:lnSpc>
                <a:spcBef>
                  <a:spcPts val="0"/>
                </a:spcBef>
                <a:spcAft>
                  <a:spcPts val="0"/>
                </a:spcAft>
                <a:buClrTx/>
                <a:buSzTx/>
                <a:buFontTx/>
                <a:buNone/>
                <a:tabLst/>
                <a:defRPr/>
              </a:pPr>
              <a:r>
                <a:rPr lang="es-ES" sz="1100" b="0" i="0">
                  <a:solidFill>
                    <a:schemeClr val="tx1"/>
                  </a:solidFill>
                  <a:effectLst/>
                  <a:latin typeface="Cambria Math"/>
                  <a:ea typeface="+mn-ea"/>
                  <a:cs typeface="+mn-cs"/>
                </a:rPr>
                <a:t>𝑤_𝑆𝑒𝑔𝑢𝑖𝑚𝑖𝑒𝑛𝑡𝑜:25 %</a:t>
              </a:r>
              <a:endParaRPr lang="es-ES" sz="2000">
                <a:effectLst/>
              </a:endParaRPr>
            </a:p>
            <a:p>
              <a:pPr algn="l"/>
              <a:endParaRPr lang="es-ES" sz="20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xdr:from>
      <xdr:col>0</xdr:col>
      <xdr:colOff>409575</xdr:colOff>
      <xdr:row>0</xdr:row>
      <xdr:rowOff>66675</xdr:rowOff>
    </xdr:from>
    <xdr:to>
      <xdr:col>1</xdr:col>
      <xdr:colOff>1323975</xdr:colOff>
      <xdr:row>1</xdr:row>
      <xdr:rowOff>438150</xdr:rowOff>
    </xdr:to>
    <xdr:pic>
      <xdr:nvPicPr>
        <xdr:cNvPr id="20625" name="8 Imagen" descr="IDPCBYN">
          <a:extLst>
            <a:ext uri="{FF2B5EF4-FFF2-40B4-BE49-F238E27FC236}">
              <a16:creationId xmlns="" xmlns:a16="http://schemas.microsoft.com/office/drawing/2014/main" id="{00000000-0008-0000-0200-000091500000}"/>
            </a:ext>
          </a:extLst>
        </xdr:cNvPr>
        <xdr:cNvPicPr>
          <a:picLocks noChangeAspect="1" noChangeArrowheads="1"/>
        </xdr:cNvPicPr>
      </xdr:nvPicPr>
      <xdr:blipFill>
        <a:blip xmlns:r="http://schemas.openxmlformats.org/officeDocument/2006/relationships" r:embed="rId1">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409575" y="66675"/>
          <a:ext cx="14382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185457</xdr:colOff>
      <xdr:row>0</xdr:row>
      <xdr:rowOff>16809</xdr:rowOff>
    </xdr:from>
    <xdr:to>
      <xdr:col>1</xdr:col>
      <xdr:colOff>1019735</xdr:colOff>
      <xdr:row>1</xdr:row>
      <xdr:rowOff>293034</xdr:rowOff>
    </xdr:to>
    <xdr:pic>
      <xdr:nvPicPr>
        <xdr:cNvPr id="13860" name="8 Imagen" descr="IDPCBYN">
          <a:extLst>
            <a:ext uri="{FF2B5EF4-FFF2-40B4-BE49-F238E27FC236}">
              <a16:creationId xmlns="" xmlns:a16="http://schemas.microsoft.com/office/drawing/2014/main" id="{00000000-0008-0000-0300-000024360000}"/>
            </a:ext>
          </a:extLst>
        </xdr:cNvPr>
        <xdr:cNvPicPr>
          <a:picLocks noChangeAspect="1" noChangeArrowheads="1"/>
        </xdr:cNvPicPr>
      </xdr:nvPicPr>
      <xdr:blipFill>
        <a:blip xmlns:r="http://schemas.openxmlformats.org/officeDocument/2006/relationships" r:embed="rId1" cstate="print">
          <a:clrChange>
            <a:clrFrom>
              <a:srgbClr val="FFFFFE"/>
            </a:clrFrom>
            <a:clrTo>
              <a:srgbClr val="FFFFFE">
                <a:alpha val="0"/>
              </a:srgbClr>
            </a:clrTo>
          </a:clrChange>
          <a:extLst>
            <a:ext uri="{28A0092B-C50C-407E-A947-70E740481C1C}">
              <a14:useLocalDpi xmlns:a14="http://schemas.microsoft.com/office/drawing/2010/main" val="0"/>
            </a:ext>
          </a:extLst>
        </a:blip>
        <a:srcRect/>
        <a:stretch>
          <a:fillRect/>
        </a:stretch>
      </xdr:blipFill>
      <xdr:spPr bwMode="auto">
        <a:xfrm>
          <a:off x="185457" y="16809"/>
          <a:ext cx="1293719" cy="6908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1401752</xdr:colOff>
      <xdr:row>18</xdr:row>
      <xdr:rowOff>146797</xdr:rowOff>
    </xdr:from>
    <xdr:to>
      <xdr:col>7</xdr:col>
      <xdr:colOff>1434351</xdr:colOff>
      <xdr:row>33</xdr:row>
      <xdr:rowOff>32497</xdr:rowOff>
    </xdr:to>
    <xdr:graphicFrame macro="">
      <xdr:nvGraphicFramePr>
        <xdr:cNvPr id="3" name="2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6</xdr:row>
      <xdr:rowOff>38100</xdr:rowOff>
    </xdr:from>
    <xdr:to>
      <xdr:col>14</xdr:col>
      <xdr:colOff>704850</xdr:colOff>
      <xdr:row>19</xdr:row>
      <xdr:rowOff>142875</xdr:rowOff>
    </xdr:to>
    <xdr:graphicFrame macro="">
      <xdr:nvGraphicFramePr>
        <xdr:cNvPr id="3" name="2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view="pageBreakPreview" zoomScale="60" zoomScaleNormal="70" workbookViewId="0">
      <pane ySplit="1" topLeftCell="A10" activePane="bottomLeft" state="frozen"/>
      <selection pane="bottomLeft" activeCell="B1" sqref="B1:B37"/>
    </sheetView>
  </sheetViews>
  <sheetFormatPr baseColWidth="10" defaultRowHeight="12.75" x14ac:dyDescent="0.2"/>
  <cols>
    <col min="1" max="1" width="19.42578125" style="4" customWidth="1"/>
    <col min="2" max="2" width="113" style="4" customWidth="1"/>
    <col min="3" max="3" width="27" style="4" customWidth="1"/>
    <col min="4" max="4" width="21.28515625" style="4" customWidth="1"/>
    <col min="5" max="5" width="86" style="4" customWidth="1"/>
    <col min="6" max="6" width="53" style="4" customWidth="1"/>
    <col min="7" max="7" width="39.42578125" style="4" customWidth="1"/>
    <col min="8" max="16384" width="11.42578125" style="4"/>
  </cols>
  <sheetData>
    <row r="1" spans="1:7" ht="63.75" x14ac:dyDescent="0.2">
      <c r="A1" s="5" t="s">
        <v>57</v>
      </c>
      <c r="B1" s="6" t="s">
        <v>291</v>
      </c>
      <c r="C1" s="7" t="s">
        <v>58</v>
      </c>
      <c r="D1" s="7" t="s">
        <v>113</v>
      </c>
      <c r="E1" s="7" t="s">
        <v>115</v>
      </c>
      <c r="F1" s="7" t="s">
        <v>107</v>
      </c>
      <c r="G1" s="8" t="s">
        <v>106</v>
      </c>
    </row>
    <row r="2" spans="1:7" ht="25.5" x14ac:dyDescent="0.2">
      <c r="A2" s="55" t="s">
        <v>2</v>
      </c>
      <c r="B2" s="64" t="s">
        <v>296</v>
      </c>
      <c r="C2" s="52" t="s">
        <v>59</v>
      </c>
      <c r="D2" s="64" t="s">
        <v>114</v>
      </c>
      <c r="E2" s="9" t="s">
        <v>60</v>
      </c>
      <c r="F2" s="52" t="s">
        <v>123</v>
      </c>
      <c r="G2" s="50" t="s">
        <v>122</v>
      </c>
    </row>
    <row r="3" spans="1:7" ht="38.25" x14ac:dyDescent="0.2">
      <c r="A3" s="55"/>
      <c r="B3" s="65"/>
      <c r="C3" s="52"/>
      <c r="D3" s="65"/>
      <c r="E3" s="9" t="s">
        <v>61</v>
      </c>
      <c r="F3" s="52"/>
      <c r="G3" s="50"/>
    </row>
    <row r="4" spans="1:7" ht="38.25" x14ac:dyDescent="0.2">
      <c r="A4" s="55"/>
      <c r="B4" s="65"/>
      <c r="C4" s="52"/>
      <c r="D4" s="65"/>
      <c r="E4" s="9" t="s">
        <v>62</v>
      </c>
      <c r="F4" s="52"/>
      <c r="G4" s="50"/>
    </row>
    <row r="5" spans="1:7" ht="25.5" x14ac:dyDescent="0.2">
      <c r="A5" s="55"/>
      <c r="B5" s="65"/>
      <c r="C5" s="52"/>
      <c r="D5" s="65"/>
      <c r="E5" s="9" t="s">
        <v>63</v>
      </c>
      <c r="F5" s="52"/>
      <c r="G5" s="50"/>
    </row>
    <row r="6" spans="1:7" ht="25.5" x14ac:dyDescent="0.2">
      <c r="A6" s="55"/>
      <c r="B6" s="65"/>
      <c r="C6" s="52"/>
      <c r="D6" s="66"/>
      <c r="E6" s="9" t="s">
        <v>64</v>
      </c>
      <c r="F6" s="52"/>
      <c r="G6" s="50"/>
    </row>
    <row r="7" spans="1:7" x14ac:dyDescent="0.2">
      <c r="A7" s="55"/>
      <c r="B7" s="65"/>
      <c r="C7" s="52" t="s">
        <v>65</v>
      </c>
      <c r="D7" s="64" t="s">
        <v>118</v>
      </c>
      <c r="E7" s="9" t="s">
        <v>66</v>
      </c>
      <c r="F7" s="52"/>
      <c r="G7" s="50"/>
    </row>
    <row r="8" spans="1:7" x14ac:dyDescent="0.2">
      <c r="A8" s="55"/>
      <c r="B8" s="66"/>
      <c r="C8" s="52"/>
      <c r="D8" s="66"/>
      <c r="E8" s="9" t="s">
        <v>67</v>
      </c>
      <c r="F8" s="52"/>
      <c r="G8" s="50"/>
    </row>
    <row r="9" spans="1:7" ht="38.25" x14ac:dyDescent="0.2">
      <c r="A9" s="55" t="s">
        <v>109</v>
      </c>
      <c r="B9" s="64" t="s">
        <v>294</v>
      </c>
      <c r="C9" s="52" t="s">
        <v>68</v>
      </c>
      <c r="D9" s="64" t="s">
        <v>116</v>
      </c>
      <c r="E9" s="9" t="s">
        <v>69</v>
      </c>
      <c r="F9" s="52" t="s">
        <v>110</v>
      </c>
      <c r="G9" s="50" t="s">
        <v>120</v>
      </c>
    </row>
    <row r="10" spans="1:7" ht="25.5" x14ac:dyDescent="0.2">
      <c r="A10" s="55"/>
      <c r="B10" s="65"/>
      <c r="C10" s="52"/>
      <c r="D10" s="65"/>
      <c r="E10" s="9" t="s">
        <v>70</v>
      </c>
      <c r="F10" s="52"/>
      <c r="G10" s="50"/>
    </row>
    <row r="11" spans="1:7" ht="25.5" x14ac:dyDescent="0.2">
      <c r="A11" s="55"/>
      <c r="B11" s="65"/>
      <c r="C11" s="52"/>
      <c r="D11" s="66"/>
      <c r="E11" s="9" t="s">
        <v>71</v>
      </c>
      <c r="F11" s="52"/>
      <c r="G11" s="50"/>
    </row>
    <row r="12" spans="1:7" ht="25.5" x14ac:dyDescent="0.2">
      <c r="A12" s="55"/>
      <c r="B12" s="65"/>
      <c r="C12" s="52" t="s">
        <v>72</v>
      </c>
      <c r="D12" s="64" t="s">
        <v>116</v>
      </c>
      <c r="E12" s="9" t="s">
        <v>73</v>
      </c>
      <c r="F12" s="52"/>
      <c r="G12" s="50"/>
    </row>
    <row r="13" spans="1:7" ht="25.5" x14ac:dyDescent="0.2">
      <c r="A13" s="55"/>
      <c r="B13" s="65"/>
      <c r="C13" s="52"/>
      <c r="D13" s="65"/>
      <c r="E13" s="9" t="s">
        <v>74</v>
      </c>
      <c r="F13" s="52"/>
      <c r="G13" s="50"/>
    </row>
    <row r="14" spans="1:7" ht="38.25" x14ac:dyDescent="0.2">
      <c r="A14" s="55"/>
      <c r="B14" s="65"/>
      <c r="C14" s="52"/>
      <c r="D14" s="65"/>
      <c r="E14" s="9" t="s">
        <v>75</v>
      </c>
      <c r="F14" s="52"/>
      <c r="G14" s="50"/>
    </row>
    <row r="15" spans="1:7" ht="25.5" x14ac:dyDescent="0.2">
      <c r="A15" s="55"/>
      <c r="B15" s="65"/>
      <c r="C15" s="52"/>
      <c r="D15" s="65"/>
      <c r="E15" s="9" t="s">
        <v>76</v>
      </c>
      <c r="F15" s="52"/>
      <c r="G15" s="50"/>
    </row>
    <row r="16" spans="1:7" ht="25.5" x14ac:dyDescent="0.2">
      <c r="A16" s="55"/>
      <c r="B16" s="65"/>
      <c r="C16" s="52"/>
      <c r="D16" s="65"/>
      <c r="E16" s="9" t="s">
        <v>77</v>
      </c>
      <c r="F16" s="52"/>
      <c r="G16" s="50"/>
    </row>
    <row r="17" spans="1:7" ht="25.5" x14ac:dyDescent="0.2">
      <c r="A17" s="55"/>
      <c r="B17" s="65"/>
      <c r="C17" s="52"/>
      <c r="D17" s="66"/>
      <c r="E17" s="9" t="s">
        <v>78</v>
      </c>
      <c r="F17" s="52"/>
      <c r="G17" s="50"/>
    </row>
    <row r="18" spans="1:7" x14ac:dyDescent="0.2">
      <c r="A18" s="55"/>
      <c r="B18" s="65"/>
      <c r="C18" s="52" t="s">
        <v>65</v>
      </c>
      <c r="D18" s="64" t="s">
        <v>118</v>
      </c>
      <c r="E18" s="10" t="s">
        <v>66</v>
      </c>
      <c r="F18" s="52"/>
      <c r="G18" s="50"/>
    </row>
    <row r="19" spans="1:7" x14ac:dyDescent="0.2">
      <c r="A19" s="55"/>
      <c r="B19" s="66"/>
      <c r="C19" s="52"/>
      <c r="D19" s="66"/>
      <c r="E19" s="10" t="s">
        <v>67</v>
      </c>
      <c r="F19" s="52"/>
      <c r="G19" s="50"/>
    </row>
    <row r="20" spans="1:7" ht="25.5" x14ac:dyDescent="0.2">
      <c r="A20" s="55" t="s">
        <v>79</v>
      </c>
      <c r="B20" s="64" t="s">
        <v>293</v>
      </c>
      <c r="C20" s="52" t="s">
        <v>65</v>
      </c>
      <c r="D20" s="64" t="s">
        <v>119</v>
      </c>
      <c r="E20" s="9" t="s">
        <v>80</v>
      </c>
      <c r="F20" s="52" t="s">
        <v>111</v>
      </c>
      <c r="G20" s="50" t="s">
        <v>108</v>
      </c>
    </row>
    <row r="21" spans="1:7" ht="25.5" x14ac:dyDescent="0.2">
      <c r="A21" s="55"/>
      <c r="B21" s="65"/>
      <c r="C21" s="52"/>
      <c r="D21" s="65"/>
      <c r="E21" s="9" t="s">
        <v>81</v>
      </c>
      <c r="F21" s="54"/>
      <c r="G21" s="51"/>
    </row>
    <row r="22" spans="1:7" x14ac:dyDescent="0.2">
      <c r="A22" s="55"/>
      <c r="B22" s="65"/>
      <c r="C22" s="52"/>
      <c r="D22" s="65"/>
      <c r="E22" s="9" t="s">
        <v>66</v>
      </c>
      <c r="F22" s="54"/>
      <c r="G22" s="51"/>
    </row>
    <row r="23" spans="1:7" x14ac:dyDescent="0.2">
      <c r="A23" s="55"/>
      <c r="B23" s="65"/>
      <c r="C23" s="52"/>
      <c r="D23" s="65"/>
      <c r="E23" s="9" t="s">
        <v>67</v>
      </c>
      <c r="F23" s="54"/>
      <c r="G23" s="51"/>
    </row>
    <row r="24" spans="1:7" ht="25.5" x14ac:dyDescent="0.2">
      <c r="A24" s="55"/>
      <c r="B24" s="66"/>
      <c r="C24" s="52"/>
      <c r="D24" s="66"/>
      <c r="E24" s="9" t="s">
        <v>82</v>
      </c>
      <c r="F24" s="54"/>
      <c r="G24" s="51"/>
    </row>
    <row r="25" spans="1:7" x14ac:dyDescent="0.2">
      <c r="A25" s="60" t="s">
        <v>83</v>
      </c>
      <c r="B25" s="64" t="s">
        <v>292</v>
      </c>
      <c r="C25" s="52" t="s">
        <v>65</v>
      </c>
      <c r="D25" s="64" t="s">
        <v>118</v>
      </c>
      <c r="E25" s="9" t="s">
        <v>84</v>
      </c>
      <c r="F25" s="59" t="s">
        <v>124</v>
      </c>
      <c r="G25" s="50" t="s">
        <v>108</v>
      </c>
    </row>
    <row r="26" spans="1:7" x14ac:dyDescent="0.2">
      <c r="A26" s="61"/>
      <c r="B26" s="67"/>
      <c r="C26" s="52"/>
      <c r="D26" s="65"/>
      <c r="E26" s="9" t="s">
        <v>66</v>
      </c>
      <c r="F26" s="52"/>
      <c r="G26" s="50"/>
    </row>
    <row r="27" spans="1:7" x14ac:dyDescent="0.2">
      <c r="A27" s="61"/>
      <c r="B27" s="67"/>
      <c r="C27" s="52"/>
      <c r="D27" s="65"/>
      <c r="E27" s="9" t="s">
        <v>67</v>
      </c>
      <c r="F27" s="52"/>
      <c r="G27" s="50"/>
    </row>
    <row r="28" spans="1:7" ht="25.5" x14ac:dyDescent="0.2">
      <c r="A28" s="61"/>
      <c r="B28" s="67"/>
      <c r="C28" s="52"/>
      <c r="D28" s="66"/>
      <c r="E28" s="9" t="s">
        <v>82</v>
      </c>
      <c r="F28" s="52"/>
      <c r="G28" s="50"/>
    </row>
    <row r="29" spans="1:7" ht="25.5" x14ac:dyDescent="0.2">
      <c r="A29" s="61"/>
      <c r="B29" s="67"/>
      <c r="C29" s="52" t="s">
        <v>85</v>
      </c>
      <c r="D29" s="64" t="s">
        <v>117</v>
      </c>
      <c r="E29" s="9" t="s">
        <v>86</v>
      </c>
      <c r="F29" s="52" t="s">
        <v>112</v>
      </c>
      <c r="G29" s="50" t="s">
        <v>121</v>
      </c>
    </row>
    <row r="30" spans="1:7" ht="25.5" x14ac:dyDescent="0.2">
      <c r="A30" s="61"/>
      <c r="B30" s="67"/>
      <c r="C30" s="52"/>
      <c r="D30" s="65"/>
      <c r="E30" s="9" t="s">
        <v>87</v>
      </c>
      <c r="F30" s="52"/>
      <c r="G30" s="50"/>
    </row>
    <row r="31" spans="1:7" ht="25.5" x14ac:dyDescent="0.2">
      <c r="A31" s="61"/>
      <c r="B31" s="67"/>
      <c r="C31" s="52"/>
      <c r="D31" s="65"/>
      <c r="E31" s="9" t="s">
        <v>88</v>
      </c>
      <c r="F31" s="52"/>
      <c r="G31" s="50"/>
    </row>
    <row r="32" spans="1:7" ht="25.5" x14ac:dyDescent="0.2">
      <c r="A32" s="61"/>
      <c r="B32" s="67"/>
      <c r="C32" s="52"/>
      <c r="D32" s="65"/>
      <c r="E32" s="9" t="s">
        <v>89</v>
      </c>
      <c r="F32" s="52"/>
      <c r="G32" s="50"/>
    </row>
    <row r="33" spans="1:7" ht="38.25" x14ac:dyDescent="0.2">
      <c r="A33" s="61"/>
      <c r="B33" s="67"/>
      <c r="C33" s="52"/>
      <c r="D33" s="65"/>
      <c r="E33" s="9" t="s">
        <v>90</v>
      </c>
      <c r="F33" s="52"/>
      <c r="G33" s="50"/>
    </row>
    <row r="34" spans="1:7" ht="25.5" x14ac:dyDescent="0.2">
      <c r="A34" s="61"/>
      <c r="B34" s="67"/>
      <c r="C34" s="52"/>
      <c r="D34" s="65"/>
      <c r="E34" s="9" t="s">
        <v>91</v>
      </c>
      <c r="F34" s="52"/>
      <c r="G34" s="50"/>
    </row>
    <row r="35" spans="1:7" ht="25.5" x14ac:dyDescent="0.2">
      <c r="A35" s="62"/>
      <c r="B35" s="68"/>
      <c r="C35" s="52"/>
      <c r="D35" s="66"/>
      <c r="E35" s="9" t="s">
        <v>92</v>
      </c>
      <c r="F35" s="52"/>
      <c r="G35" s="50"/>
    </row>
    <row r="36" spans="1:7" x14ac:dyDescent="0.2">
      <c r="A36" s="56" t="s">
        <v>93</v>
      </c>
      <c r="B36" s="52" t="s">
        <v>295</v>
      </c>
      <c r="C36" s="52" t="s">
        <v>65</v>
      </c>
      <c r="D36" s="52" t="s">
        <v>118</v>
      </c>
      <c r="E36" s="9" t="s">
        <v>66</v>
      </c>
      <c r="F36" s="52" t="s">
        <v>125</v>
      </c>
      <c r="G36" s="52" t="s">
        <v>108</v>
      </c>
    </row>
    <row r="37" spans="1:7" ht="13.5" thickBot="1" x14ac:dyDescent="0.25">
      <c r="A37" s="57"/>
      <c r="B37" s="63"/>
      <c r="C37" s="58"/>
      <c r="D37" s="58"/>
      <c r="E37" s="32" t="s">
        <v>67</v>
      </c>
      <c r="F37" s="58"/>
      <c r="G37" s="53"/>
    </row>
  </sheetData>
  <autoFilter ref="A1:F37"/>
  <mergeCells count="40">
    <mergeCell ref="A9:A19"/>
    <mergeCell ref="D29:D35"/>
    <mergeCell ref="D36:D37"/>
    <mergeCell ref="D2:D6"/>
    <mergeCell ref="D7:D8"/>
    <mergeCell ref="D9:D11"/>
    <mergeCell ref="D12:D17"/>
    <mergeCell ref="D18:D19"/>
    <mergeCell ref="D20:D24"/>
    <mergeCell ref="B2:B8"/>
    <mergeCell ref="B9:B19"/>
    <mergeCell ref="B20:B24"/>
    <mergeCell ref="B25:B35"/>
    <mergeCell ref="C7:C8"/>
    <mergeCell ref="F29:F35"/>
    <mergeCell ref="A25:A35"/>
    <mergeCell ref="C25:C28"/>
    <mergeCell ref="B36:B37"/>
    <mergeCell ref="D25:D28"/>
    <mergeCell ref="G36:G37"/>
    <mergeCell ref="F20:F24"/>
    <mergeCell ref="C12:C17"/>
    <mergeCell ref="C18:C19"/>
    <mergeCell ref="A2:A8"/>
    <mergeCell ref="C2:C6"/>
    <mergeCell ref="F2:F8"/>
    <mergeCell ref="C9:C11"/>
    <mergeCell ref="F9:F19"/>
    <mergeCell ref="A20:A24"/>
    <mergeCell ref="C20:C24"/>
    <mergeCell ref="A36:A37"/>
    <mergeCell ref="C36:C37"/>
    <mergeCell ref="F36:F37"/>
    <mergeCell ref="F25:F28"/>
    <mergeCell ref="C29:C35"/>
    <mergeCell ref="G2:G8"/>
    <mergeCell ref="G9:G19"/>
    <mergeCell ref="G20:G24"/>
    <mergeCell ref="G25:G28"/>
    <mergeCell ref="G29:G35"/>
  </mergeCells>
  <pageMargins left="0.7" right="0.7" top="0.75" bottom="0.75" header="0.3" footer="0.3"/>
  <pageSetup scale="70" orientation="landscape" r:id="rId1"/>
  <colBreaks count="1" manualBreakCount="1">
    <brk id="3" max="1048575" man="1"/>
  </col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22"/>
  <sheetViews>
    <sheetView tabSelected="1" view="pageBreakPreview" zoomScale="85" zoomScaleNormal="85" zoomScaleSheetLayoutView="85" workbookViewId="0">
      <selection activeCell="C8" sqref="C8"/>
    </sheetView>
  </sheetViews>
  <sheetFormatPr baseColWidth="10" defaultRowHeight="15.75" zeroHeight="1" x14ac:dyDescent="0.25"/>
  <cols>
    <col min="1" max="1" width="6.42578125" style="105" customWidth="1"/>
    <col min="2" max="2" width="15.85546875" style="105" customWidth="1"/>
    <col min="3" max="3" width="50.140625" style="108" customWidth="1"/>
    <col min="4" max="4" width="28.28515625" style="105" customWidth="1"/>
    <col min="5" max="5" width="28.28515625" style="105" hidden="1" customWidth="1"/>
    <col min="6" max="6" width="25.140625" style="169" customWidth="1"/>
    <col min="7" max="7" width="23.7109375" style="170" customWidth="1"/>
    <col min="8" max="8" width="15.42578125" style="170" customWidth="1"/>
    <col min="9" max="9" width="23" style="170" customWidth="1"/>
    <col min="10" max="16384" width="11.42578125" style="95"/>
  </cols>
  <sheetData>
    <row r="1" spans="1:9" ht="38.25" customHeight="1" x14ac:dyDescent="0.25">
      <c r="A1" s="91"/>
      <c r="B1" s="91"/>
      <c r="C1" s="92" t="s">
        <v>31</v>
      </c>
      <c r="D1" s="92"/>
      <c r="E1" s="92"/>
      <c r="F1" s="92"/>
      <c r="G1" s="92"/>
      <c r="H1" s="93" t="s">
        <v>12</v>
      </c>
      <c r="I1" s="94" t="s">
        <v>184</v>
      </c>
    </row>
    <row r="2" spans="1:9" ht="38.25" customHeight="1" x14ac:dyDescent="0.25">
      <c r="A2" s="91"/>
      <c r="B2" s="91"/>
      <c r="C2" s="92" t="s">
        <v>32</v>
      </c>
      <c r="D2" s="92"/>
      <c r="E2" s="92"/>
      <c r="F2" s="92"/>
      <c r="G2" s="92"/>
      <c r="H2" s="93" t="s">
        <v>13</v>
      </c>
      <c r="I2" s="96" t="s">
        <v>185</v>
      </c>
    </row>
    <row r="3" spans="1:9" ht="3.75" customHeight="1" x14ac:dyDescent="0.25">
      <c r="A3" s="97"/>
      <c r="B3" s="98"/>
      <c r="C3" s="98"/>
      <c r="D3" s="98"/>
      <c r="E3" s="98"/>
      <c r="F3" s="99"/>
      <c r="G3" s="100"/>
      <c r="H3" s="100"/>
      <c r="I3" s="101"/>
    </row>
    <row r="4" spans="1:9" ht="27" customHeight="1" x14ac:dyDescent="0.25">
      <c r="A4" s="102"/>
      <c r="B4" s="103"/>
      <c r="C4" s="103"/>
      <c r="D4" s="103"/>
      <c r="E4" s="103"/>
      <c r="F4" s="103"/>
      <c r="G4" s="103"/>
      <c r="H4" s="103"/>
      <c r="I4" s="104"/>
    </row>
    <row r="5" spans="1:9" ht="6" customHeight="1" x14ac:dyDescent="0.25">
      <c r="A5" s="97"/>
      <c r="B5" s="98"/>
      <c r="C5" s="98"/>
      <c r="D5" s="98"/>
      <c r="E5" s="98"/>
      <c r="F5" s="99"/>
      <c r="G5" s="100"/>
      <c r="H5" s="100"/>
      <c r="I5" s="101"/>
    </row>
    <row r="6" spans="1:9" ht="39.75" customHeight="1" x14ac:dyDescent="0.25">
      <c r="B6" s="106" t="s">
        <v>102</v>
      </c>
      <c r="C6" s="106"/>
      <c r="D6" s="107">
        <v>2017</v>
      </c>
      <c r="F6" s="108"/>
      <c r="G6" s="95"/>
      <c r="H6" s="95"/>
      <c r="I6" s="95"/>
    </row>
    <row r="7" spans="1:9" ht="5.25" customHeight="1" x14ac:dyDescent="0.25">
      <c r="A7" s="97"/>
      <c r="B7" s="98"/>
      <c r="C7" s="98"/>
      <c r="D7" s="98"/>
      <c r="E7" s="98"/>
      <c r="F7" s="99"/>
      <c r="G7" s="100"/>
      <c r="H7" s="100"/>
      <c r="I7" s="101"/>
    </row>
    <row r="8" spans="1:9" ht="409.6" customHeight="1" x14ac:dyDescent="0.25">
      <c r="A8" s="109" t="s">
        <v>205</v>
      </c>
      <c r="B8" s="110"/>
      <c r="C8" s="111" t="s">
        <v>93</v>
      </c>
      <c r="D8" s="112" t="s">
        <v>290</v>
      </c>
      <c r="E8" s="69" t="str">
        <f>IFERROR(VLOOKUP(C8,'Validac Área Obj. Estr. Proy.'!A2:B37,2,FALSE),"")</f>
        <v>Acuerdo 02 de 2007:
g. Proyectar y revisar los actos administrativos, realizar las operaciones y celebrar los contratos que se requieran para el buen funcionamiento del Instituto, de acuerdo con las normas vigentes.
l. Proyectar y revisar las reglamentaciones y establecer las funciones y procedimientos que requieran las dependencias y cargos de la entidad.
n. Apoyar la implementación y desarrollo de los Sistemas de Control Interno del Sistema de Gestión de Calidad y demás sistemas de obligatorio cumplimiento para el Instituto.
Funciones Asesor(a) Jurídico(a):
1. Asesorar al Director del Instituto en la interpretación aplicación de las disposiciones legales reglamentarias que regulen la organización y funcionamiento interno del mismo y dirigir y coordinar la defensa jurídica del Instituto de Patrimonio Cultural.
2. Absolver y emitir conceptos sobre los asuntos de carácter legal que ponga a su consideración el Director General y demás dependencias de la entidad y adelantar investigaciones de tipo jurídico, doctrinal y jurisprudencial en los aspectos del derecho relacionados con la protección del patrimonio cultural.
3. Elaborar y revisar las normas, acuerdos, decretos y demás disipaciones legales para el correcto funcionamiento del Instituto y proyectar los actos administrativos y contratos que deba expedir y/o celebrar el instituto en cumplimiento de su misión.
4. Actual con poder del Director, garantizando la efectiva y oportuna representación judicial del Instituto ante los despachos judiciales y administrativos en los eventos que lo requiera.
5. Presentar propuestas sobre alternativas de gestión relacionadas con el área, con miras a optimizar y racionalizar los recursos disponibles.
6. Ejercer la secretaría técnica del comité de contratación de la entidad.
7. Rendir los informes que por la naturaleza de su cargo requiera la Dirección, la Junta Directiva, el Concejo, Entidades Distritales y demás organismos de control Fiscal y Administrativo.
8. Participar en la implementación y mejoramiento continuo del Sistema de Gestión de Calidad dentro de los parámetros de la norma técnica y de acuerdo con las directrices de la administración, así como adoptar mecanismo de control y autocontrol necesarios para la ejecución propia del cargo.
9. Coordinar y controlar que la base de datos de los documentos y los activos correspondientes a la gestión del área se encuentre actualizada y que se efectúe la transferencia primaria al Archivo Central, de acuerdo a las tablas de retención de la dependencia.
10. Las demás que le asignen y sean de naturaleza del cargo.</v>
      </c>
      <c r="F8" s="70"/>
      <c r="G8" s="70"/>
      <c r="H8" s="70"/>
      <c r="I8" s="71"/>
    </row>
    <row r="9" spans="1:9" ht="3.75" customHeight="1" x14ac:dyDescent="0.25">
      <c r="A9" s="113"/>
      <c r="B9" s="114"/>
      <c r="C9" s="114"/>
      <c r="D9" s="114"/>
      <c r="E9" s="114"/>
      <c r="F9" s="114"/>
      <c r="G9" s="114"/>
      <c r="H9" s="114"/>
      <c r="I9" s="115"/>
    </row>
    <row r="10" spans="1:9" ht="31.5" customHeight="1" x14ac:dyDescent="0.25">
      <c r="A10" s="116" t="s">
        <v>206</v>
      </c>
      <c r="B10" s="116"/>
      <c r="C10" s="117" t="s">
        <v>42</v>
      </c>
      <c r="D10" s="118"/>
      <c r="E10" s="118"/>
      <c r="F10" s="118"/>
      <c r="G10" s="118"/>
      <c r="H10" s="118"/>
      <c r="I10" s="118"/>
    </row>
    <row r="11" spans="1:9" ht="30.75" customHeight="1" x14ac:dyDescent="0.25">
      <c r="A11" s="116"/>
      <c r="B11" s="116"/>
      <c r="C11" s="117" t="s">
        <v>46</v>
      </c>
      <c r="D11" s="118"/>
      <c r="E11" s="118"/>
      <c r="F11" s="118"/>
      <c r="G11" s="118"/>
      <c r="H11" s="118"/>
      <c r="I11" s="118"/>
    </row>
    <row r="12" spans="1:9" ht="3.75" customHeight="1" x14ac:dyDescent="0.25">
      <c r="A12" s="113"/>
      <c r="B12" s="114"/>
      <c r="C12" s="114"/>
      <c r="D12" s="114"/>
      <c r="E12" s="114"/>
      <c r="F12" s="114"/>
      <c r="G12" s="114"/>
      <c r="H12" s="114"/>
      <c r="I12" s="115"/>
    </row>
    <row r="13" spans="1:9" ht="56.25" customHeight="1" x14ac:dyDescent="0.25">
      <c r="A13" s="119" t="s">
        <v>207</v>
      </c>
      <c r="B13" s="120"/>
      <c r="C13" s="121" t="s">
        <v>56</v>
      </c>
      <c r="D13" s="112" t="s">
        <v>208</v>
      </c>
      <c r="E13" s="122"/>
      <c r="F13" s="123" t="str">
        <f>IFERROR(VLOOKUP(C13,Listas!H4:I8,2,FALSE),"")</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G13" s="124"/>
      <c r="H13" s="124"/>
      <c r="I13" s="125"/>
    </row>
    <row r="14" spans="1:9" ht="3.75" customHeight="1" x14ac:dyDescent="0.25">
      <c r="A14" s="126"/>
      <c r="B14" s="127"/>
      <c r="C14" s="127"/>
      <c r="D14" s="127"/>
      <c r="E14" s="127"/>
      <c r="F14" s="128"/>
      <c r="G14" s="128"/>
      <c r="H14" s="128"/>
      <c r="I14" s="129"/>
    </row>
    <row r="15" spans="1:9" ht="3.75" customHeight="1" x14ac:dyDescent="0.25">
      <c r="A15" s="126"/>
      <c r="B15" s="127"/>
      <c r="C15" s="127"/>
      <c r="D15" s="127"/>
      <c r="E15" s="127"/>
      <c r="F15" s="128"/>
      <c r="G15" s="128"/>
      <c r="H15" s="128"/>
      <c r="I15" s="129"/>
    </row>
    <row r="16" spans="1:9" ht="3.75" customHeight="1" x14ac:dyDescent="0.25">
      <c r="A16" s="126"/>
      <c r="B16" s="127"/>
      <c r="C16" s="127"/>
      <c r="D16" s="127"/>
      <c r="E16" s="127"/>
      <c r="F16" s="128"/>
      <c r="G16" s="128"/>
      <c r="H16" s="128"/>
      <c r="I16" s="129"/>
    </row>
    <row r="17" spans="1:9" ht="51" customHeight="1" x14ac:dyDescent="0.25">
      <c r="A17" s="130" t="s">
        <v>209</v>
      </c>
      <c r="B17" s="131"/>
      <c r="C17" s="131"/>
      <c r="D17" s="132"/>
      <c r="E17" s="133"/>
      <c r="F17" s="130" t="s">
        <v>309</v>
      </c>
      <c r="G17" s="134"/>
      <c r="H17" s="134"/>
      <c r="I17" s="135"/>
    </row>
    <row r="18" spans="1:9" ht="9.75" customHeight="1" x14ac:dyDescent="0.25">
      <c r="A18" s="136"/>
      <c r="B18" s="137"/>
      <c r="C18" s="137"/>
      <c r="D18" s="137"/>
      <c r="E18" s="138"/>
      <c r="F18" s="139"/>
      <c r="G18" s="140"/>
      <c r="H18" s="140"/>
      <c r="I18" s="140"/>
    </row>
    <row r="19" spans="1:9" ht="25.5" customHeight="1" x14ac:dyDescent="0.25">
      <c r="A19" s="141" t="s">
        <v>30</v>
      </c>
      <c r="B19" s="141"/>
      <c r="C19" s="141"/>
      <c r="D19" s="141"/>
      <c r="E19" s="142" t="str">
        <f>+VLOOKUP($A$19,Listas!$X$39:$Y$43,2,FALSE)</f>
        <v>_ob5</v>
      </c>
      <c r="F19" s="143" t="s">
        <v>162</v>
      </c>
      <c r="G19" s="143"/>
      <c r="H19" s="143"/>
      <c r="I19" s="143"/>
    </row>
    <row r="20" spans="1:9" ht="25.5" customHeight="1" x14ac:dyDescent="0.25">
      <c r="A20" s="141"/>
      <c r="B20" s="141"/>
      <c r="C20" s="141"/>
      <c r="D20" s="141"/>
      <c r="E20" s="142" t="str">
        <f>+VLOOKUP($A$19,Listas!$X$39:$Y$43,2,FALSE)</f>
        <v>_ob5</v>
      </c>
      <c r="F20" s="143" t="s">
        <v>164</v>
      </c>
      <c r="G20" s="143"/>
      <c r="H20" s="143"/>
      <c r="I20" s="143"/>
    </row>
    <row r="21" spans="1:9" ht="25.5" hidden="1" customHeight="1" x14ac:dyDescent="0.25">
      <c r="A21" s="141"/>
      <c r="B21" s="141"/>
      <c r="C21" s="141"/>
      <c r="D21" s="141"/>
      <c r="E21" s="142" t="str">
        <f>+VLOOKUP($A$19,Listas!$X$39:$Y$43,2,FALSE)</f>
        <v>_ob5</v>
      </c>
      <c r="F21" s="144"/>
      <c r="G21" s="144"/>
      <c r="H21" s="144"/>
      <c r="I21" s="144"/>
    </row>
    <row r="22" spans="1:9" ht="25.5" hidden="1" customHeight="1" x14ac:dyDescent="0.25">
      <c r="A22" s="141"/>
      <c r="B22" s="141"/>
      <c r="C22" s="141"/>
      <c r="D22" s="141"/>
      <c r="E22" s="142" t="str">
        <f>+VLOOKUP($A$19,Listas!$X$39:$Y$43,2,FALSE)</f>
        <v>_ob5</v>
      </c>
      <c r="F22" s="144"/>
      <c r="G22" s="144"/>
      <c r="H22" s="144"/>
      <c r="I22" s="144"/>
    </row>
    <row r="23" spans="1:9" ht="25.5" hidden="1" customHeight="1" x14ac:dyDescent="0.25">
      <c r="A23" s="141"/>
      <c r="B23" s="141"/>
      <c r="C23" s="141"/>
      <c r="D23" s="141"/>
      <c r="E23" s="142" t="str">
        <f>+VLOOKUP($A$19,Listas!$X$39:$Y$43,2,FALSE)</f>
        <v>_ob5</v>
      </c>
      <c r="F23" s="144"/>
      <c r="G23" s="144"/>
      <c r="H23" s="144"/>
      <c r="I23" s="144"/>
    </row>
    <row r="24" spans="1:9" ht="25.5" hidden="1" customHeight="1" x14ac:dyDescent="0.25">
      <c r="A24" s="141"/>
      <c r="B24" s="141"/>
      <c r="C24" s="141"/>
      <c r="D24" s="141"/>
      <c r="E24" s="142" t="str">
        <f>+VLOOKUP($A$19,Listas!$X$39:$Y$43,2,FALSE)</f>
        <v>_ob5</v>
      </c>
      <c r="F24" s="144"/>
      <c r="G24" s="144"/>
      <c r="H24" s="144"/>
      <c r="I24" s="144"/>
    </row>
    <row r="25" spans="1:9" ht="25.5" hidden="1" customHeight="1" x14ac:dyDescent="0.25">
      <c r="A25" s="141"/>
      <c r="B25" s="141"/>
      <c r="C25" s="141"/>
      <c r="D25" s="141"/>
      <c r="E25" s="142" t="str">
        <f>+VLOOKUP($A$19,Listas!$X$39:$Y$43,2,FALSE)</f>
        <v>_ob5</v>
      </c>
      <c r="F25" s="144"/>
      <c r="G25" s="144"/>
      <c r="H25" s="144"/>
      <c r="I25" s="144"/>
    </row>
    <row r="26" spans="1:9" ht="25.5" hidden="1" customHeight="1" x14ac:dyDescent="0.25">
      <c r="A26" s="141"/>
      <c r="B26" s="141"/>
      <c r="C26" s="141"/>
      <c r="D26" s="141"/>
      <c r="E26" s="142" t="str">
        <f>+VLOOKUP($A$19,Listas!$X$39:$Y$43,2,FALSE)</f>
        <v>_ob5</v>
      </c>
      <c r="F26" s="144"/>
      <c r="G26" s="144"/>
      <c r="H26" s="144"/>
      <c r="I26" s="144"/>
    </row>
    <row r="27" spans="1:9" ht="3.75" customHeight="1" x14ac:dyDescent="0.25">
      <c r="A27" s="126"/>
      <c r="B27" s="127"/>
      <c r="C27" s="127"/>
      <c r="D27" s="127"/>
      <c r="E27" s="127"/>
      <c r="F27" s="128"/>
      <c r="G27" s="128"/>
      <c r="H27" s="128"/>
      <c r="I27" s="129"/>
    </row>
    <row r="28" spans="1:9" ht="20.25" hidden="1" customHeight="1" x14ac:dyDescent="0.25">
      <c r="A28" s="145" t="s">
        <v>189</v>
      </c>
      <c r="B28" s="146"/>
      <c r="C28" s="146"/>
      <c r="D28" s="147"/>
      <c r="E28" s="148" t="e">
        <f>+VLOOKUP($A$28,Listas!$X$39:$Y$43,2,FALSE)</f>
        <v>#N/A</v>
      </c>
      <c r="F28" s="149"/>
      <c r="G28" s="149"/>
      <c r="H28" s="149"/>
      <c r="I28" s="150"/>
    </row>
    <row r="29" spans="1:9" ht="20.25" hidden="1" customHeight="1" x14ac:dyDescent="0.25">
      <c r="A29" s="151"/>
      <c r="B29" s="152"/>
      <c r="C29" s="152"/>
      <c r="D29" s="153"/>
      <c r="E29" s="148" t="e">
        <f>+VLOOKUP($A$28,Listas!$X$39:$Y$43,2,FALSE)</f>
        <v>#N/A</v>
      </c>
      <c r="F29" s="149"/>
      <c r="G29" s="149"/>
      <c r="H29" s="149"/>
      <c r="I29" s="150"/>
    </row>
    <row r="30" spans="1:9" ht="20.25" hidden="1" customHeight="1" x14ac:dyDescent="0.25">
      <c r="A30" s="151"/>
      <c r="B30" s="152"/>
      <c r="C30" s="152"/>
      <c r="D30" s="153"/>
      <c r="E30" s="148" t="e">
        <f>+VLOOKUP($A$28,Listas!$X$39:$Y$43,2,FALSE)</f>
        <v>#N/A</v>
      </c>
      <c r="F30" s="149"/>
      <c r="G30" s="149"/>
      <c r="H30" s="149"/>
      <c r="I30" s="150"/>
    </row>
    <row r="31" spans="1:9" ht="20.25" hidden="1" customHeight="1" x14ac:dyDescent="0.25">
      <c r="A31" s="151"/>
      <c r="B31" s="152"/>
      <c r="C31" s="152"/>
      <c r="D31" s="153"/>
      <c r="E31" s="148" t="e">
        <f>+VLOOKUP($A$28,Listas!$X$39:$Y$43,2,FALSE)</f>
        <v>#N/A</v>
      </c>
      <c r="F31" s="149"/>
      <c r="G31" s="149"/>
      <c r="H31" s="149"/>
      <c r="I31" s="150"/>
    </row>
    <row r="32" spans="1:9" ht="20.25" hidden="1" customHeight="1" x14ac:dyDescent="0.25">
      <c r="A32" s="151"/>
      <c r="B32" s="152"/>
      <c r="C32" s="152"/>
      <c r="D32" s="153"/>
      <c r="E32" s="148" t="e">
        <f>+VLOOKUP($A$28,Listas!$X$39:$Y$43,2,FALSE)</f>
        <v>#N/A</v>
      </c>
      <c r="F32" s="149"/>
      <c r="G32" s="149"/>
      <c r="H32" s="149"/>
      <c r="I32" s="150"/>
    </row>
    <row r="33" spans="1:9" ht="20.25" hidden="1" customHeight="1" x14ac:dyDescent="0.25">
      <c r="A33" s="151"/>
      <c r="B33" s="152"/>
      <c r="C33" s="152"/>
      <c r="D33" s="153"/>
      <c r="E33" s="148" t="e">
        <f>+VLOOKUP($A$28,Listas!$X$39:$Y$43,2,FALSE)</f>
        <v>#N/A</v>
      </c>
      <c r="F33" s="149"/>
      <c r="G33" s="149"/>
      <c r="H33" s="149"/>
      <c r="I33" s="150"/>
    </row>
    <row r="34" spans="1:9" s="154" customFormat="1" ht="20.25" hidden="1" customHeight="1" x14ac:dyDescent="0.25">
      <c r="A34" s="151"/>
      <c r="B34" s="152"/>
      <c r="C34" s="152"/>
      <c r="D34" s="153"/>
      <c r="E34" s="148" t="e">
        <f>+VLOOKUP($A$28,Listas!$X$39:$Y$43,2,FALSE)</f>
        <v>#N/A</v>
      </c>
      <c r="F34" s="149"/>
      <c r="G34" s="149"/>
      <c r="H34" s="149"/>
      <c r="I34" s="150"/>
    </row>
    <row r="35" spans="1:9" ht="20.25" hidden="1" customHeight="1" x14ac:dyDescent="0.25">
      <c r="A35" s="155"/>
      <c r="B35" s="156"/>
      <c r="C35" s="156"/>
      <c r="D35" s="157"/>
      <c r="E35" s="148" t="e">
        <f>+VLOOKUP($A$28,Listas!$X$39:$Y$43,2,FALSE)</f>
        <v>#N/A</v>
      </c>
      <c r="F35" s="149"/>
      <c r="G35" s="149"/>
      <c r="H35" s="149"/>
      <c r="I35" s="150"/>
    </row>
    <row r="36" spans="1:9" s="154" customFormat="1" ht="4.5" customHeight="1" x14ac:dyDescent="0.25">
      <c r="A36" s="136"/>
      <c r="B36" s="137"/>
      <c r="C36" s="137"/>
      <c r="D36" s="158"/>
      <c r="E36" s="158"/>
      <c r="F36" s="158"/>
      <c r="G36" s="158"/>
      <c r="H36" s="158"/>
      <c r="I36" s="159"/>
    </row>
    <row r="37" spans="1:9" ht="4.5" customHeight="1" x14ac:dyDescent="0.25">
      <c r="A37" s="160"/>
      <c r="B37" s="161"/>
      <c r="C37" s="162"/>
      <c r="D37" s="161"/>
      <c r="E37" s="161"/>
      <c r="F37" s="163"/>
      <c r="G37" s="164"/>
      <c r="H37" s="164"/>
      <c r="I37" s="165"/>
    </row>
    <row r="38" spans="1:9" ht="36" customHeight="1" x14ac:dyDescent="0.25">
      <c r="A38" s="116" t="s">
        <v>210</v>
      </c>
      <c r="B38" s="116"/>
      <c r="C38" s="166"/>
      <c r="D38" s="116" t="s">
        <v>211</v>
      </c>
      <c r="E38" s="167"/>
      <c r="F38" s="142" t="s">
        <v>181</v>
      </c>
      <c r="G38" s="116" t="s">
        <v>212</v>
      </c>
      <c r="H38" s="168">
        <f>0.5*'Act. Estrategias'!AA43+0.25*'Act. Gestión y Seguimiento '!AA23+0.25*'Act. Gestión y Seguimiento '!AA35</f>
        <v>0.48905833333333326</v>
      </c>
      <c r="I38" s="168"/>
    </row>
    <row r="39" spans="1:9" ht="36" customHeight="1" x14ac:dyDescent="0.25">
      <c r="A39" s="116"/>
      <c r="B39" s="116"/>
      <c r="C39" s="166"/>
      <c r="D39" s="116"/>
      <c r="E39" s="167"/>
      <c r="F39" s="142" t="s">
        <v>127</v>
      </c>
      <c r="G39" s="116"/>
      <c r="H39" s="168"/>
      <c r="I39" s="168"/>
    </row>
    <row r="40" spans="1:9" ht="36" customHeight="1" x14ac:dyDescent="0.25">
      <c r="A40" s="116"/>
      <c r="B40" s="116"/>
      <c r="C40" s="166"/>
      <c r="D40" s="116"/>
      <c r="E40" s="167"/>
      <c r="F40" s="142" t="s">
        <v>126</v>
      </c>
      <c r="G40" s="116"/>
      <c r="H40" s="168"/>
      <c r="I40" s="168"/>
    </row>
    <row r="41" spans="1:9" hidden="1" x14ac:dyDescent="0.25"/>
    <row r="42" spans="1:9" hidden="1" x14ac:dyDescent="0.25">
      <c r="A42" s="171" t="s">
        <v>51</v>
      </c>
      <c r="B42" s="172"/>
      <c r="C42" s="171" t="s">
        <v>99</v>
      </c>
      <c r="D42" s="172"/>
      <c r="E42" s="95"/>
      <c r="F42" s="173" t="s">
        <v>101</v>
      </c>
      <c r="G42" s="174"/>
      <c r="H42" s="175"/>
    </row>
    <row r="43" spans="1:9" hidden="1" x14ac:dyDescent="0.25">
      <c r="A43" s="176" t="s">
        <v>52</v>
      </c>
      <c r="B43" s="170"/>
      <c r="C43" s="170" t="s">
        <v>94</v>
      </c>
      <c r="D43" s="170"/>
      <c r="E43" s="95"/>
      <c r="F43" s="177" t="s">
        <v>26</v>
      </c>
      <c r="G43" s="95"/>
      <c r="H43" s="95"/>
    </row>
    <row r="44" spans="1:9" hidden="1" x14ac:dyDescent="0.25">
      <c r="A44" s="176" t="s">
        <v>53</v>
      </c>
      <c r="B44" s="170"/>
      <c r="C44" s="170" t="s">
        <v>95</v>
      </c>
      <c r="D44" s="170"/>
      <c r="E44" s="95"/>
      <c r="F44" s="177" t="s">
        <v>27</v>
      </c>
      <c r="G44" s="95"/>
      <c r="H44" s="95"/>
    </row>
    <row r="45" spans="1:9" hidden="1" x14ac:dyDescent="0.25">
      <c r="A45" s="176" t="s">
        <v>54</v>
      </c>
      <c r="B45" s="170"/>
      <c r="C45" s="170" t="s">
        <v>96</v>
      </c>
      <c r="D45" s="170"/>
      <c r="E45" s="95"/>
      <c r="F45" s="177" t="s">
        <v>28</v>
      </c>
      <c r="G45" s="95"/>
      <c r="H45" s="95"/>
    </row>
    <row r="46" spans="1:9" hidden="1" x14ac:dyDescent="0.25">
      <c r="A46" s="176" t="s">
        <v>55</v>
      </c>
      <c r="B46" s="170"/>
      <c r="C46" s="170" t="s">
        <v>97</v>
      </c>
      <c r="D46" s="170"/>
      <c r="E46" s="95"/>
      <c r="F46" s="177" t="s">
        <v>29</v>
      </c>
      <c r="G46" s="95"/>
      <c r="H46" s="95"/>
    </row>
    <row r="47" spans="1:9" hidden="1" x14ac:dyDescent="0.25">
      <c r="A47" s="176" t="s">
        <v>56</v>
      </c>
      <c r="B47" s="170"/>
      <c r="C47" s="170" t="s">
        <v>98</v>
      </c>
      <c r="D47" s="170"/>
      <c r="E47" s="95"/>
      <c r="F47" s="177" t="s">
        <v>30</v>
      </c>
      <c r="G47" s="95"/>
      <c r="H47" s="95"/>
    </row>
    <row r="48" spans="1:9" hidden="1" x14ac:dyDescent="0.25">
      <c r="A48" s="178" t="s">
        <v>100</v>
      </c>
      <c r="B48" s="170"/>
      <c r="C48" s="170"/>
      <c r="D48" s="170"/>
      <c r="E48" s="95"/>
      <c r="F48" s="95"/>
      <c r="G48" s="95"/>
      <c r="H48" s="95"/>
    </row>
    <row r="49" spans="1:8" hidden="1" x14ac:dyDescent="0.25">
      <c r="A49" s="170" t="s">
        <v>60</v>
      </c>
      <c r="B49" s="170"/>
      <c r="C49" s="170"/>
      <c r="D49" s="170"/>
      <c r="E49" s="95"/>
      <c r="F49" s="173" t="s">
        <v>33</v>
      </c>
      <c r="G49" s="174"/>
      <c r="H49" s="175"/>
    </row>
    <row r="50" spans="1:8" hidden="1" x14ac:dyDescent="0.25">
      <c r="A50" s="170" t="s">
        <v>61</v>
      </c>
      <c r="B50" s="170"/>
      <c r="C50" s="170"/>
      <c r="D50" s="170"/>
      <c r="E50" s="95"/>
      <c r="F50" s="95" t="s">
        <v>34</v>
      </c>
      <c r="G50" s="95"/>
      <c r="H50" s="95"/>
    </row>
    <row r="51" spans="1:8" hidden="1" x14ac:dyDescent="0.25">
      <c r="A51" s="170" t="s">
        <v>62</v>
      </c>
      <c r="B51" s="170"/>
      <c r="C51" s="170"/>
      <c r="D51" s="170"/>
      <c r="E51" s="95"/>
      <c r="F51" s="95" t="s">
        <v>35</v>
      </c>
      <c r="G51" s="95"/>
      <c r="H51" s="95"/>
    </row>
    <row r="52" spans="1:8" hidden="1" x14ac:dyDescent="0.25">
      <c r="A52" s="170" t="s">
        <v>63</v>
      </c>
      <c r="B52" s="170"/>
      <c r="C52" s="170"/>
      <c r="D52" s="170"/>
      <c r="E52" s="95"/>
      <c r="F52" s="95" t="s">
        <v>36</v>
      </c>
      <c r="G52" s="95"/>
      <c r="H52" s="95"/>
    </row>
    <row r="53" spans="1:8" hidden="1" x14ac:dyDescent="0.25">
      <c r="A53" s="170" t="s">
        <v>64</v>
      </c>
      <c r="B53" s="170"/>
      <c r="C53" s="170"/>
      <c r="D53" s="170"/>
      <c r="E53" s="95"/>
      <c r="F53" s="95" t="s">
        <v>37</v>
      </c>
      <c r="G53" s="95"/>
      <c r="H53" s="95"/>
    </row>
    <row r="54" spans="1:8" hidden="1" x14ac:dyDescent="0.25">
      <c r="A54" s="170" t="s">
        <v>66</v>
      </c>
      <c r="B54" s="170"/>
      <c r="C54" s="170"/>
      <c r="D54" s="170"/>
      <c r="E54" s="95"/>
      <c r="F54" s="95" t="s">
        <v>38</v>
      </c>
      <c r="G54" s="95"/>
      <c r="H54" s="95"/>
    </row>
    <row r="55" spans="1:8" hidden="1" x14ac:dyDescent="0.25">
      <c r="A55" s="170" t="s">
        <v>67</v>
      </c>
      <c r="B55" s="170"/>
      <c r="C55" s="170"/>
      <c r="D55" s="170"/>
      <c r="E55" s="95"/>
      <c r="F55" s="95" t="s">
        <v>39</v>
      </c>
      <c r="G55" s="95"/>
      <c r="H55" s="95"/>
    </row>
    <row r="56" spans="1:8" hidden="1" x14ac:dyDescent="0.25">
      <c r="A56" s="170" t="s">
        <v>69</v>
      </c>
      <c r="B56" s="170"/>
      <c r="C56" s="170"/>
      <c r="D56" s="170"/>
      <c r="E56" s="95"/>
      <c r="F56" s="95" t="s">
        <v>40</v>
      </c>
      <c r="G56" s="95"/>
      <c r="H56" s="95"/>
    </row>
    <row r="57" spans="1:8" hidden="1" x14ac:dyDescent="0.25">
      <c r="A57" s="170" t="s">
        <v>70</v>
      </c>
      <c r="B57" s="170"/>
      <c r="C57" s="170"/>
      <c r="D57" s="170"/>
      <c r="E57" s="95"/>
      <c r="F57" s="95" t="s">
        <v>41</v>
      </c>
      <c r="G57" s="95"/>
      <c r="H57" s="95"/>
    </row>
    <row r="58" spans="1:8" hidden="1" x14ac:dyDescent="0.25">
      <c r="A58" s="170" t="s">
        <v>71</v>
      </c>
      <c r="B58" s="170"/>
      <c r="C58" s="170"/>
      <c r="D58" s="170"/>
      <c r="E58" s="95"/>
      <c r="F58" s="95" t="s">
        <v>42</v>
      </c>
      <c r="G58" s="95"/>
      <c r="H58" s="95"/>
    </row>
    <row r="59" spans="1:8" hidden="1" x14ac:dyDescent="0.25">
      <c r="A59" s="170" t="s">
        <v>73</v>
      </c>
      <c r="B59" s="170"/>
      <c r="C59" s="170"/>
      <c r="D59" s="170"/>
      <c r="E59" s="95"/>
      <c r="F59" s="95" t="s">
        <v>43</v>
      </c>
      <c r="G59" s="95"/>
      <c r="H59" s="95"/>
    </row>
    <row r="60" spans="1:8" hidden="1" x14ac:dyDescent="0.25">
      <c r="A60" s="170" t="s">
        <v>74</v>
      </c>
      <c r="B60" s="170"/>
      <c r="C60" s="170"/>
      <c r="D60" s="170"/>
      <c r="E60" s="95"/>
      <c r="F60" s="95" t="s">
        <v>44</v>
      </c>
      <c r="G60" s="95"/>
      <c r="H60" s="95"/>
    </row>
    <row r="61" spans="1:8" hidden="1" x14ac:dyDescent="0.25">
      <c r="A61" s="170" t="s">
        <v>75</v>
      </c>
      <c r="B61" s="170"/>
      <c r="C61" s="170"/>
      <c r="D61" s="170"/>
      <c r="E61" s="95"/>
      <c r="F61" s="95" t="s">
        <v>45</v>
      </c>
      <c r="G61" s="95"/>
      <c r="H61" s="95"/>
    </row>
    <row r="62" spans="1:8" hidden="1" x14ac:dyDescent="0.25">
      <c r="A62" s="170" t="s">
        <v>76</v>
      </c>
      <c r="B62" s="170"/>
      <c r="C62" s="170"/>
      <c r="D62" s="170"/>
      <c r="E62" s="95"/>
      <c r="F62" s="95" t="s">
        <v>46</v>
      </c>
      <c r="G62" s="95"/>
      <c r="H62" s="95"/>
    </row>
    <row r="63" spans="1:8" hidden="1" x14ac:dyDescent="0.25">
      <c r="A63" s="170" t="s">
        <v>77</v>
      </c>
      <c r="B63" s="170"/>
      <c r="C63" s="170"/>
      <c r="D63" s="170"/>
      <c r="E63" s="95"/>
      <c r="F63" s="95" t="s">
        <v>47</v>
      </c>
      <c r="G63" s="95"/>
      <c r="H63" s="95"/>
    </row>
    <row r="64" spans="1:8" hidden="1" x14ac:dyDescent="0.25">
      <c r="A64" s="170" t="s">
        <v>78</v>
      </c>
      <c r="B64" s="170"/>
      <c r="C64" s="170"/>
      <c r="D64" s="170"/>
      <c r="E64" s="95"/>
      <c r="F64" s="95" t="s">
        <v>48</v>
      </c>
      <c r="G64" s="95"/>
      <c r="H64" s="95"/>
    </row>
    <row r="65" spans="1:8" hidden="1" x14ac:dyDescent="0.25">
      <c r="A65" s="170" t="s">
        <v>80</v>
      </c>
      <c r="B65" s="170"/>
      <c r="C65" s="170"/>
      <c r="D65" s="170"/>
      <c r="E65" s="95"/>
      <c r="F65" s="95" t="s">
        <v>49</v>
      </c>
      <c r="G65" s="95"/>
      <c r="H65" s="95"/>
    </row>
    <row r="66" spans="1:8" hidden="1" x14ac:dyDescent="0.25">
      <c r="A66" s="170" t="s">
        <v>81</v>
      </c>
      <c r="B66" s="170"/>
      <c r="C66" s="170"/>
      <c r="D66" s="170"/>
      <c r="E66" s="95"/>
      <c r="F66" s="95" t="s">
        <v>50</v>
      </c>
      <c r="G66" s="95"/>
      <c r="H66" s="95"/>
    </row>
    <row r="67" spans="1:8" hidden="1" x14ac:dyDescent="0.25">
      <c r="A67" s="170" t="s">
        <v>82</v>
      </c>
      <c r="B67" s="170"/>
      <c r="C67" s="170"/>
      <c r="D67" s="170"/>
      <c r="E67" s="95"/>
      <c r="F67" s="95"/>
      <c r="G67" s="95"/>
      <c r="H67" s="95"/>
    </row>
    <row r="68" spans="1:8" hidden="1" x14ac:dyDescent="0.25">
      <c r="A68" s="170" t="s">
        <v>84</v>
      </c>
      <c r="B68" s="170"/>
      <c r="C68" s="170"/>
      <c r="D68" s="170"/>
      <c r="E68" s="95"/>
      <c r="F68" s="95"/>
      <c r="G68" s="95"/>
      <c r="H68" s="95"/>
    </row>
    <row r="69" spans="1:8" hidden="1" x14ac:dyDescent="0.25">
      <c r="A69" s="170" t="s">
        <v>86</v>
      </c>
      <c r="B69" s="170"/>
      <c r="C69" s="170"/>
      <c r="D69" s="170"/>
      <c r="E69" s="95"/>
      <c r="F69" s="95"/>
      <c r="G69" s="95"/>
      <c r="H69" s="95"/>
    </row>
    <row r="70" spans="1:8" hidden="1" x14ac:dyDescent="0.25">
      <c r="A70" s="170" t="s">
        <v>87</v>
      </c>
      <c r="B70" s="170"/>
      <c r="C70" s="170"/>
      <c r="D70" s="170"/>
      <c r="E70" s="95"/>
      <c r="F70" s="95"/>
      <c r="G70" s="95"/>
      <c r="H70" s="95"/>
    </row>
    <row r="71" spans="1:8" hidden="1" x14ac:dyDescent="0.25">
      <c r="A71" s="170" t="s">
        <v>88</v>
      </c>
      <c r="B71" s="170"/>
      <c r="C71" s="170"/>
      <c r="D71" s="170"/>
      <c r="E71" s="95"/>
      <c r="F71" s="95"/>
      <c r="G71" s="95"/>
      <c r="H71" s="95"/>
    </row>
    <row r="72" spans="1:8" hidden="1" x14ac:dyDescent="0.25">
      <c r="A72" s="170" t="s">
        <v>89</v>
      </c>
      <c r="B72" s="170"/>
      <c r="C72" s="170"/>
      <c r="D72" s="170"/>
      <c r="E72" s="95"/>
      <c r="F72" s="95"/>
      <c r="G72" s="95"/>
      <c r="H72" s="95"/>
    </row>
    <row r="73" spans="1:8" hidden="1" x14ac:dyDescent="0.25">
      <c r="A73" s="170" t="s">
        <v>90</v>
      </c>
      <c r="B73" s="170"/>
      <c r="C73" s="170"/>
      <c r="D73" s="170"/>
      <c r="E73" s="95"/>
      <c r="F73" s="95"/>
      <c r="G73" s="95"/>
      <c r="H73" s="95"/>
    </row>
    <row r="74" spans="1:8" hidden="1" x14ac:dyDescent="0.25">
      <c r="A74" s="170" t="s">
        <v>91</v>
      </c>
      <c r="B74" s="170"/>
      <c r="C74" s="170"/>
      <c r="D74" s="170"/>
      <c r="E74" s="95"/>
      <c r="F74" s="95"/>
      <c r="G74" s="95"/>
      <c r="H74" s="95"/>
    </row>
    <row r="75" spans="1:8" hidden="1" x14ac:dyDescent="0.25">
      <c r="A75" s="170" t="s">
        <v>92</v>
      </c>
      <c r="B75" s="170"/>
      <c r="C75" s="170"/>
      <c r="D75" s="170"/>
      <c r="E75" s="95"/>
      <c r="F75" s="95"/>
      <c r="G75" s="95"/>
      <c r="H75" s="95"/>
    </row>
    <row r="76" spans="1:8" hidden="1" x14ac:dyDescent="0.25"/>
    <row r="77" spans="1:8" hidden="1" x14ac:dyDescent="0.25"/>
    <row r="78" spans="1:8" hidden="1" x14ac:dyDescent="0.25"/>
    <row r="79" spans="1:8" hidden="1" x14ac:dyDescent="0.25"/>
    <row r="80" spans="1:8"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spans="1:9" hidden="1" x14ac:dyDescent="0.25"/>
    <row r="98" spans="1:9" hidden="1" x14ac:dyDescent="0.25"/>
    <row r="99" spans="1:9" hidden="1" x14ac:dyDescent="0.25"/>
    <row r="100" spans="1:9" hidden="1" x14ac:dyDescent="0.25"/>
    <row r="101" spans="1:9" hidden="1" x14ac:dyDescent="0.25"/>
    <row r="102" spans="1:9" hidden="1" x14ac:dyDescent="0.25"/>
    <row r="103" spans="1:9" hidden="1" x14ac:dyDescent="0.25"/>
    <row r="104" spans="1:9" hidden="1" x14ac:dyDescent="0.25"/>
    <row r="105" spans="1:9" hidden="1" x14ac:dyDescent="0.25"/>
    <row r="106" spans="1:9" hidden="1" x14ac:dyDescent="0.25"/>
    <row r="107" spans="1:9" hidden="1" x14ac:dyDescent="0.25"/>
    <row r="108" spans="1:9" hidden="1" x14ac:dyDescent="0.25"/>
    <row r="109" spans="1:9" hidden="1" x14ac:dyDescent="0.25"/>
    <row r="110" spans="1:9" hidden="1" x14ac:dyDescent="0.25"/>
    <row r="111" spans="1:9" x14ac:dyDescent="0.25">
      <c r="A111" s="108"/>
      <c r="B111" s="108"/>
      <c r="D111" s="108"/>
      <c r="E111" s="108"/>
      <c r="F111" s="179"/>
      <c r="G111" s="95"/>
      <c r="H111" s="95"/>
      <c r="I111" s="95"/>
    </row>
    <row r="112" spans="1:9" x14ac:dyDescent="0.25">
      <c r="A112" s="180" t="s">
        <v>307</v>
      </c>
      <c r="B112" s="180"/>
      <c r="C112" s="181" t="s">
        <v>311</v>
      </c>
      <c r="D112" s="108"/>
      <c r="E112" s="108"/>
      <c r="F112" s="179"/>
      <c r="G112" s="95"/>
      <c r="H112" s="95"/>
      <c r="I112" s="95"/>
    </row>
    <row r="113" spans="1:9" s="154" customFormat="1" ht="29.25" customHeight="1" x14ac:dyDescent="0.25">
      <c r="A113" s="182"/>
      <c r="B113" s="182"/>
      <c r="C113" s="182"/>
      <c r="D113" s="182"/>
      <c r="E113" s="182"/>
      <c r="F113" s="183"/>
    </row>
    <row r="114" spans="1:9" ht="51.75" customHeight="1" x14ac:dyDescent="0.25">
      <c r="A114" s="108"/>
      <c r="B114" s="184" t="s">
        <v>287</v>
      </c>
      <c r="C114" s="184"/>
      <c r="D114" s="108"/>
      <c r="E114" s="108"/>
      <c r="F114" s="184" t="s">
        <v>288</v>
      </c>
      <c r="G114" s="184"/>
      <c r="H114" s="184"/>
      <c r="I114" s="95"/>
    </row>
    <row r="115" spans="1:9" ht="3" customHeight="1" x14ac:dyDescent="0.25"/>
    <row r="116" spans="1:9" ht="3" customHeight="1" x14ac:dyDescent="0.25"/>
    <row r="117" spans="1:9" ht="3" customHeight="1" x14ac:dyDescent="0.25"/>
    <row r="118" spans="1:9" ht="3" customHeight="1" x14ac:dyDescent="0.25"/>
    <row r="119" spans="1:9" ht="3" customHeight="1" x14ac:dyDescent="0.25"/>
    <row r="120" spans="1:9" x14ac:dyDescent="0.25"/>
    <row r="121" spans="1:9" x14ac:dyDescent="0.25"/>
    <row r="122" spans="1:9" x14ac:dyDescent="0.25"/>
  </sheetData>
  <dataConsolidate/>
  <mergeCells count="48">
    <mergeCell ref="B114:C114"/>
    <mergeCell ref="F114:H114"/>
    <mergeCell ref="A42:B42"/>
    <mergeCell ref="F34:I34"/>
    <mergeCell ref="A28:D35"/>
    <mergeCell ref="F31:I31"/>
    <mergeCell ref="F32:I32"/>
    <mergeCell ref="F33:I33"/>
    <mergeCell ref="F28:I28"/>
    <mergeCell ref="F29:I29"/>
    <mergeCell ref="F30:I30"/>
    <mergeCell ref="F49:H49"/>
    <mergeCell ref="F42:H42"/>
    <mergeCell ref="C42:D42"/>
    <mergeCell ref="A112:B112"/>
    <mergeCell ref="D10:F10"/>
    <mergeCell ref="D11:F11"/>
    <mergeCell ref="G10:I10"/>
    <mergeCell ref="G11:I11"/>
    <mergeCell ref="F23:I23"/>
    <mergeCell ref="F25:I25"/>
    <mergeCell ref="F26:I26"/>
    <mergeCell ref="F17:I17"/>
    <mergeCell ref="F19:I19"/>
    <mergeCell ref="F20:I20"/>
    <mergeCell ref="F21:I21"/>
    <mergeCell ref="F22:I22"/>
    <mergeCell ref="A9:I9"/>
    <mergeCell ref="A4:I4"/>
    <mergeCell ref="E8:I8"/>
    <mergeCell ref="D38:D40"/>
    <mergeCell ref="G38:G40"/>
    <mergeCell ref="H38:I40"/>
    <mergeCell ref="F13:I13"/>
    <mergeCell ref="F35:I35"/>
    <mergeCell ref="A17:D17"/>
    <mergeCell ref="A19:D26"/>
    <mergeCell ref="A12:I12"/>
    <mergeCell ref="A13:B13"/>
    <mergeCell ref="A10:B11"/>
    <mergeCell ref="A38:B40"/>
    <mergeCell ref="C38:C40"/>
    <mergeCell ref="F24:I24"/>
    <mergeCell ref="A1:B2"/>
    <mergeCell ref="A8:B8"/>
    <mergeCell ref="C1:G1"/>
    <mergeCell ref="C2:G2"/>
    <mergeCell ref="B6:C6"/>
  </mergeCells>
  <dataValidations count="8">
    <dataValidation type="list" allowBlank="1" showInputMessage="1" showErrorMessage="1" sqref="C8">
      <formula1>areas</formula1>
    </dataValidation>
    <dataValidation type="list" allowBlank="1" showInputMessage="1" showErrorMessage="1" sqref="F19:I26">
      <formula1>INDIRECT($E$19)</formula1>
    </dataValidation>
    <dataValidation type="list" allowBlank="1" showInputMessage="1" showErrorMessage="1" sqref="F28:I35">
      <formula1>INDIRECT($E$28)</formula1>
    </dataValidation>
    <dataValidation type="list" allowBlank="1" showInputMessage="1" showErrorMessage="1" sqref="C10:C11">
      <formula1>procesos</formula1>
    </dataValidation>
    <dataValidation type="list" allowBlank="1" showInputMessage="1" showErrorMessage="1" sqref="A19:D26 A28:D35">
      <formula1>objetivos</formula1>
    </dataValidation>
    <dataValidation type="list" allowBlank="1" showInputMessage="1" showErrorMessage="1" sqref="D10:I11">
      <formula1>$F$50:$F$66</formula1>
    </dataValidation>
    <dataValidation type="list" allowBlank="1" showInputMessage="1" showErrorMessage="1" sqref="C13">
      <formula1>proyectos</formula1>
    </dataValidation>
    <dataValidation type="list" allowBlank="1" showInputMessage="1" showErrorMessage="1" sqref="C112">
      <formula1>version_poa</formula1>
    </dataValidation>
  </dataValidations>
  <printOptions horizontalCentered="1" verticalCentered="1"/>
  <pageMargins left="0.19685039370078741" right="0.19685039370078741" top="0.39370078740157483" bottom="0.59055118110236227" header="0.31496062992125984" footer="0.39370078740157483"/>
  <pageSetup scale="50" orientation="portrait" r:id="rId1"/>
  <headerFooter>
    <oddFooter>&amp;L&amp;D&amp;C&amp;F&amp;R&amp;N</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588"/>
  <sheetViews>
    <sheetView view="pageBreakPreview" zoomScale="55" zoomScaleNormal="55" zoomScaleSheetLayoutView="55" workbookViewId="0">
      <selection activeCell="A31" sqref="A31:C31"/>
    </sheetView>
  </sheetViews>
  <sheetFormatPr baseColWidth="10" defaultRowHeight="15.75" zeroHeight="1" x14ac:dyDescent="0.25"/>
  <cols>
    <col min="1" max="1" width="7.85546875" style="105" customWidth="1"/>
    <col min="2" max="2" width="26.5703125" style="105" customWidth="1"/>
    <col min="3" max="3" width="37.85546875" style="105" customWidth="1"/>
    <col min="4" max="4" width="58.5703125" style="105" customWidth="1"/>
    <col min="5" max="5" width="17.5703125" style="105" customWidth="1"/>
    <col min="6" max="7" width="21.5703125" style="105" customWidth="1"/>
    <col min="8" max="8" width="37" style="105" customWidth="1"/>
    <col min="9" max="9" width="25.42578125" style="105" customWidth="1"/>
    <col min="10" max="10" width="15.28515625" style="105" customWidth="1"/>
    <col min="11" max="11" width="15.28515625" style="169" customWidth="1"/>
    <col min="12" max="12" width="7.85546875" style="170" customWidth="1"/>
    <col min="13" max="13" width="7.42578125" style="170" customWidth="1"/>
    <col min="14" max="14" width="41.5703125" style="170" customWidth="1"/>
    <col min="15" max="15" width="7.85546875" style="170" customWidth="1"/>
    <col min="16" max="16" width="7.42578125" style="311" customWidth="1"/>
    <col min="17" max="17" width="21.5703125" style="311" customWidth="1"/>
    <col min="18" max="18" width="7.85546875" style="311" customWidth="1"/>
    <col min="19" max="19" width="7.42578125" style="311" customWidth="1"/>
    <col min="20" max="20" width="15.5703125" style="311" customWidth="1"/>
    <col min="21" max="21" width="7.85546875" style="311" customWidth="1"/>
    <col min="22" max="22" width="7.42578125" style="311" customWidth="1"/>
    <col min="23" max="23" width="16.42578125" style="311" customWidth="1"/>
    <col min="24" max="24" width="7.85546875" style="311" customWidth="1"/>
    <col min="25" max="25" width="8.140625" style="311" customWidth="1"/>
    <col min="26" max="26" width="12.140625" style="311" customWidth="1"/>
    <col min="27" max="27" width="42.5703125" style="311" customWidth="1"/>
    <col min="28" max="16384" width="11.42578125" style="170"/>
  </cols>
  <sheetData>
    <row r="1" spans="1:27" ht="20.25" x14ac:dyDescent="0.25">
      <c r="A1" s="91"/>
      <c r="B1" s="91"/>
      <c r="C1" s="185" t="str">
        <f>+'Marco General'!C1:G1</f>
        <v>DIRECCIONAMIENTO ESTRATÉGICO</v>
      </c>
      <c r="D1" s="185"/>
      <c r="E1" s="185"/>
      <c r="F1" s="185"/>
      <c r="G1" s="185"/>
      <c r="H1" s="185"/>
      <c r="I1" s="185"/>
      <c r="J1" s="185"/>
      <c r="K1" s="185"/>
      <c r="L1" s="185"/>
      <c r="M1" s="185"/>
      <c r="N1" s="185"/>
      <c r="O1" s="185"/>
      <c r="P1" s="185"/>
      <c r="Q1" s="185"/>
      <c r="R1" s="185"/>
      <c r="S1" s="185"/>
      <c r="T1" s="185"/>
      <c r="U1" s="185"/>
      <c r="V1" s="185"/>
      <c r="W1" s="185"/>
      <c r="X1" s="186" t="s">
        <v>12</v>
      </c>
      <c r="Y1" s="187"/>
      <c r="Z1" s="188" t="s">
        <v>184</v>
      </c>
      <c r="AA1" s="188"/>
    </row>
    <row r="2" spans="1:27" ht="20.25" x14ac:dyDescent="0.25">
      <c r="A2" s="91"/>
      <c r="B2" s="91"/>
      <c r="C2" s="185" t="str">
        <f>+'Marco General'!C2:G2</f>
        <v>PLAN OPERATIVO POR DEPENDENCIAS / PROCESOS</v>
      </c>
      <c r="D2" s="185"/>
      <c r="E2" s="185"/>
      <c r="F2" s="185"/>
      <c r="G2" s="185"/>
      <c r="H2" s="185"/>
      <c r="I2" s="185"/>
      <c r="J2" s="185"/>
      <c r="K2" s="185"/>
      <c r="L2" s="185"/>
      <c r="M2" s="185"/>
      <c r="N2" s="185"/>
      <c r="O2" s="185"/>
      <c r="P2" s="185"/>
      <c r="Q2" s="185"/>
      <c r="R2" s="185"/>
      <c r="S2" s="185"/>
      <c r="T2" s="185"/>
      <c r="U2" s="185"/>
      <c r="V2" s="185"/>
      <c r="W2" s="185"/>
      <c r="X2" s="186" t="s">
        <v>13</v>
      </c>
      <c r="Y2" s="187"/>
      <c r="Z2" s="189" t="s">
        <v>185</v>
      </c>
      <c r="AA2" s="189"/>
    </row>
    <row r="3" spans="1:27" x14ac:dyDescent="0.25">
      <c r="A3" s="97"/>
      <c r="B3" s="98"/>
      <c r="C3" s="98"/>
      <c r="D3" s="98"/>
      <c r="E3" s="98"/>
      <c r="F3" s="98"/>
      <c r="G3" s="98"/>
      <c r="H3" s="98"/>
      <c r="I3" s="98"/>
      <c r="J3" s="98"/>
      <c r="K3" s="99"/>
      <c r="L3" s="100"/>
      <c r="M3" s="100"/>
      <c r="N3" s="100"/>
      <c r="O3" s="100"/>
      <c r="P3" s="100"/>
      <c r="Q3" s="100"/>
      <c r="R3" s="100"/>
      <c r="S3" s="100"/>
      <c r="T3" s="100"/>
      <c r="U3" s="100"/>
      <c r="V3" s="100"/>
      <c r="W3" s="100"/>
      <c r="X3" s="100"/>
      <c r="Y3" s="100"/>
      <c r="Z3" s="100"/>
      <c r="AA3" s="101"/>
    </row>
    <row r="4" spans="1:27" x14ac:dyDescent="0.25">
      <c r="A4" s="119" t="s">
        <v>1</v>
      </c>
      <c r="B4" s="190"/>
      <c r="C4" s="191" t="str">
        <f>+'Marco General'!C8:C8</f>
        <v>Asesoría Jurídica</v>
      </c>
      <c r="D4" s="191"/>
      <c r="E4" s="191"/>
      <c r="F4" s="191"/>
      <c r="G4" s="191"/>
      <c r="H4" s="191"/>
      <c r="I4" s="191"/>
      <c r="J4" s="191"/>
      <c r="K4" s="191"/>
      <c r="L4" s="191"/>
      <c r="M4" s="191"/>
      <c r="N4" s="191"/>
      <c r="O4" s="191"/>
      <c r="P4" s="191"/>
      <c r="Q4" s="191"/>
      <c r="R4" s="191"/>
      <c r="S4" s="191"/>
      <c r="T4" s="191"/>
      <c r="U4" s="191"/>
      <c r="V4" s="191"/>
      <c r="W4" s="191"/>
      <c r="X4" s="192" t="s">
        <v>0</v>
      </c>
      <c r="Y4" s="193"/>
      <c r="Z4" s="194"/>
      <c r="AA4" s="195">
        <v>2017</v>
      </c>
    </row>
    <row r="5" spans="1:27" x14ac:dyDescent="0.25">
      <c r="A5" s="196"/>
      <c r="B5" s="197"/>
      <c r="C5" s="191"/>
      <c r="D5" s="191"/>
      <c r="E5" s="191"/>
      <c r="F5" s="191"/>
      <c r="G5" s="191"/>
      <c r="H5" s="191"/>
      <c r="I5" s="191"/>
      <c r="J5" s="191"/>
      <c r="K5" s="191"/>
      <c r="L5" s="191"/>
      <c r="M5" s="191"/>
      <c r="N5" s="191"/>
      <c r="O5" s="191"/>
      <c r="P5" s="191"/>
      <c r="Q5" s="191"/>
      <c r="R5" s="191"/>
      <c r="S5" s="191"/>
      <c r="T5" s="191"/>
      <c r="U5" s="191"/>
      <c r="V5" s="191"/>
      <c r="W5" s="191"/>
      <c r="X5" s="198"/>
      <c r="Y5" s="199"/>
      <c r="Z5" s="200"/>
      <c r="AA5" s="201"/>
    </row>
    <row r="6" spans="1:27" x14ac:dyDescent="0.25">
      <c r="A6" s="126"/>
      <c r="B6" s="127"/>
      <c r="C6" s="127"/>
      <c r="D6" s="127"/>
      <c r="E6" s="127"/>
      <c r="F6" s="127"/>
      <c r="G6" s="127"/>
      <c r="H6" s="127"/>
      <c r="I6" s="202"/>
      <c r="J6" s="128"/>
      <c r="K6" s="128"/>
      <c r="L6" s="128"/>
      <c r="M6" s="128"/>
      <c r="N6" s="128"/>
      <c r="O6" s="128"/>
      <c r="P6" s="128"/>
      <c r="Q6" s="128"/>
      <c r="R6" s="128"/>
      <c r="S6" s="128"/>
      <c r="T6" s="128"/>
      <c r="U6" s="128"/>
      <c r="V6" s="128"/>
      <c r="W6" s="128"/>
      <c r="X6" s="128"/>
      <c r="Y6" s="128"/>
      <c r="Z6" s="128"/>
      <c r="AA6" s="129"/>
    </row>
    <row r="7" spans="1:27" ht="47.25" customHeight="1" x14ac:dyDescent="0.25">
      <c r="A7" s="203" t="s">
        <v>25</v>
      </c>
      <c r="B7" s="120"/>
      <c r="C7" s="204" t="str">
        <f>IF('Marco General'!A19="","",'Marco General'!A19)</f>
        <v>Objetivo estratégico 5: Fortalecer la gestión y administración institucional</v>
      </c>
      <c r="D7" s="205"/>
      <c r="E7" s="205"/>
      <c r="F7" s="205"/>
      <c r="G7" s="205"/>
      <c r="H7" s="206"/>
      <c r="I7" s="207" t="s">
        <v>15</v>
      </c>
      <c r="J7" s="204" t="str">
        <f>IF('Marco General'!C13="","",'Marco General'!C13)</f>
        <v>Proyecto 1110 – Fortalecimiento y desarrollo de la gestión institucional</v>
      </c>
      <c r="K7" s="205"/>
      <c r="L7" s="205"/>
      <c r="M7" s="205"/>
      <c r="N7" s="205"/>
      <c r="O7" s="205"/>
      <c r="P7" s="205"/>
      <c r="Q7" s="205"/>
      <c r="R7" s="208" t="s">
        <v>103</v>
      </c>
      <c r="S7" s="209"/>
      <c r="T7" s="205" t="str">
        <f>+'Marco General'!F13</f>
        <v>Proyecto 1110 - Fortalecer la gestión institucional, mediante la implementación, el mantenimiento y la sostenibilidad del Sistema Integrado de Gestión, con el fin de promover la mejora en los servicios ofrecidos a la ciudadanía y el cumplimiento de la misión institucional.</v>
      </c>
      <c r="U7" s="205"/>
      <c r="V7" s="205"/>
      <c r="W7" s="205"/>
      <c r="X7" s="205"/>
      <c r="Y7" s="205"/>
      <c r="Z7" s="205"/>
      <c r="AA7" s="210"/>
    </row>
    <row r="8" spans="1:27" hidden="1" x14ac:dyDescent="0.25">
      <c r="A8" s="211"/>
      <c r="B8" s="212"/>
      <c r="C8" s="204" t="str">
        <f>IF('Marco General'!A28="","",'Marco General'!A28)</f>
        <v>&lt;Por favor seleccione los objetivos estraégicos asociados a su área&gt;</v>
      </c>
      <c r="D8" s="205"/>
      <c r="E8" s="205"/>
      <c r="F8" s="205"/>
      <c r="G8" s="205"/>
      <c r="H8" s="206"/>
      <c r="I8" s="207"/>
      <c r="J8" s="204"/>
      <c r="K8" s="205"/>
      <c r="L8" s="205"/>
      <c r="M8" s="205"/>
      <c r="N8" s="205"/>
      <c r="O8" s="205"/>
      <c r="P8" s="205"/>
      <c r="Q8" s="205"/>
      <c r="R8" s="213"/>
      <c r="S8" s="214"/>
      <c r="T8" s="205"/>
      <c r="U8" s="205"/>
      <c r="V8" s="205"/>
      <c r="W8" s="205"/>
      <c r="X8" s="205"/>
      <c r="Y8" s="205"/>
      <c r="Z8" s="205"/>
      <c r="AA8" s="210"/>
    </row>
    <row r="9" spans="1:27" hidden="1" x14ac:dyDescent="0.25">
      <c r="A9" s="215"/>
      <c r="B9" s="216"/>
      <c r="C9" s="217" t="e">
        <f>IF('Marco General'!#REF!="","",'Marco General'!#REF!)</f>
        <v>#REF!</v>
      </c>
      <c r="D9" s="218"/>
      <c r="E9" s="218"/>
      <c r="F9" s="218"/>
      <c r="G9" s="218"/>
      <c r="H9" s="219"/>
      <c r="I9" s="207"/>
      <c r="J9" s="220"/>
      <c r="K9" s="221"/>
      <c r="L9" s="221"/>
      <c r="M9" s="221"/>
      <c r="N9" s="221"/>
      <c r="O9" s="221"/>
      <c r="P9" s="221"/>
      <c r="Q9" s="221"/>
      <c r="R9" s="222"/>
      <c r="S9" s="223"/>
      <c r="T9" s="221"/>
      <c r="U9" s="221"/>
      <c r="V9" s="221"/>
      <c r="W9" s="221"/>
      <c r="X9" s="221"/>
      <c r="Y9" s="221"/>
      <c r="Z9" s="221"/>
      <c r="AA9" s="224"/>
    </row>
    <row r="10" spans="1:27" x14ac:dyDescent="0.25">
      <c r="A10" s="126"/>
      <c r="B10" s="127"/>
      <c r="C10" s="127"/>
      <c r="D10" s="127"/>
      <c r="E10" s="127"/>
      <c r="F10" s="127"/>
      <c r="G10" s="127"/>
      <c r="H10" s="127"/>
      <c r="I10" s="202"/>
      <c r="J10" s="128"/>
      <c r="K10" s="128"/>
      <c r="L10" s="128"/>
      <c r="M10" s="128"/>
      <c r="N10" s="128"/>
      <c r="O10" s="128"/>
      <c r="P10" s="128"/>
      <c r="Q10" s="128"/>
      <c r="R10" s="128"/>
      <c r="S10" s="128"/>
      <c r="T10" s="128"/>
      <c r="U10" s="128"/>
      <c r="V10" s="128"/>
      <c r="W10" s="128"/>
      <c r="X10" s="128"/>
      <c r="Y10" s="128"/>
      <c r="Z10" s="128"/>
      <c r="AA10" s="129"/>
    </row>
    <row r="11" spans="1:27" x14ac:dyDescent="0.25">
      <c r="A11" s="119" t="s">
        <v>182</v>
      </c>
      <c r="B11" s="120"/>
      <c r="C11" s="225" t="str">
        <f>IF('Marco General'!F19="","",'Marco General'!F19)</f>
        <v>Mediante acciones de mejora y sostenibilidad del Sistema Integrado de Gestión.</v>
      </c>
      <c r="D11" s="226"/>
      <c r="E11" s="226"/>
      <c r="F11" s="226"/>
      <c r="G11" s="226"/>
      <c r="H11" s="226"/>
      <c r="I11" s="226"/>
      <c r="J11" s="226"/>
      <c r="K11" s="226"/>
      <c r="L11" s="226"/>
      <c r="M11" s="227"/>
      <c r="N11" s="203" t="s">
        <v>183</v>
      </c>
      <c r="O11" s="228" t="str">
        <f>IF('Marco General'!F28="","",'Marco General'!F28)</f>
        <v/>
      </c>
      <c r="P11" s="229"/>
      <c r="Q11" s="229"/>
      <c r="R11" s="229"/>
      <c r="S11" s="229"/>
      <c r="T11" s="229"/>
      <c r="U11" s="229"/>
      <c r="V11" s="229"/>
      <c r="W11" s="229"/>
      <c r="X11" s="229"/>
      <c r="Y11" s="229"/>
      <c r="Z11" s="229"/>
      <c r="AA11" s="230"/>
    </row>
    <row r="12" spans="1:27" x14ac:dyDescent="0.25">
      <c r="A12" s="196"/>
      <c r="B12" s="212"/>
      <c r="C12" s="225" t="str">
        <f>IF('Marco General'!F20="","",'Marco General'!F20)</f>
        <v>Mediante el fortalecimiento de la comunicación interna y el trabajo en equipo.</v>
      </c>
      <c r="D12" s="226"/>
      <c r="E12" s="226"/>
      <c r="F12" s="226"/>
      <c r="G12" s="226"/>
      <c r="H12" s="226"/>
      <c r="I12" s="226"/>
      <c r="J12" s="226"/>
      <c r="K12" s="226"/>
      <c r="L12" s="226"/>
      <c r="M12" s="227"/>
      <c r="N12" s="211"/>
      <c r="O12" s="228" t="str">
        <f>IF('Marco General'!F29="","",'Marco General'!F29)</f>
        <v/>
      </c>
      <c r="P12" s="229"/>
      <c r="Q12" s="229"/>
      <c r="R12" s="229"/>
      <c r="S12" s="229"/>
      <c r="T12" s="229"/>
      <c r="U12" s="229"/>
      <c r="V12" s="229"/>
      <c r="W12" s="229"/>
      <c r="X12" s="229"/>
      <c r="Y12" s="229"/>
      <c r="Z12" s="229"/>
      <c r="AA12" s="230"/>
    </row>
    <row r="13" spans="1:27" hidden="1" x14ac:dyDescent="0.25">
      <c r="A13" s="196"/>
      <c r="B13" s="212"/>
      <c r="C13" s="231" t="str">
        <f>IF('Marco General'!F21="","",'Marco General'!F21)</f>
        <v/>
      </c>
      <c r="D13" s="232"/>
      <c r="E13" s="232"/>
      <c r="F13" s="232"/>
      <c r="G13" s="232"/>
      <c r="H13" s="232"/>
      <c r="I13" s="232"/>
      <c r="J13" s="232"/>
      <c r="K13" s="232"/>
      <c r="L13" s="232"/>
      <c r="M13" s="233"/>
      <c r="N13" s="211"/>
      <c r="O13" s="234" t="str">
        <f>IF('Marco General'!F30="","",'Marco General'!F30)</f>
        <v/>
      </c>
      <c r="P13" s="235"/>
      <c r="Q13" s="235"/>
      <c r="R13" s="235"/>
      <c r="S13" s="235"/>
      <c r="T13" s="235"/>
      <c r="U13" s="235"/>
      <c r="V13" s="235"/>
      <c r="W13" s="235"/>
      <c r="X13" s="235"/>
      <c r="Y13" s="235"/>
      <c r="Z13" s="235"/>
      <c r="AA13" s="236"/>
    </row>
    <row r="14" spans="1:27" hidden="1" x14ac:dyDescent="0.25">
      <c r="A14" s="196"/>
      <c r="B14" s="212"/>
      <c r="C14" s="231" t="str">
        <f>IF('Marco General'!F22="","",'Marco General'!F22)</f>
        <v/>
      </c>
      <c r="D14" s="232"/>
      <c r="E14" s="232"/>
      <c r="F14" s="232"/>
      <c r="G14" s="232"/>
      <c r="H14" s="232"/>
      <c r="I14" s="232"/>
      <c r="J14" s="232"/>
      <c r="K14" s="232"/>
      <c r="L14" s="232"/>
      <c r="M14" s="233"/>
      <c r="N14" s="211"/>
      <c r="O14" s="234" t="str">
        <f>IF('Marco General'!F31="","",'Marco General'!F31)</f>
        <v/>
      </c>
      <c r="P14" s="235"/>
      <c r="Q14" s="235"/>
      <c r="R14" s="235"/>
      <c r="S14" s="235"/>
      <c r="T14" s="235"/>
      <c r="U14" s="235"/>
      <c r="V14" s="235"/>
      <c r="W14" s="235"/>
      <c r="X14" s="235"/>
      <c r="Y14" s="235"/>
      <c r="Z14" s="235"/>
      <c r="AA14" s="236"/>
    </row>
    <row r="15" spans="1:27" hidden="1" x14ac:dyDescent="0.25">
      <c r="A15" s="196"/>
      <c r="B15" s="212"/>
      <c r="C15" s="231" t="str">
        <f>IF('Marco General'!F23="","",'Marco General'!F23)</f>
        <v/>
      </c>
      <c r="D15" s="232"/>
      <c r="E15" s="232"/>
      <c r="F15" s="232"/>
      <c r="G15" s="232"/>
      <c r="H15" s="232"/>
      <c r="I15" s="232"/>
      <c r="J15" s="232"/>
      <c r="K15" s="232"/>
      <c r="L15" s="232"/>
      <c r="M15" s="233"/>
      <c r="N15" s="211"/>
      <c r="O15" s="234" t="str">
        <f>IF('Marco General'!F32="","",'Marco General'!F32)</f>
        <v/>
      </c>
      <c r="P15" s="235"/>
      <c r="Q15" s="235"/>
      <c r="R15" s="235"/>
      <c r="S15" s="235"/>
      <c r="T15" s="235"/>
      <c r="U15" s="235"/>
      <c r="V15" s="235"/>
      <c r="W15" s="235"/>
      <c r="X15" s="235"/>
      <c r="Y15" s="235"/>
      <c r="Z15" s="235"/>
      <c r="AA15" s="236"/>
    </row>
    <row r="16" spans="1:27" hidden="1" x14ac:dyDescent="0.25">
      <c r="A16" s="237"/>
      <c r="B16" s="216"/>
      <c r="C16" s="231" t="str">
        <f>IF('Marco General'!F24="","",'Marco General'!F24)</f>
        <v/>
      </c>
      <c r="D16" s="232"/>
      <c r="E16" s="232"/>
      <c r="F16" s="232"/>
      <c r="G16" s="232"/>
      <c r="H16" s="232"/>
      <c r="I16" s="232"/>
      <c r="J16" s="232"/>
      <c r="K16" s="232"/>
      <c r="L16" s="232"/>
      <c r="M16" s="233"/>
      <c r="N16" s="215"/>
      <c r="O16" s="234" t="str">
        <f>IF('Marco General'!F33="","",'Marco General'!F33)</f>
        <v/>
      </c>
      <c r="P16" s="235"/>
      <c r="Q16" s="235"/>
      <c r="R16" s="235"/>
      <c r="S16" s="235"/>
      <c r="T16" s="235"/>
      <c r="U16" s="235"/>
      <c r="V16" s="235"/>
      <c r="W16" s="235"/>
      <c r="X16" s="235"/>
      <c r="Y16" s="235"/>
      <c r="Z16" s="235"/>
      <c r="AA16" s="236"/>
    </row>
    <row r="17" spans="1:27" s="154" customFormat="1" hidden="1" x14ac:dyDescent="0.25">
      <c r="A17" s="136"/>
      <c r="B17" s="137"/>
      <c r="C17" s="238"/>
      <c r="D17" s="238"/>
      <c r="E17" s="238"/>
      <c r="F17" s="238"/>
      <c r="G17" s="238"/>
      <c r="H17" s="238"/>
      <c r="I17" s="238"/>
      <c r="J17" s="238"/>
      <c r="L17" s="238"/>
      <c r="M17" s="238"/>
      <c r="N17" s="137"/>
      <c r="O17" s="238"/>
      <c r="P17" s="238"/>
      <c r="Q17" s="239"/>
      <c r="R17" s="239"/>
      <c r="S17" s="239"/>
      <c r="T17" s="239"/>
      <c r="U17" s="239"/>
      <c r="V17" s="239"/>
      <c r="W17" s="239"/>
      <c r="X17" s="239"/>
      <c r="Y17" s="239"/>
      <c r="Z17" s="239"/>
      <c r="AA17" s="240"/>
    </row>
    <row r="18" spans="1:27" ht="15.75" hidden="1" customHeight="1" x14ac:dyDescent="0.25">
      <c r="A18" s="241" t="s">
        <v>182</v>
      </c>
      <c r="B18" s="242"/>
      <c r="C18" s="234" t="e">
        <f>IF('Marco General'!#REF!="","",'Marco General'!#REF!)</f>
        <v>#REF!</v>
      </c>
      <c r="D18" s="235"/>
      <c r="E18" s="235"/>
      <c r="F18" s="235"/>
      <c r="G18" s="235"/>
      <c r="H18" s="235"/>
      <c r="I18" s="235"/>
      <c r="J18" s="235"/>
      <c r="K18" s="235"/>
      <c r="L18" s="235"/>
      <c r="M18" s="235"/>
      <c r="N18" s="235"/>
      <c r="O18" s="235"/>
      <c r="P18" s="235"/>
      <c r="Q18" s="235"/>
      <c r="R18" s="235"/>
      <c r="S18" s="235"/>
      <c r="T18" s="235"/>
      <c r="U18" s="235"/>
      <c r="V18" s="235"/>
      <c r="W18" s="235"/>
      <c r="X18" s="235"/>
      <c r="Y18" s="235"/>
      <c r="Z18" s="235"/>
      <c r="AA18" s="236"/>
    </row>
    <row r="19" spans="1:27" hidden="1" x14ac:dyDescent="0.25">
      <c r="A19" s="243"/>
      <c r="B19" s="244"/>
      <c r="C19" s="234" t="e">
        <f>IF('Marco General'!#REF!="","",'Marco General'!#REF!)</f>
        <v>#REF!</v>
      </c>
      <c r="D19" s="235"/>
      <c r="E19" s="235"/>
      <c r="F19" s="235"/>
      <c r="G19" s="235"/>
      <c r="H19" s="235"/>
      <c r="I19" s="235"/>
      <c r="J19" s="235"/>
      <c r="K19" s="235"/>
      <c r="L19" s="235"/>
      <c r="M19" s="235"/>
      <c r="N19" s="235"/>
      <c r="O19" s="235"/>
      <c r="P19" s="235"/>
      <c r="Q19" s="235"/>
      <c r="R19" s="235"/>
      <c r="S19" s="235"/>
      <c r="T19" s="235"/>
      <c r="U19" s="235"/>
      <c r="V19" s="235"/>
      <c r="W19" s="235"/>
      <c r="X19" s="235"/>
      <c r="Y19" s="235"/>
      <c r="Z19" s="235"/>
      <c r="AA19" s="236"/>
    </row>
    <row r="20" spans="1:27" hidden="1" x14ac:dyDescent="0.25">
      <c r="A20" s="243"/>
      <c r="B20" s="244"/>
      <c r="C20" s="234" t="e">
        <f>IF('Marco General'!#REF!="","",'Marco General'!#REF!)</f>
        <v>#REF!</v>
      </c>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6"/>
    </row>
    <row r="21" spans="1:27" hidden="1" x14ac:dyDescent="0.25">
      <c r="A21" s="243"/>
      <c r="B21" s="244"/>
      <c r="C21" s="234" t="e">
        <f>IF('Marco General'!#REF!="","",'Marco General'!#REF!)</f>
        <v>#REF!</v>
      </c>
      <c r="D21" s="235"/>
      <c r="E21" s="235"/>
      <c r="F21" s="235"/>
      <c r="G21" s="235"/>
      <c r="H21" s="235"/>
      <c r="I21" s="235"/>
      <c r="J21" s="235"/>
      <c r="K21" s="235"/>
      <c r="L21" s="235"/>
      <c r="M21" s="235"/>
      <c r="N21" s="235"/>
      <c r="O21" s="235"/>
      <c r="P21" s="235"/>
      <c r="Q21" s="235"/>
      <c r="R21" s="235"/>
      <c r="S21" s="235"/>
      <c r="T21" s="235"/>
      <c r="U21" s="235"/>
      <c r="V21" s="235"/>
      <c r="W21" s="235"/>
      <c r="X21" s="235"/>
      <c r="Y21" s="235"/>
      <c r="Z21" s="235"/>
      <c r="AA21" s="236"/>
    </row>
    <row r="22" spans="1:27" hidden="1" x14ac:dyDescent="0.25">
      <c r="A22" s="243"/>
      <c r="B22" s="244"/>
      <c r="C22" s="234" t="e">
        <f>IF('Marco General'!#REF!="","",'Marco General'!#REF!)</f>
        <v>#REF!</v>
      </c>
      <c r="D22" s="235"/>
      <c r="E22" s="235"/>
      <c r="F22" s="235"/>
      <c r="G22" s="235"/>
      <c r="H22" s="235"/>
      <c r="I22" s="235"/>
      <c r="J22" s="235"/>
      <c r="K22" s="235"/>
      <c r="L22" s="235"/>
      <c r="M22" s="235"/>
      <c r="N22" s="235"/>
      <c r="O22" s="235"/>
      <c r="P22" s="235"/>
      <c r="Q22" s="235"/>
      <c r="R22" s="235"/>
      <c r="S22" s="235"/>
      <c r="T22" s="235"/>
      <c r="U22" s="235"/>
      <c r="V22" s="235"/>
      <c r="W22" s="235"/>
      <c r="X22" s="235"/>
      <c r="Y22" s="235"/>
      <c r="Z22" s="235"/>
      <c r="AA22" s="236"/>
    </row>
    <row r="23" spans="1:27" hidden="1" x14ac:dyDescent="0.25">
      <c r="A23" s="243"/>
      <c r="B23" s="244"/>
      <c r="C23" s="234" t="e">
        <f>IF('Marco General'!#REF!="","",'Marco General'!#REF!)</f>
        <v>#REF!</v>
      </c>
      <c r="D23" s="235"/>
      <c r="E23" s="235"/>
      <c r="F23" s="235"/>
      <c r="G23" s="235"/>
      <c r="H23" s="235"/>
      <c r="I23" s="235"/>
      <c r="J23" s="235"/>
      <c r="K23" s="235"/>
      <c r="L23" s="235"/>
      <c r="M23" s="235"/>
      <c r="N23" s="235"/>
      <c r="O23" s="235"/>
      <c r="P23" s="235"/>
      <c r="Q23" s="235"/>
      <c r="R23" s="235"/>
      <c r="S23" s="235"/>
      <c r="T23" s="235"/>
      <c r="U23" s="235"/>
      <c r="V23" s="235"/>
      <c r="W23" s="235"/>
      <c r="X23" s="235"/>
      <c r="Y23" s="235"/>
      <c r="Z23" s="235"/>
      <c r="AA23" s="236"/>
    </row>
    <row r="24" spans="1:27" hidden="1" x14ac:dyDescent="0.25">
      <c r="A24" s="245"/>
      <c r="B24" s="246"/>
      <c r="C24" s="234" t="e">
        <f>IF('Marco General'!#REF!="","",'Marco General'!#REF!)</f>
        <v>#REF!</v>
      </c>
      <c r="D24" s="235"/>
      <c r="E24" s="235"/>
      <c r="F24" s="235"/>
      <c r="G24" s="235"/>
      <c r="H24" s="235"/>
      <c r="I24" s="235"/>
      <c r="J24" s="235"/>
      <c r="K24" s="235"/>
      <c r="L24" s="235"/>
      <c r="M24" s="235"/>
      <c r="N24" s="235"/>
      <c r="O24" s="235"/>
      <c r="P24" s="235"/>
      <c r="Q24" s="235"/>
      <c r="R24" s="235"/>
      <c r="S24" s="235"/>
      <c r="T24" s="235"/>
      <c r="U24" s="235"/>
      <c r="V24" s="235"/>
      <c r="W24" s="235"/>
      <c r="X24" s="235"/>
      <c r="Y24" s="235"/>
      <c r="Z24" s="235"/>
      <c r="AA24" s="236"/>
    </row>
    <row r="25" spans="1:27" s="154" customFormat="1" x14ac:dyDescent="0.25">
      <c r="A25" s="136"/>
      <c r="B25" s="137"/>
      <c r="C25" s="137"/>
      <c r="D25" s="137"/>
      <c r="E25" s="137"/>
      <c r="F25" s="137"/>
      <c r="G25" s="137"/>
      <c r="H25" s="137"/>
      <c r="I25" s="137"/>
      <c r="J25" s="137"/>
      <c r="K25" s="137"/>
      <c r="L25" s="137"/>
      <c r="M25" s="137"/>
      <c r="N25" s="247"/>
      <c r="O25" s="137"/>
      <c r="P25" s="137"/>
      <c r="Q25" s="248"/>
      <c r="R25" s="248"/>
      <c r="S25" s="248"/>
      <c r="T25" s="248"/>
      <c r="U25" s="248"/>
      <c r="V25" s="248"/>
      <c r="W25" s="248"/>
      <c r="X25" s="248"/>
      <c r="Y25" s="248"/>
      <c r="Z25" s="248"/>
      <c r="AA25" s="249"/>
    </row>
    <row r="26" spans="1:27" x14ac:dyDescent="0.25">
      <c r="A26" s="250" t="s">
        <v>145</v>
      </c>
      <c r="B26" s="251"/>
      <c r="C26" s="252" t="str">
        <f>C11</f>
        <v>Mediante acciones de mejora y sostenibilidad del Sistema Integrado de Gestión.</v>
      </c>
      <c r="D26" s="253"/>
      <c r="E26" s="253"/>
      <c r="F26" s="253"/>
      <c r="G26" s="253"/>
      <c r="H26" s="253"/>
      <c r="I26" s="253"/>
      <c r="J26" s="253"/>
      <c r="K26" s="253"/>
      <c r="L26" s="253"/>
      <c r="M26" s="253"/>
      <c r="N26" s="253"/>
      <c r="O26" s="253"/>
      <c r="P26" s="253"/>
      <c r="Q26" s="253"/>
      <c r="R26" s="253"/>
      <c r="S26" s="253"/>
      <c r="T26" s="253"/>
      <c r="U26" s="253"/>
      <c r="V26" s="253"/>
      <c r="W26" s="253"/>
      <c r="X26" s="253"/>
      <c r="Y26" s="253"/>
      <c r="Z26" s="253"/>
      <c r="AA26" s="254"/>
    </row>
    <row r="27" spans="1:27" x14ac:dyDescent="0.25">
      <c r="A27" s="255" t="s">
        <v>16</v>
      </c>
      <c r="B27" s="256"/>
      <c r="C27" s="257"/>
      <c r="D27" s="258" t="s">
        <v>202</v>
      </c>
      <c r="E27" s="258" t="s">
        <v>24</v>
      </c>
      <c r="F27" s="258" t="s">
        <v>191</v>
      </c>
      <c r="G27" s="258" t="s">
        <v>203</v>
      </c>
      <c r="H27" s="259" t="s">
        <v>17</v>
      </c>
      <c r="I27" s="258" t="s">
        <v>23</v>
      </c>
      <c r="J27" s="260" t="s">
        <v>18</v>
      </c>
      <c r="K27" s="261"/>
      <c r="L27" s="262" t="s">
        <v>196</v>
      </c>
      <c r="M27" s="262"/>
      <c r="N27" s="262"/>
      <c r="O27" s="262"/>
      <c r="P27" s="262"/>
      <c r="Q27" s="262"/>
      <c r="R27" s="262"/>
      <c r="S27" s="262"/>
      <c r="T27" s="262"/>
      <c r="U27" s="262"/>
      <c r="V27" s="262"/>
      <c r="W27" s="262"/>
      <c r="X27" s="259" t="s">
        <v>8</v>
      </c>
      <c r="Y27" s="259"/>
      <c r="Z27" s="259"/>
      <c r="AA27" s="263" t="s">
        <v>214</v>
      </c>
    </row>
    <row r="28" spans="1:27" ht="15.75" customHeight="1" x14ac:dyDescent="0.25">
      <c r="A28" s="264"/>
      <c r="B28" s="265"/>
      <c r="C28" s="266"/>
      <c r="D28" s="267"/>
      <c r="E28" s="267"/>
      <c r="F28" s="267"/>
      <c r="G28" s="267"/>
      <c r="H28" s="259"/>
      <c r="I28" s="267"/>
      <c r="J28" s="262" t="s">
        <v>19</v>
      </c>
      <c r="K28" s="259" t="s">
        <v>20</v>
      </c>
      <c r="L28" s="259" t="s">
        <v>4</v>
      </c>
      <c r="M28" s="259"/>
      <c r="N28" s="259"/>
      <c r="O28" s="259" t="s">
        <v>5</v>
      </c>
      <c r="P28" s="259"/>
      <c r="Q28" s="259"/>
      <c r="R28" s="259" t="s">
        <v>6</v>
      </c>
      <c r="S28" s="259"/>
      <c r="T28" s="259"/>
      <c r="U28" s="259" t="s">
        <v>7</v>
      </c>
      <c r="V28" s="259"/>
      <c r="W28" s="259"/>
      <c r="X28" s="259"/>
      <c r="Y28" s="259"/>
      <c r="Z28" s="259"/>
      <c r="AA28" s="263"/>
    </row>
    <row r="29" spans="1:27" ht="45" x14ac:dyDescent="0.25">
      <c r="A29" s="264"/>
      <c r="B29" s="265"/>
      <c r="C29" s="266"/>
      <c r="D29" s="268"/>
      <c r="E29" s="268"/>
      <c r="F29" s="268"/>
      <c r="G29" s="268"/>
      <c r="H29" s="259"/>
      <c r="I29" s="268"/>
      <c r="J29" s="262"/>
      <c r="K29" s="259"/>
      <c r="L29" s="269" t="s">
        <v>193</v>
      </c>
      <c r="M29" s="269" t="s">
        <v>194</v>
      </c>
      <c r="N29" s="269" t="s">
        <v>21</v>
      </c>
      <c r="O29" s="269" t="s">
        <v>193</v>
      </c>
      <c r="P29" s="269" t="s">
        <v>194</v>
      </c>
      <c r="Q29" s="269" t="s">
        <v>21</v>
      </c>
      <c r="R29" s="269" t="s">
        <v>193</v>
      </c>
      <c r="S29" s="269" t="s">
        <v>194</v>
      </c>
      <c r="T29" s="269" t="s">
        <v>21</v>
      </c>
      <c r="U29" s="269" t="s">
        <v>193</v>
      </c>
      <c r="V29" s="269" t="s">
        <v>194</v>
      </c>
      <c r="W29" s="269" t="s">
        <v>21</v>
      </c>
      <c r="X29" s="269" t="s">
        <v>193</v>
      </c>
      <c r="Y29" s="270" t="s">
        <v>194</v>
      </c>
      <c r="Z29" s="270" t="s">
        <v>192</v>
      </c>
      <c r="AA29" s="271" t="s">
        <v>11</v>
      </c>
    </row>
    <row r="30" spans="1:27" s="284" customFormat="1" ht="87.75" customHeight="1" x14ac:dyDescent="0.25">
      <c r="A30" s="272" t="s">
        <v>215</v>
      </c>
      <c r="B30" s="272"/>
      <c r="C30" s="272"/>
      <c r="D30" s="273" t="s">
        <v>216</v>
      </c>
      <c r="E30" s="274">
        <v>0.15</v>
      </c>
      <c r="F30" s="274" t="s">
        <v>217</v>
      </c>
      <c r="G30" s="274" t="s">
        <v>42</v>
      </c>
      <c r="H30" s="274" t="s">
        <v>254</v>
      </c>
      <c r="I30" s="274" t="s">
        <v>219</v>
      </c>
      <c r="J30" s="275">
        <v>42809</v>
      </c>
      <c r="K30" s="275">
        <v>42840</v>
      </c>
      <c r="L30" s="276">
        <v>1</v>
      </c>
      <c r="M30" s="274">
        <v>1</v>
      </c>
      <c r="N30" s="277" t="s">
        <v>320</v>
      </c>
      <c r="O30" s="278">
        <v>0</v>
      </c>
      <c r="P30" s="274"/>
      <c r="Q30" s="274"/>
      <c r="R30" s="279">
        <v>0</v>
      </c>
      <c r="S30" s="274"/>
      <c r="T30" s="274"/>
      <c r="U30" s="279">
        <v>0</v>
      </c>
      <c r="V30" s="274"/>
      <c r="W30" s="274"/>
      <c r="X30" s="280">
        <f t="shared" ref="X30" si="0">+SUM(L30,O30,R30,U30)</f>
        <v>1</v>
      </c>
      <c r="Y30" s="281">
        <f t="shared" ref="Y30:Y32" si="1">+SUM(M30,P30,S30,V30)</f>
        <v>1</v>
      </c>
      <c r="Z30" s="282">
        <f t="shared" ref="Z30:Z36" si="2">IFERROR(Y30/X30,"")</f>
        <v>1</v>
      </c>
      <c r="AA30" s="283" t="s">
        <v>314</v>
      </c>
    </row>
    <row r="31" spans="1:27" s="284" customFormat="1" ht="137.25" customHeight="1" x14ac:dyDescent="0.25">
      <c r="A31" s="272" t="s">
        <v>220</v>
      </c>
      <c r="B31" s="272"/>
      <c r="C31" s="272"/>
      <c r="D31" s="273" t="s">
        <v>221</v>
      </c>
      <c r="E31" s="274">
        <v>0.15</v>
      </c>
      <c r="F31" s="274" t="s">
        <v>222</v>
      </c>
      <c r="G31" s="274" t="s">
        <v>42</v>
      </c>
      <c r="H31" s="274" t="s">
        <v>254</v>
      </c>
      <c r="I31" s="274" t="s">
        <v>219</v>
      </c>
      <c r="J31" s="275">
        <v>42841</v>
      </c>
      <c r="K31" s="275">
        <v>42998</v>
      </c>
      <c r="L31" s="285">
        <v>0</v>
      </c>
      <c r="M31" s="274">
        <v>0</v>
      </c>
      <c r="N31" s="277"/>
      <c r="O31" s="285">
        <v>0.25</v>
      </c>
      <c r="P31" s="285">
        <v>0.25</v>
      </c>
      <c r="Q31" s="277" t="s">
        <v>349</v>
      </c>
      <c r="R31" s="285">
        <v>0.25</v>
      </c>
      <c r="S31" s="286"/>
      <c r="T31" s="274"/>
      <c r="U31" s="287">
        <v>0.5</v>
      </c>
      <c r="V31" s="274"/>
      <c r="W31" s="274"/>
      <c r="X31" s="279">
        <v>1</v>
      </c>
      <c r="Y31" s="281">
        <f t="shared" si="1"/>
        <v>0.25</v>
      </c>
      <c r="Z31" s="282">
        <f t="shared" si="2"/>
        <v>0.25</v>
      </c>
      <c r="AA31" s="288" t="s">
        <v>348</v>
      </c>
    </row>
    <row r="32" spans="1:27" s="284" customFormat="1" ht="52.5" customHeight="1" x14ac:dyDescent="0.25">
      <c r="A32" s="272" t="s">
        <v>223</v>
      </c>
      <c r="B32" s="272"/>
      <c r="C32" s="272"/>
      <c r="D32" s="273" t="s">
        <v>224</v>
      </c>
      <c r="E32" s="274">
        <v>7.0000000000000007E-2</v>
      </c>
      <c r="F32" s="274" t="s">
        <v>225</v>
      </c>
      <c r="G32" s="274" t="s">
        <v>42</v>
      </c>
      <c r="H32" s="274" t="s">
        <v>254</v>
      </c>
      <c r="I32" s="274" t="s">
        <v>219</v>
      </c>
      <c r="J32" s="275">
        <v>42809</v>
      </c>
      <c r="K32" s="275">
        <v>42840</v>
      </c>
      <c r="L32" s="285">
        <v>1</v>
      </c>
      <c r="M32" s="274">
        <v>1</v>
      </c>
      <c r="N32" s="277" t="s">
        <v>321</v>
      </c>
      <c r="O32" s="277">
        <v>0</v>
      </c>
      <c r="P32" s="274"/>
      <c r="Q32" s="277"/>
      <c r="R32" s="277">
        <v>0</v>
      </c>
      <c r="S32" s="274"/>
      <c r="T32" s="274"/>
      <c r="U32" s="277">
        <v>0</v>
      </c>
      <c r="V32" s="274"/>
      <c r="W32" s="274"/>
      <c r="X32" s="279">
        <v>1</v>
      </c>
      <c r="Y32" s="281">
        <f t="shared" si="1"/>
        <v>1</v>
      </c>
      <c r="Z32" s="282">
        <f t="shared" si="2"/>
        <v>1</v>
      </c>
      <c r="AA32" s="283" t="s">
        <v>316</v>
      </c>
    </row>
    <row r="33" spans="1:27" s="284" customFormat="1" ht="98.25" customHeight="1" x14ac:dyDescent="0.25">
      <c r="A33" s="272" t="s">
        <v>215</v>
      </c>
      <c r="B33" s="272"/>
      <c r="C33" s="272"/>
      <c r="D33" s="273" t="s">
        <v>216</v>
      </c>
      <c r="E33" s="274">
        <v>0.15</v>
      </c>
      <c r="F33" s="274" t="s">
        <v>217</v>
      </c>
      <c r="G33" s="274" t="s">
        <v>46</v>
      </c>
      <c r="H33" s="274" t="s">
        <v>339</v>
      </c>
      <c r="I33" s="274" t="s">
        <v>219</v>
      </c>
      <c r="J33" s="275">
        <v>42809</v>
      </c>
      <c r="K33" s="275">
        <v>42840</v>
      </c>
      <c r="L33" s="276">
        <v>1</v>
      </c>
      <c r="M33" s="274">
        <v>1</v>
      </c>
      <c r="N33" s="277" t="s">
        <v>322</v>
      </c>
      <c r="O33" s="285">
        <v>0</v>
      </c>
      <c r="P33" s="274"/>
      <c r="Q33" s="277"/>
      <c r="R33" s="279">
        <v>0</v>
      </c>
      <c r="S33" s="274"/>
      <c r="T33" s="274"/>
      <c r="U33" s="279">
        <v>0</v>
      </c>
      <c r="V33" s="274"/>
      <c r="W33" s="274"/>
      <c r="X33" s="280">
        <f t="shared" ref="X33" si="3">+SUM(L33,O33,R33,U33)</f>
        <v>1</v>
      </c>
      <c r="Y33" s="281">
        <f t="shared" ref="X33:Y36" si="4">+SUM(M33,P33,S33,V33)</f>
        <v>1</v>
      </c>
      <c r="Z33" s="282">
        <f t="shared" si="2"/>
        <v>1</v>
      </c>
      <c r="AA33" s="283" t="s">
        <v>315</v>
      </c>
    </row>
    <row r="34" spans="1:27" s="284" customFormat="1" ht="171" x14ac:dyDescent="0.25">
      <c r="A34" s="289" t="s">
        <v>220</v>
      </c>
      <c r="B34" s="289"/>
      <c r="C34" s="289"/>
      <c r="D34" s="290" t="s">
        <v>221</v>
      </c>
      <c r="E34" s="277">
        <v>0.15</v>
      </c>
      <c r="F34" s="277" t="s">
        <v>222</v>
      </c>
      <c r="G34" s="277" t="s">
        <v>46</v>
      </c>
      <c r="H34" s="277" t="s">
        <v>339</v>
      </c>
      <c r="I34" s="277" t="s">
        <v>219</v>
      </c>
      <c r="J34" s="291">
        <v>42841</v>
      </c>
      <c r="K34" s="291">
        <v>42998</v>
      </c>
      <c r="L34" s="285">
        <v>0</v>
      </c>
      <c r="M34" s="277">
        <v>0</v>
      </c>
      <c r="N34" s="277"/>
      <c r="O34" s="285">
        <v>0.25</v>
      </c>
      <c r="P34" s="285">
        <v>0.25</v>
      </c>
      <c r="Q34" s="277" t="s">
        <v>350</v>
      </c>
      <c r="R34" s="285">
        <v>0.25</v>
      </c>
      <c r="S34" s="285"/>
      <c r="T34" s="277"/>
      <c r="U34" s="287">
        <v>0.5</v>
      </c>
      <c r="V34" s="277"/>
      <c r="W34" s="277"/>
      <c r="X34" s="279">
        <v>1</v>
      </c>
      <c r="Y34" s="281">
        <f t="shared" si="4"/>
        <v>0.25</v>
      </c>
      <c r="Z34" s="282">
        <f t="shared" si="2"/>
        <v>0.25</v>
      </c>
      <c r="AA34" s="288" t="s">
        <v>347</v>
      </c>
    </row>
    <row r="35" spans="1:27" s="284" customFormat="1" ht="52.5" hidden="1" customHeight="1" x14ac:dyDescent="0.25">
      <c r="A35" s="272" t="s">
        <v>223</v>
      </c>
      <c r="B35" s="272"/>
      <c r="C35" s="272"/>
      <c r="D35" s="273" t="s">
        <v>224</v>
      </c>
      <c r="E35" s="274">
        <v>7.0000000000000007E-2</v>
      </c>
      <c r="F35" s="274" t="s">
        <v>225</v>
      </c>
      <c r="G35" s="274" t="s">
        <v>46</v>
      </c>
      <c r="H35" s="274" t="s">
        <v>253</v>
      </c>
      <c r="I35" s="274" t="s">
        <v>219</v>
      </c>
      <c r="J35" s="275">
        <v>42809</v>
      </c>
      <c r="K35" s="275">
        <v>42840</v>
      </c>
      <c r="L35" s="292">
        <v>1</v>
      </c>
      <c r="M35" s="274">
        <v>1</v>
      </c>
      <c r="N35" s="277" t="s">
        <v>323</v>
      </c>
      <c r="O35" s="285">
        <v>0</v>
      </c>
      <c r="P35" s="274"/>
      <c r="Q35" s="274"/>
      <c r="R35" s="285">
        <v>0</v>
      </c>
      <c r="S35" s="274"/>
      <c r="T35" s="274"/>
      <c r="U35" s="285">
        <v>0</v>
      </c>
      <c r="V35" s="274"/>
      <c r="W35" s="274"/>
      <c r="X35" s="285">
        <f t="shared" ref="X35" si="5">+SUM(L35,O35,R35,U35)</f>
        <v>1</v>
      </c>
      <c r="Y35" s="281">
        <f t="shared" ref="Y35" si="6">+SUM(M35,P35,S35,V35)</f>
        <v>1</v>
      </c>
      <c r="Z35" s="282">
        <f t="shared" ref="Z35" si="7">IFERROR(Y35/X35,"")</f>
        <v>1</v>
      </c>
      <c r="AA35" s="283" t="s">
        <v>317</v>
      </c>
    </row>
    <row r="36" spans="1:27" s="284" customFormat="1" ht="62.25" hidden="1" customHeight="1" x14ac:dyDescent="0.25">
      <c r="A36" s="293" t="s">
        <v>297</v>
      </c>
      <c r="B36" s="293"/>
      <c r="C36" s="293"/>
      <c r="D36" s="294" t="s">
        <v>298</v>
      </c>
      <c r="E36" s="274">
        <v>0.06</v>
      </c>
      <c r="F36" s="274" t="s">
        <v>299</v>
      </c>
      <c r="G36" s="277" t="s">
        <v>300</v>
      </c>
      <c r="H36" s="274" t="s">
        <v>239</v>
      </c>
      <c r="I36" s="274" t="s">
        <v>260</v>
      </c>
      <c r="J36" s="291">
        <v>42736</v>
      </c>
      <c r="K36" s="291">
        <v>43099</v>
      </c>
      <c r="L36" s="295">
        <v>0.25</v>
      </c>
      <c r="M36" s="274"/>
      <c r="N36" s="277"/>
      <c r="O36" s="295">
        <v>0.25</v>
      </c>
      <c r="P36" s="274"/>
      <c r="Q36" s="274"/>
      <c r="R36" s="295">
        <v>0.25</v>
      </c>
      <c r="S36" s="274"/>
      <c r="T36" s="274"/>
      <c r="U36" s="295">
        <v>0.25</v>
      </c>
      <c r="V36" s="274"/>
      <c r="W36" s="274"/>
      <c r="X36" s="285">
        <f t="shared" si="4"/>
        <v>1</v>
      </c>
      <c r="Y36" s="281">
        <f t="shared" si="4"/>
        <v>0</v>
      </c>
      <c r="Z36" s="282">
        <f t="shared" si="2"/>
        <v>0</v>
      </c>
      <c r="AA36" s="283"/>
    </row>
    <row r="37" spans="1:27" s="95" customFormat="1" x14ac:dyDescent="0.25">
      <c r="A37" s="296"/>
      <c r="B37" s="296"/>
      <c r="C37" s="296"/>
      <c r="D37" s="296"/>
      <c r="E37" s="296"/>
      <c r="F37" s="296"/>
      <c r="G37" s="296"/>
      <c r="H37" s="296"/>
      <c r="I37" s="296"/>
      <c r="J37" s="296"/>
      <c r="K37" s="297"/>
      <c r="L37" s="298"/>
      <c r="M37" s="298"/>
      <c r="N37" s="298"/>
      <c r="O37" s="298"/>
      <c r="P37" s="299"/>
      <c r="Q37" s="299"/>
      <c r="R37" s="299"/>
      <c r="S37" s="299"/>
      <c r="T37" s="299"/>
      <c r="U37" s="299"/>
      <c r="V37" s="299"/>
      <c r="W37" s="299"/>
      <c r="X37" s="299"/>
      <c r="Y37" s="299"/>
      <c r="Z37" s="299"/>
      <c r="AA37" s="299"/>
    </row>
    <row r="38" spans="1:27" x14ac:dyDescent="0.25">
      <c r="A38" s="250" t="s">
        <v>145</v>
      </c>
      <c r="B38" s="251"/>
      <c r="C38" s="252" t="str">
        <f>+C12</f>
        <v>Mediante el fortalecimiento de la comunicación interna y el trabajo en equipo.</v>
      </c>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4"/>
    </row>
    <row r="39" spans="1:27" ht="15.75" customHeight="1" x14ac:dyDescent="0.25">
      <c r="A39" s="255" t="s">
        <v>16</v>
      </c>
      <c r="B39" s="256"/>
      <c r="C39" s="257"/>
      <c r="D39" s="258" t="s">
        <v>195</v>
      </c>
      <c r="E39" s="258" t="s">
        <v>24</v>
      </c>
      <c r="F39" s="258" t="s">
        <v>191</v>
      </c>
      <c r="G39" s="258" t="s">
        <v>203</v>
      </c>
      <c r="H39" s="259" t="s">
        <v>17</v>
      </c>
      <c r="I39" s="258" t="s">
        <v>23</v>
      </c>
      <c r="J39" s="260" t="s">
        <v>18</v>
      </c>
      <c r="K39" s="261"/>
      <c r="L39" s="262" t="s">
        <v>196</v>
      </c>
      <c r="M39" s="262"/>
      <c r="N39" s="262"/>
      <c r="O39" s="262"/>
      <c r="P39" s="262"/>
      <c r="Q39" s="262"/>
      <c r="R39" s="262"/>
      <c r="S39" s="262"/>
      <c r="T39" s="262"/>
      <c r="U39" s="262"/>
      <c r="V39" s="262"/>
      <c r="W39" s="262"/>
      <c r="X39" s="259" t="s">
        <v>8</v>
      </c>
      <c r="Y39" s="259"/>
      <c r="Z39" s="259"/>
      <c r="AA39" s="263" t="s">
        <v>214</v>
      </c>
    </row>
    <row r="40" spans="1:27" x14ac:dyDescent="0.25">
      <c r="A40" s="264"/>
      <c r="B40" s="265"/>
      <c r="C40" s="266"/>
      <c r="D40" s="267"/>
      <c r="E40" s="267"/>
      <c r="F40" s="267"/>
      <c r="G40" s="267"/>
      <c r="H40" s="259"/>
      <c r="I40" s="267"/>
      <c r="J40" s="262" t="s">
        <v>19</v>
      </c>
      <c r="K40" s="259" t="s">
        <v>20</v>
      </c>
      <c r="L40" s="259" t="s">
        <v>4</v>
      </c>
      <c r="M40" s="259"/>
      <c r="N40" s="259"/>
      <c r="O40" s="259" t="s">
        <v>5</v>
      </c>
      <c r="P40" s="259"/>
      <c r="Q40" s="259"/>
      <c r="R40" s="259" t="s">
        <v>6</v>
      </c>
      <c r="S40" s="259"/>
      <c r="T40" s="259"/>
      <c r="U40" s="259" t="s">
        <v>7</v>
      </c>
      <c r="V40" s="259"/>
      <c r="W40" s="259"/>
      <c r="X40" s="259"/>
      <c r="Y40" s="259"/>
      <c r="Z40" s="259"/>
      <c r="AA40" s="263"/>
    </row>
    <row r="41" spans="1:27" ht="45" x14ac:dyDescent="0.25">
      <c r="A41" s="264"/>
      <c r="B41" s="265"/>
      <c r="C41" s="266"/>
      <c r="D41" s="268"/>
      <c r="E41" s="268"/>
      <c r="F41" s="268"/>
      <c r="G41" s="268"/>
      <c r="H41" s="259"/>
      <c r="I41" s="268"/>
      <c r="J41" s="262"/>
      <c r="K41" s="259"/>
      <c r="L41" s="269" t="s">
        <v>193</v>
      </c>
      <c r="M41" s="269" t="s">
        <v>194</v>
      </c>
      <c r="N41" s="269" t="s">
        <v>21</v>
      </c>
      <c r="O41" s="300" t="s">
        <v>193</v>
      </c>
      <c r="P41" s="300" t="s">
        <v>194</v>
      </c>
      <c r="Q41" s="300" t="s">
        <v>21</v>
      </c>
      <c r="R41" s="269" t="s">
        <v>193</v>
      </c>
      <c r="S41" s="269" t="s">
        <v>194</v>
      </c>
      <c r="T41" s="269" t="s">
        <v>21</v>
      </c>
      <c r="U41" s="269" t="s">
        <v>193</v>
      </c>
      <c r="V41" s="269" t="s">
        <v>194</v>
      </c>
      <c r="W41" s="269" t="s">
        <v>21</v>
      </c>
      <c r="X41" s="269" t="s">
        <v>193</v>
      </c>
      <c r="Y41" s="270" t="s">
        <v>194</v>
      </c>
      <c r="Z41" s="270" t="s">
        <v>192</v>
      </c>
      <c r="AA41" s="271" t="s">
        <v>11</v>
      </c>
    </row>
    <row r="42" spans="1:27" s="284" customFormat="1" ht="71.25" x14ac:dyDescent="0.25">
      <c r="A42" s="272" t="s">
        <v>227</v>
      </c>
      <c r="B42" s="272"/>
      <c r="C42" s="272"/>
      <c r="D42" s="273" t="s">
        <v>228</v>
      </c>
      <c r="E42" s="277">
        <v>0.2</v>
      </c>
      <c r="F42" s="274" t="s">
        <v>229</v>
      </c>
      <c r="G42" s="274" t="s">
        <v>46</v>
      </c>
      <c r="H42" s="274" t="s">
        <v>345</v>
      </c>
      <c r="I42" s="274" t="s">
        <v>219</v>
      </c>
      <c r="J42" s="275">
        <v>42809</v>
      </c>
      <c r="K42" s="275">
        <v>43089</v>
      </c>
      <c r="L42" s="301">
        <v>0</v>
      </c>
      <c r="M42" s="274">
        <v>0</v>
      </c>
      <c r="N42" s="277"/>
      <c r="O42" s="301">
        <v>2</v>
      </c>
      <c r="P42" s="274">
        <v>2</v>
      </c>
      <c r="Q42" s="274" t="s">
        <v>343</v>
      </c>
      <c r="R42" s="301">
        <v>2</v>
      </c>
      <c r="S42" s="274"/>
      <c r="T42" s="277"/>
      <c r="U42" s="278">
        <v>2</v>
      </c>
      <c r="V42" s="277"/>
      <c r="W42" s="277"/>
      <c r="X42" s="281">
        <f t="shared" ref="X42:Y42" si="8">+SUM(L42,O42,R42,U42)</f>
        <v>6</v>
      </c>
      <c r="Y42" s="281">
        <f t="shared" si="8"/>
        <v>2</v>
      </c>
      <c r="Z42" s="282">
        <f>IFERROR(Y42/X42,"")</f>
        <v>0.33333333333333331</v>
      </c>
      <c r="AA42" s="283" t="s">
        <v>344</v>
      </c>
    </row>
    <row r="43" spans="1:27" s="95" customFormat="1" x14ac:dyDescent="0.25">
      <c r="A43" s="302"/>
      <c r="B43" s="302"/>
      <c r="C43" s="302"/>
      <c r="D43" s="181"/>
      <c r="E43" s="302"/>
      <c r="F43" s="302"/>
      <c r="G43" s="302"/>
      <c r="H43" s="302"/>
      <c r="I43" s="302"/>
      <c r="J43" s="162"/>
      <c r="K43" s="162"/>
      <c r="L43" s="303"/>
      <c r="M43" s="302"/>
      <c r="N43" s="302"/>
      <c r="O43" s="303"/>
      <c r="P43" s="302"/>
      <c r="Q43" s="302"/>
      <c r="R43" s="303"/>
      <c r="S43" s="302"/>
      <c r="T43" s="302"/>
      <c r="U43" s="303"/>
      <c r="V43" s="302"/>
      <c r="W43" s="302"/>
      <c r="X43" s="304"/>
      <c r="Y43" s="304"/>
      <c r="Z43" s="305"/>
      <c r="AA43" s="37">
        <f>+SUMPRODUCT(E30:E36,Z30:Z36)+E42*Z42</f>
        <v>0.58166666666666655</v>
      </c>
    </row>
    <row r="44" spans="1:27" s="95" customFormat="1" ht="28.5" x14ac:dyDescent="0.25">
      <c r="A44" s="302"/>
      <c r="B44" s="306" t="s">
        <v>307</v>
      </c>
      <c r="C44" s="181" t="s">
        <v>311</v>
      </c>
      <c r="D44" s="181"/>
      <c r="E44" s="302"/>
      <c r="F44" s="302"/>
      <c r="G44" s="302"/>
      <c r="H44" s="302"/>
      <c r="I44" s="302"/>
      <c r="J44" s="162"/>
      <c r="K44" s="162"/>
      <c r="L44" s="303"/>
      <c r="M44" s="302"/>
      <c r="N44" s="302"/>
      <c r="O44" s="303"/>
      <c r="P44" s="302"/>
      <c r="Q44" s="302"/>
      <c r="R44" s="303"/>
      <c r="S44" s="302"/>
      <c r="T44" s="302"/>
      <c r="U44" s="303"/>
      <c r="V44" s="302"/>
      <c r="W44" s="302"/>
      <c r="X44" s="304"/>
      <c r="Y44" s="304"/>
      <c r="Z44" s="305"/>
      <c r="AA44" s="37"/>
    </row>
    <row r="45" spans="1:27" s="154" customFormat="1" x14ac:dyDescent="0.25">
      <c r="A45" s="182"/>
      <c r="B45" s="182"/>
      <c r="K45" s="183"/>
      <c r="P45" s="307"/>
      <c r="Q45" s="307"/>
      <c r="R45" s="307"/>
    </row>
    <row r="46" spans="1:27" s="95" customFormat="1" ht="60" customHeight="1" x14ac:dyDescent="0.25">
      <c r="D46" s="184" t="s">
        <v>287</v>
      </c>
      <c r="E46" s="184"/>
      <c r="F46" s="184"/>
      <c r="G46" s="184"/>
      <c r="H46" s="184"/>
      <c r="I46" s="184"/>
      <c r="J46" s="308"/>
      <c r="K46" s="308"/>
      <c r="N46" s="309" t="s">
        <v>289</v>
      </c>
      <c r="O46" s="309"/>
      <c r="P46" s="309"/>
      <c r="Q46" s="309"/>
      <c r="R46" s="309"/>
      <c r="S46" s="309"/>
      <c r="T46" s="309"/>
      <c r="U46" s="309"/>
      <c r="V46" s="309"/>
      <c r="W46" s="310"/>
      <c r="X46" s="310"/>
      <c r="Y46" s="310"/>
      <c r="Z46" s="310"/>
      <c r="AA46" s="310"/>
    </row>
    <row r="47" spans="1:27" s="95" customFormat="1" x14ac:dyDescent="0.25">
      <c r="A47" s="108"/>
      <c r="B47" s="108"/>
      <c r="C47" s="108"/>
      <c r="D47" s="108"/>
      <c r="E47" s="108"/>
      <c r="F47" s="108"/>
      <c r="G47" s="108"/>
      <c r="H47" s="108"/>
      <c r="I47" s="108"/>
      <c r="J47" s="108"/>
      <c r="K47" s="179"/>
      <c r="P47" s="310"/>
      <c r="Q47" s="310"/>
      <c r="R47" s="310"/>
      <c r="S47" s="310"/>
      <c r="T47" s="310"/>
      <c r="U47" s="310"/>
      <c r="V47" s="310"/>
      <c r="W47" s="310"/>
      <c r="X47" s="310"/>
      <c r="Y47" s="310"/>
      <c r="Z47" s="310"/>
      <c r="AA47" s="310"/>
    </row>
    <row r="48" spans="1:27" s="95" customFormat="1" hidden="1" x14ac:dyDescent="0.25">
      <c r="A48" s="108"/>
      <c r="B48" s="108"/>
      <c r="C48" s="108"/>
      <c r="D48" s="108"/>
      <c r="E48" s="108"/>
      <c r="F48" s="108"/>
      <c r="G48" s="108"/>
      <c r="H48" s="108"/>
      <c r="I48" s="108"/>
      <c r="J48" s="108"/>
      <c r="K48" s="179"/>
      <c r="P48" s="310"/>
      <c r="Q48" s="310"/>
      <c r="R48" s="310"/>
      <c r="S48" s="310"/>
      <c r="T48" s="310"/>
      <c r="U48" s="310"/>
      <c r="V48" s="310"/>
      <c r="W48" s="310"/>
      <c r="X48" s="310"/>
      <c r="Y48" s="310"/>
      <c r="Z48" s="310"/>
      <c r="AA48" s="310"/>
    </row>
    <row r="49" spans="1:27" s="95" customFormat="1" hidden="1" x14ac:dyDescent="0.25">
      <c r="A49" s="108"/>
      <c r="B49" s="108"/>
      <c r="C49" s="108"/>
      <c r="D49" s="108"/>
      <c r="E49" s="108"/>
      <c r="F49" s="108"/>
      <c r="G49" s="108"/>
      <c r="H49" s="108"/>
      <c r="I49" s="108"/>
      <c r="J49" s="108"/>
      <c r="K49" s="179"/>
      <c r="P49" s="310"/>
      <c r="Q49" s="310"/>
      <c r="R49" s="310"/>
      <c r="S49" s="310"/>
      <c r="T49" s="310"/>
      <c r="U49" s="310"/>
      <c r="V49" s="310"/>
      <c r="W49" s="310"/>
      <c r="X49" s="310"/>
      <c r="Y49" s="310"/>
      <c r="Z49" s="310"/>
      <c r="AA49" s="310"/>
    </row>
    <row r="50" spans="1:27" s="95" customFormat="1" hidden="1" x14ac:dyDescent="0.25">
      <c r="A50" s="108"/>
      <c r="H50" s="108"/>
      <c r="I50" s="108"/>
      <c r="J50" s="108"/>
      <c r="K50" s="179"/>
      <c r="P50" s="310"/>
      <c r="Q50" s="310"/>
      <c r="R50" s="310"/>
      <c r="S50" s="310"/>
      <c r="T50" s="310"/>
      <c r="U50" s="310"/>
      <c r="V50" s="310"/>
      <c r="W50" s="310"/>
      <c r="X50" s="310"/>
      <c r="Y50" s="310"/>
      <c r="Z50" s="310"/>
      <c r="AA50" s="310"/>
    </row>
    <row r="51" spans="1:27" s="95" customFormat="1" hidden="1" x14ac:dyDescent="0.25">
      <c r="A51" s="108"/>
      <c r="B51" s="108"/>
      <c r="C51" s="108"/>
      <c r="D51" s="108"/>
      <c r="E51" s="108"/>
      <c r="F51" s="108"/>
      <c r="G51" s="108"/>
      <c r="H51" s="108"/>
      <c r="I51" s="108"/>
      <c r="J51" s="108"/>
      <c r="K51" s="179"/>
      <c r="P51" s="310"/>
      <c r="Q51" s="310"/>
      <c r="R51" s="310"/>
      <c r="S51" s="310"/>
      <c r="T51" s="310"/>
      <c r="U51" s="310"/>
      <c r="V51" s="310"/>
      <c r="W51" s="310"/>
      <c r="X51" s="310"/>
      <c r="Y51" s="310"/>
      <c r="Z51" s="310"/>
      <c r="AA51" s="310"/>
    </row>
    <row r="52" spans="1:27" s="95" customFormat="1" hidden="1" x14ac:dyDescent="0.25">
      <c r="A52" s="108"/>
      <c r="B52" s="108"/>
      <c r="C52" s="108"/>
      <c r="D52" s="108"/>
      <c r="E52" s="108"/>
      <c r="F52" s="108"/>
      <c r="G52" s="108"/>
      <c r="H52" s="108"/>
      <c r="I52" s="108"/>
      <c r="J52" s="108"/>
      <c r="K52" s="179"/>
      <c r="P52" s="310"/>
      <c r="Q52" s="310"/>
      <c r="R52" s="310"/>
      <c r="S52" s="310"/>
      <c r="T52" s="310"/>
      <c r="U52" s="310"/>
      <c r="V52" s="310"/>
      <c r="W52" s="310"/>
      <c r="X52" s="310"/>
      <c r="Y52" s="310"/>
      <c r="Z52" s="310"/>
      <c r="AA52" s="310"/>
    </row>
    <row r="53" spans="1:27" hidden="1" x14ac:dyDescent="0.25"/>
    <row r="54" spans="1:27" hidden="1" x14ac:dyDescent="0.25"/>
    <row r="55" spans="1:27" hidden="1" x14ac:dyDescent="0.25"/>
    <row r="56" spans="1:27" hidden="1" x14ac:dyDescent="0.25"/>
    <row r="57" spans="1:27" hidden="1" x14ac:dyDescent="0.25"/>
    <row r="58" spans="1:27" hidden="1" x14ac:dyDescent="0.25"/>
    <row r="59" spans="1:27" hidden="1" x14ac:dyDescent="0.25"/>
    <row r="60" spans="1:27" hidden="1" x14ac:dyDescent="0.25"/>
    <row r="61" spans="1:27" hidden="1" x14ac:dyDescent="0.25"/>
    <row r="62" spans="1:27" hidden="1" x14ac:dyDescent="0.25"/>
    <row r="63" spans="1:27" hidden="1" x14ac:dyDescent="0.25"/>
    <row r="64" spans="1:2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x14ac:dyDescent="0.25"/>
    <row r="588" x14ac:dyDescent="0.25"/>
  </sheetData>
  <sheetProtection formatCells="0" formatColumns="0" formatRows="0" insertColumns="0" insertRows="0" insertHyperlinks="0" deleteColumns="0" deleteRows="0" sort="0" autoFilter="0" pivotTables="0"/>
  <mergeCells count="77">
    <mergeCell ref="A7:B9"/>
    <mergeCell ref="C7:H7"/>
    <mergeCell ref="AA4:AA5"/>
    <mergeCell ref="T9:AA9"/>
    <mergeCell ref="C4:W5"/>
    <mergeCell ref="C8:H8"/>
    <mergeCell ref="J8:Q8"/>
    <mergeCell ref="J9:Q9"/>
    <mergeCell ref="R7:S9"/>
    <mergeCell ref="T7:AA7"/>
    <mergeCell ref="A11:B16"/>
    <mergeCell ref="C11:M11"/>
    <mergeCell ref="N11:N16"/>
    <mergeCell ref="A1:B2"/>
    <mergeCell ref="Z1:AA1"/>
    <mergeCell ref="Z2:AA2"/>
    <mergeCell ref="C1:W1"/>
    <mergeCell ref="C2:W2"/>
    <mergeCell ref="X1:Y1"/>
    <mergeCell ref="X2:Y2"/>
    <mergeCell ref="A4:B5"/>
    <mergeCell ref="T8:AA8"/>
    <mergeCell ref="I7:I9"/>
    <mergeCell ref="J7:Q7"/>
    <mergeCell ref="C9:H9"/>
    <mergeCell ref="X4:Z5"/>
    <mergeCell ref="O11:AA11"/>
    <mergeCell ref="C12:M12"/>
    <mergeCell ref="O12:AA12"/>
    <mergeCell ref="A26:B26"/>
    <mergeCell ref="D39:D41"/>
    <mergeCell ref="A38:B38"/>
    <mergeCell ref="C38:AA38"/>
    <mergeCell ref="C26:AA26"/>
    <mergeCell ref="I27:I29"/>
    <mergeCell ref="L27:W27"/>
    <mergeCell ref="G27:G29"/>
    <mergeCell ref="E27:E29"/>
    <mergeCell ref="A27:C29"/>
    <mergeCell ref="X27:Z28"/>
    <mergeCell ref="J28:J29"/>
    <mergeCell ref="U28:W28"/>
    <mergeCell ref="AA27:AA28"/>
    <mergeCell ref="A32:C32"/>
    <mergeCell ref="A33:C33"/>
    <mergeCell ref="A30:C30"/>
    <mergeCell ref="A31:C31"/>
    <mergeCell ref="F27:F29"/>
    <mergeCell ref="K28:K29"/>
    <mergeCell ref="L28:N28"/>
    <mergeCell ref="A34:C34"/>
    <mergeCell ref="A39:C41"/>
    <mergeCell ref="AA39:AA40"/>
    <mergeCell ref="J40:J41"/>
    <mergeCell ref="K40:K41"/>
    <mergeCell ref="L40:N40"/>
    <mergeCell ref="O40:Q40"/>
    <mergeCell ref="R40:T40"/>
    <mergeCell ref="U40:W40"/>
    <mergeCell ref="L39:W39"/>
    <mergeCell ref="X39:Z40"/>
    <mergeCell ref="A35:C35"/>
    <mergeCell ref="A36:C36"/>
    <mergeCell ref="A42:C42"/>
    <mergeCell ref="I39:I41"/>
    <mergeCell ref="J39:K39"/>
    <mergeCell ref="F39:F41"/>
    <mergeCell ref="E39:E41"/>
    <mergeCell ref="H39:H41"/>
    <mergeCell ref="D46:I46"/>
    <mergeCell ref="N46:V46"/>
    <mergeCell ref="D27:D29"/>
    <mergeCell ref="J27:K27"/>
    <mergeCell ref="O28:Q28"/>
    <mergeCell ref="G39:G41"/>
    <mergeCell ref="H27:H29"/>
    <mergeCell ref="R28:T28"/>
  </mergeCells>
  <conditionalFormatting sqref="Z30:Z32">
    <cfRule type="iconSet" priority="13">
      <iconSet iconSet="3TrafficLights2">
        <cfvo type="percent" val="0"/>
        <cfvo type="num" val="0.7"/>
        <cfvo type="num" val="0.9"/>
      </iconSet>
    </cfRule>
    <cfRule type="cellIs" dxfId="26" priority="14" stopIfTrue="1" operator="greaterThan">
      <formula>0.9</formula>
    </cfRule>
    <cfRule type="cellIs" dxfId="25" priority="15" stopIfTrue="1" operator="between">
      <formula>0.7</formula>
      <formula>0.89</formula>
    </cfRule>
    <cfRule type="cellIs" dxfId="24" priority="16" stopIfTrue="1" operator="between">
      <formula>0</formula>
      <formula>0.69</formula>
    </cfRule>
  </conditionalFormatting>
  <conditionalFormatting sqref="Z33:Z34 Z36">
    <cfRule type="iconSet" priority="5">
      <iconSet iconSet="3TrafficLights2">
        <cfvo type="percent" val="0"/>
        <cfvo type="num" val="0.7"/>
        <cfvo type="num" val="0.9"/>
      </iconSet>
    </cfRule>
    <cfRule type="cellIs" dxfId="23" priority="6" stopIfTrue="1" operator="greaterThan">
      <formula>0.9</formula>
    </cfRule>
    <cfRule type="cellIs" dxfId="22" priority="7" stopIfTrue="1" operator="between">
      <formula>0.7</formula>
      <formula>0.89</formula>
    </cfRule>
    <cfRule type="cellIs" dxfId="21" priority="8" stopIfTrue="1" operator="between">
      <formula>0</formula>
      <formula>0.69</formula>
    </cfRule>
  </conditionalFormatting>
  <conditionalFormatting sqref="Z42">
    <cfRule type="iconSet" priority="101">
      <iconSet iconSet="3TrafficLights2">
        <cfvo type="percent" val="0"/>
        <cfvo type="num" val="0.7"/>
        <cfvo type="num" val="0.9"/>
      </iconSet>
    </cfRule>
    <cfRule type="cellIs" dxfId="20" priority="102" stopIfTrue="1" operator="greaterThan">
      <formula>0.9</formula>
    </cfRule>
    <cfRule type="cellIs" dxfId="19" priority="103" stopIfTrue="1" operator="between">
      <formula>0.7</formula>
      <formula>0.89</formula>
    </cfRule>
    <cfRule type="cellIs" dxfId="18" priority="104" stopIfTrue="1" operator="between">
      <formula>0</formula>
      <formula>0.69</formula>
    </cfRule>
  </conditionalFormatting>
  <conditionalFormatting sqref="Z35">
    <cfRule type="iconSet" priority="1">
      <iconSet iconSet="3TrafficLights2">
        <cfvo type="percent" val="0"/>
        <cfvo type="num" val="0.7"/>
        <cfvo type="num" val="0.9"/>
      </iconSet>
    </cfRule>
    <cfRule type="cellIs" dxfId="17" priority="2" stopIfTrue="1" operator="greaterThan">
      <formula>0.9</formula>
    </cfRule>
    <cfRule type="cellIs" dxfId="16" priority="3" stopIfTrue="1" operator="between">
      <formula>0.7</formula>
      <formula>0.89</formula>
    </cfRule>
    <cfRule type="cellIs" dxfId="15" priority="4" stopIfTrue="1" operator="between">
      <formula>0</formula>
      <formula>0.69</formula>
    </cfRule>
  </conditionalFormatting>
  <dataValidations count="1">
    <dataValidation type="list" allowBlank="1" showInputMessage="1" showErrorMessage="1" sqref="C44">
      <formula1>version_poa</formula1>
    </dataValidation>
  </dataValidations>
  <pageMargins left="0.44" right="0.17" top="0.39370078740157483" bottom="0.39370078740157483" header="0.31496062992125984" footer="0.19685039370078741"/>
  <pageSetup scale="25" orientation="landscape" r:id="rId1"/>
  <headerFooter>
    <oddFooter>&amp;L&amp;D&amp;C&amp;F&amp;R&amp;N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Listas!$B$44:$B$49</xm:f>
          </x14:formula1>
          <xm:sqref>G33:G36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8"/>
  <sheetViews>
    <sheetView view="pageBreakPreview" zoomScale="55" zoomScaleNormal="55" zoomScaleSheetLayoutView="55" workbookViewId="0">
      <selection activeCell="A17" sqref="A17:C17"/>
    </sheetView>
  </sheetViews>
  <sheetFormatPr baseColWidth="10" defaultRowHeight="15.75" x14ac:dyDescent="0.25"/>
  <cols>
    <col min="1" max="1" width="6.85546875" style="105" customWidth="1"/>
    <col min="2" max="2" width="19.7109375" style="105" customWidth="1"/>
    <col min="3" max="3" width="29.28515625" style="105" customWidth="1"/>
    <col min="4" max="4" width="36" style="105" customWidth="1"/>
    <col min="5" max="5" width="17.42578125" style="105" customWidth="1"/>
    <col min="6" max="7" width="21.5703125" style="105" customWidth="1"/>
    <col min="8" max="8" width="26.85546875" style="105" customWidth="1"/>
    <col min="9" max="9" width="25.42578125" style="105" customWidth="1"/>
    <col min="10" max="10" width="15.28515625" style="105" bestFit="1" customWidth="1"/>
    <col min="11" max="11" width="15.28515625" style="169" bestFit="1" customWidth="1"/>
    <col min="12" max="12" width="13.28515625" style="170" customWidth="1"/>
    <col min="13" max="13" width="7.140625" style="170" bestFit="1" customWidth="1"/>
    <col min="14" max="14" width="40.7109375" style="170" customWidth="1"/>
    <col min="15" max="15" width="12.28515625" style="170" customWidth="1"/>
    <col min="16" max="16" width="9" style="311" customWidth="1"/>
    <col min="17" max="17" width="39.42578125" style="311" customWidth="1"/>
    <col min="18" max="18" width="10.140625" style="311" customWidth="1"/>
    <col min="19" max="19" width="10.5703125" style="311" customWidth="1"/>
    <col min="20" max="20" width="17.7109375" style="311" customWidth="1"/>
    <col min="21" max="21" width="7.85546875" style="311" bestFit="1" customWidth="1"/>
    <col min="22" max="22" width="8.140625" style="311" customWidth="1"/>
    <col min="23" max="23" width="19.140625" style="311" customWidth="1"/>
    <col min="24" max="25" width="8.7109375" style="311" bestFit="1" customWidth="1"/>
    <col min="26" max="26" width="19.5703125" style="311" customWidth="1"/>
    <col min="27" max="27" width="50.42578125" style="311" customWidth="1"/>
    <col min="28" max="16384" width="11.42578125" style="170"/>
  </cols>
  <sheetData>
    <row r="1" spans="1:27" ht="32.25" customHeight="1" x14ac:dyDescent="0.25">
      <c r="A1" s="91"/>
      <c r="B1" s="91"/>
      <c r="C1" s="185" t="str">
        <f>+'Marco General'!C1:G1</f>
        <v>DIRECCIONAMIENTO ESTRATÉGICO</v>
      </c>
      <c r="D1" s="185"/>
      <c r="E1" s="185"/>
      <c r="F1" s="185"/>
      <c r="G1" s="185"/>
      <c r="H1" s="185"/>
      <c r="I1" s="185"/>
      <c r="J1" s="185"/>
      <c r="K1" s="185"/>
      <c r="L1" s="185"/>
      <c r="M1" s="185"/>
      <c r="N1" s="185"/>
      <c r="O1" s="185"/>
      <c r="P1" s="185"/>
      <c r="Q1" s="185"/>
      <c r="R1" s="185"/>
      <c r="S1" s="185"/>
      <c r="T1" s="185"/>
      <c r="U1" s="312" t="s">
        <v>12</v>
      </c>
      <c r="V1" s="312"/>
      <c r="W1" s="188" t="s">
        <v>184</v>
      </c>
      <c r="X1" s="188"/>
      <c r="Y1" s="188"/>
      <c r="Z1" s="313" t="s">
        <v>104</v>
      </c>
      <c r="AA1" s="314" t="s">
        <v>105</v>
      </c>
    </row>
    <row r="2" spans="1:27" ht="29.25" customHeight="1" x14ac:dyDescent="0.25">
      <c r="A2" s="91"/>
      <c r="B2" s="91"/>
      <c r="C2" s="185" t="str">
        <f>+'Marco General'!C2:G2</f>
        <v>PLAN OPERATIVO POR DEPENDENCIAS / PROCESOS</v>
      </c>
      <c r="D2" s="185"/>
      <c r="E2" s="185"/>
      <c r="F2" s="185"/>
      <c r="G2" s="185"/>
      <c r="H2" s="185"/>
      <c r="I2" s="185"/>
      <c r="J2" s="185"/>
      <c r="K2" s="185"/>
      <c r="L2" s="185"/>
      <c r="M2" s="185"/>
      <c r="N2" s="185"/>
      <c r="O2" s="185"/>
      <c r="P2" s="185"/>
      <c r="Q2" s="185"/>
      <c r="R2" s="185"/>
      <c r="S2" s="185"/>
      <c r="T2" s="185"/>
      <c r="U2" s="312" t="s">
        <v>13</v>
      </c>
      <c r="V2" s="312"/>
      <c r="W2" s="189" t="s">
        <v>185</v>
      </c>
      <c r="X2" s="189"/>
      <c r="Y2" s="189"/>
      <c r="Z2" s="313"/>
      <c r="AA2" s="314"/>
    </row>
    <row r="3" spans="1:27" x14ac:dyDescent="0.25">
      <c r="A3" s="97"/>
      <c r="B3" s="98"/>
      <c r="C3" s="98"/>
      <c r="D3" s="98"/>
      <c r="E3" s="98"/>
      <c r="F3" s="98"/>
      <c r="G3" s="98"/>
      <c r="H3" s="98"/>
      <c r="I3" s="98"/>
      <c r="J3" s="98"/>
      <c r="K3" s="99"/>
      <c r="L3" s="100"/>
      <c r="M3" s="100"/>
      <c r="N3" s="100"/>
      <c r="O3" s="100"/>
      <c r="P3" s="100"/>
      <c r="Q3" s="100"/>
      <c r="R3" s="100"/>
      <c r="S3" s="100"/>
      <c r="T3" s="100"/>
      <c r="U3" s="100"/>
      <c r="V3" s="100"/>
      <c r="W3" s="100"/>
      <c r="X3" s="100"/>
      <c r="Y3" s="100"/>
      <c r="Z3" s="100"/>
      <c r="AA3" s="101"/>
    </row>
    <row r="4" spans="1:27" x14ac:dyDescent="0.25">
      <c r="A4" s="251" t="s">
        <v>1</v>
      </c>
      <c r="B4" s="251"/>
      <c r="C4" s="191" t="str">
        <f>+'Marco General'!C8</f>
        <v>Asesoría Jurídica</v>
      </c>
      <c r="D4" s="191"/>
      <c r="E4" s="191"/>
      <c r="F4" s="191"/>
      <c r="G4" s="191"/>
      <c r="H4" s="191"/>
      <c r="I4" s="191"/>
      <c r="J4" s="191"/>
      <c r="K4" s="191"/>
      <c r="L4" s="251" t="s">
        <v>14</v>
      </c>
      <c r="M4" s="251"/>
      <c r="N4" s="315" t="str">
        <f>IF('Marco General'!C10="","",'Marco General'!C10)</f>
        <v>Gestión Jurídica</v>
      </c>
      <c r="O4" s="315"/>
      <c r="P4" s="315"/>
      <c r="Q4" s="315"/>
      <c r="R4" s="251" t="s">
        <v>14</v>
      </c>
      <c r="S4" s="251"/>
      <c r="T4" s="316" t="str">
        <f>IF('Marco General'!D10="","",'Marco General'!D10)</f>
        <v/>
      </c>
      <c r="U4" s="317"/>
      <c r="V4" s="317"/>
      <c r="W4" s="317"/>
      <c r="X4" s="317"/>
      <c r="Y4" s="318"/>
      <c r="Z4" s="251" t="s">
        <v>0</v>
      </c>
      <c r="AA4" s="319">
        <v>2017</v>
      </c>
    </row>
    <row r="5" spans="1:27" x14ac:dyDescent="0.25">
      <c r="A5" s="251"/>
      <c r="B5" s="251"/>
      <c r="C5" s="191"/>
      <c r="D5" s="191"/>
      <c r="E5" s="191"/>
      <c r="F5" s="191"/>
      <c r="G5" s="191"/>
      <c r="H5" s="191"/>
      <c r="I5" s="191"/>
      <c r="J5" s="191"/>
      <c r="K5" s="191"/>
      <c r="L5" s="251"/>
      <c r="M5" s="251"/>
      <c r="N5" s="315" t="str">
        <f>IF('Marco General'!C11="","",'Marco General'!C11)</f>
        <v>Adquisición de Bienes y Servicios</v>
      </c>
      <c r="O5" s="315"/>
      <c r="P5" s="315"/>
      <c r="Q5" s="315"/>
      <c r="R5" s="251"/>
      <c r="S5" s="251"/>
      <c r="T5" s="316" t="str">
        <f>IF('Marco General'!D11="","",'Marco General'!D11)</f>
        <v/>
      </c>
      <c r="U5" s="317"/>
      <c r="V5" s="317"/>
      <c r="W5" s="317"/>
      <c r="X5" s="317"/>
      <c r="Y5" s="318"/>
      <c r="Z5" s="251"/>
      <c r="AA5" s="319"/>
    </row>
    <row r="6" spans="1:27" x14ac:dyDescent="0.25">
      <c r="A6" s="126"/>
      <c r="B6" s="127"/>
      <c r="C6" s="127"/>
      <c r="D6" s="127"/>
      <c r="E6" s="127"/>
      <c r="F6" s="127"/>
      <c r="G6" s="127"/>
      <c r="H6" s="127"/>
      <c r="I6" s="202"/>
      <c r="J6" s="128"/>
      <c r="K6" s="128"/>
      <c r="L6" s="128"/>
      <c r="M6" s="128"/>
      <c r="N6" s="128"/>
      <c r="O6" s="128"/>
      <c r="P6" s="128"/>
      <c r="Q6" s="128"/>
      <c r="R6" s="128"/>
      <c r="S6" s="128"/>
      <c r="T6" s="128"/>
      <c r="U6" s="128"/>
      <c r="V6" s="128"/>
      <c r="W6" s="128"/>
      <c r="X6" s="128"/>
      <c r="Y6" s="128"/>
      <c r="Z6" s="128"/>
      <c r="AA6" s="129"/>
    </row>
    <row r="7" spans="1:27" s="154" customFormat="1" hidden="1" x14ac:dyDescent="0.25">
      <c r="A7" s="136"/>
      <c r="B7" s="137"/>
      <c r="C7" s="137"/>
      <c r="D7" s="137"/>
      <c r="E7" s="137"/>
      <c r="F7" s="137"/>
      <c r="G7" s="137"/>
      <c r="H7" s="137"/>
      <c r="I7" s="137"/>
      <c r="J7" s="137"/>
      <c r="L7" s="137"/>
      <c r="M7" s="137"/>
      <c r="N7" s="137"/>
      <c r="O7" s="137"/>
      <c r="P7" s="137"/>
      <c r="Q7" s="248"/>
      <c r="R7" s="248"/>
      <c r="S7" s="248"/>
      <c r="T7" s="248"/>
      <c r="U7" s="248"/>
      <c r="V7" s="248"/>
      <c r="W7" s="248"/>
      <c r="X7" s="248"/>
      <c r="Y7" s="248"/>
      <c r="Z7" s="248"/>
      <c r="AA7" s="249"/>
    </row>
    <row r="8" spans="1:27" x14ac:dyDescent="0.25">
      <c r="A8" s="250" t="s">
        <v>3</v>
      </c>
      <c r="B8" s="251"/>
      <c r="C8" s="252" t="s">
        <v>146</v>
      </c>
      <c r="D8" s="253"/>
      <c r="E8" s="253"/>
      <c r="F8" s="253"/>
      <c r="G8" s="253"/>
      <c r="H8" s="253"/>
      <c r="I8" s="253"/>
      <c r="J8" s="253"/>
      <c r="K8" s="253"/>
      <c r="L8" s="253"/>
      <c r="M8" s="253"/>
      <c r="N8" s="253"/>
      <c r="O8" s="253"/>
      <c r="P8" s="253"/>
      <c r="Q8" s="253"/>
      <c r="R8" s="253"/>
      <c r="S8" s="253"/>
      <c r="T8" s="253"/>
      <c r="U8" s="253"/>
      <c r="V8" s="253"/>
      <c r="W8" s="253"/>
      <c r="X8" s="253"/>
      <c r="Y8" s="253"/>
      <c r="Z8" s="253"/>
      <c r="AA8" s="254"/>
    </row>
    <row r="9" spans="1:27" x14ac:dyDescent="0.25">
      <c r="A9" s="259" t="s">
        <v>16</v>
      </c>
      <c r="B9" s="259"/>
      <c r="C9" s="259"/>
      <c r="D9" s="258" t="s">
        <v>202</v>
      </c>
      <c r="E9" s="258" t="s">
        <v>24</v>
      </c>
      <c r="F9" s="258" t="s">
        <v>191</v>
      </c>
      <c r="G9" s="258" t="s">
        <v>203</v>
      </c>
      <c r="H9" s="258" t="s">
        <v>17</v>
      </c>
      <c r="I9" s="259" t="s">
        <v>23</v>
      </c>
      <c r="J9" s="262" t="s">
        <v>18</v>
      </c>
      <c r="K9" s="262"/>
      <c r="L9" s="262" t="s">
        <v>196</v>
      </c>
      <c r="M9" s="262"/>
      <c r="N9" s="262"/>
      <c r="O9" s="262"/>
      <c r="P9" s="262"/>
      <c r="Q9" s="262"/>
      <c r="R9" s="262"/>
      <c r="S9" s="262"/>
      <c r="T9" s="262"/>
      <c r="U9" s="262"/>
      <c r="V9" s="262"/>
      <c r="W9" s="262"/>
      <c r="X9" s="259" t="s">
        <v>8</v>
      </c>
      <c r="Y9" s="259"/>
      <c r="Z9" s="259"/>
      <c r="AA9" s="263" t="s">
        <v>22</v>
      </c>
    </row>
    <row r="10" spans="1:27" x14ac:dyDescent="0.25">
      <c r="A10" s="259"/>
      <c r="B10" s="259"/>
      <c r="C10" s="259"/>
      <c r="D10" s="267"/>
      <c r="E10" s="267"/>
      <c r="F10" s="267"/>
      <c r="G10" s="267"/>
      <c r="H10" s="267"/>
      <c r="I10" s="259"/>
      <c r="J10" s="262" t="s">
        <v>19</v>
      </c>
      <c r="K10" s="259" t="s">
        <v>20</v>
      </c>
      <c r="L10" s="259" t="s">
        <v>4</v>
      </c>
      <c r="M10" s="259"/>
      <c r="N10" s="259"/>
      <c r="O10" s="259" t="s">
        <v>5</v>
      </c>
      <c r="P10" s="259"/>
      <c r="Q10" s="259"/>
      <c r="R10" s="259" t="s">
        <v>6</v>
      </c>
      <c r="S10" s="259"/>
      <c r="T10" s="259"/>
      <c r="U10" s="259" t="s">
        <v>7</v>
      </c>
      <c r="V10" s="259"/>
      <c r="W10" s="259"/>
      <c r="X10" s="259"/>
      <c r="Y10" s="259"/>
      <c r="Z10" s="259"/>
      <c r="AA10" s="263"/>
    </row>
    <row r="11" spans="1:27" ht="30" x14ac:dyDescent="0.25">
      <c r="A11" s="259"/>
      <c r="B11" s="259"/>
      <c r="C11" s="259"/>
      <c r="D11" s="268"/>
      <c r="E11" s="268"/>
      <c r="F11" s="268"/>
      <c r="G11" s="268"/>
      <c r="H11" s="268"/>
      <c r="I11" s="259"/>
      <c r="J11" s="262"/>
      <c r="K11" s="259"/>
      <c r="L11" s="269" t="s">
        <v>10</v>
      </c>
      <c r="M11" s="269" t="s">
        <v>9</v>
      </c>
      <c r="N11" s="269" t="s">
        <v>21</v>
      </c>
      <c r="O11" s="269" t="s">
        <v>10</v>
      </c>
      <c r="P11" s="269" t="s">
        <v>9</v>
      </c>
      <c r="Q11" s="269" t="s">
        <v>21</v>
      </c>
      <c r="R11" s="269" t="s">
        <v>10</v>
      </c>
      <c r="S11" s="269" t="s">
        <v>9</v>
      </c>
      <c r="T11" s="269" t="s">
        <v>21</v>
      </c>
      <c r="U11" s="269" t="s">
        <v>10</v>
      </c>
      <c r="V11" s="269" t="s">
        <v>9</v>
      </c>
      <c r="W11" s="269" t="s">
        <v>21</v>
      </c>
      <c r="X11" s="269" t="s">
        <v>193</v>
      </c>
      <c r="Y11" s="270" t="s">
        <v>194</v>
      </c>
      <c r="Z11" s="270" t="s">
        <v>192</v>
      </c>
      <c r="AA11" s="271" t="s">
        <v>11</v>
      </c>
    </row>
    <row r="12" spans="1:27" s="284" customFormat="1" ht="84" customHeight="1" x14ac:dyDescent="0.25">
      <c r="A12" s="320" t="s">
        <v>230</v>
      </c>
      <c r="B12" s="320"/>
      <c r="C12" s="320"/>
      <c r="D12" s="321" t="s">
        <v>266</v>
      </c>
      <c r="E12" s="277">
        <v>0.11</v>
      </c>
      <c r="F12" s="321" t="s">
        <v>265</v>
      </c>
      <c r="G12" s="321" t="s">
        <v>46</v>
      </c>
      <c r="H12" s="322" t="s">
        <v>239</v>
      </c>
      <c r="I12" s="322" t="s">
        <v>240</v>
      </c>
      <c r="J12" s="323">
        <v>42736</v>
      </c>
      <c r="K12" s="323">
        <v>43099</v>
      </c>
      <c r="L12" s="285">
        <v>0.25</v>
      </c>
      <c r="M12" s="279">
        <v>0.25</v>
      </c>
      <c r="N12" s="277" t="s">
        <v>361</v>
      </c>
      <c r="O12" s="324">
        <v>0.25</v>
      </c>
      <c r="P12" s="274">
        <v>0.25</v>
      </c>
      <c r="Q12" s="274" t="s">
        <v>362</v>
      </c>
      <c r="R12" s="286">
        <v>0.25</v>
      </c>
      <c r="S12" s="274"/>
      <c r="T12" s="274"/>
      <c r="U12" s="286">
        <v>0.25</v>
      </c>
      <c r="V12" s="274"/>
      <c r="W12" s="274"/>
      <c r="X12" s="285">
        <f>+SUM(L12,O12,R12,U12)</f>
        <v>1</v>
      </c>
      <c r="Y12" s="280">
        <f>+SUM(M12,P12,S12,V12)</f>
        <v>0.5</v>
      </c>
      <c r="Z12" s="325">
        <f>IFERROR(Y12/X12,"")</f>
        <v>0.5</v>
      </c>
      <c r="AA12" s="283" t="s">
        <v>363</v>
      </c>
    </row>
    <row r="13" spans="1:27" s="284" customFormat="1" ht="142.5" x14ac:dyDescent="0.25">
      <c r="A13" s="289" t="s">
        <v>231</v>
      </c>
      <c r="B13" s="289"/>
      <c r="C13" s="289"/>
      <c r="D13" s="321" t="s">
        <v>268</v>
      </c>
      <c r="E13" s="277">
        <v>0.11</v>
      </c>
      <c r="F13" s="321" t="s">
        <v>267</v>
      </c>
      <c r="G13" s="321" t="s">
        <v>46</v>
      </c>
      <c r="H13" s="326" t="s">
        <v>327</v>
      </c>
      <c r="I13" s="326" t="s">
        <v>240</v>
      </c>
      <c r="J13" s="323">
        <v>42736</v>
      </c>
      <c r="K13" s="323">
        <v>43099</v>
      </c>
      <c r="L13" s="285">
        <v>0</v>
      </c>
      <c r="M13" s="277">
        <v>0</v>
      </c>
      <c r="N13" s="277"/>
      <c r="O13" s="327">
        <v>0.3</v>
      </c>
      <c r="P13" s="327">
        <v>0.26</v>
      </c>
      <c r="Q13" s="328" t="s">
        <v>331</v>
      </c>
      <c r="R13" s="286">
        <v>0.4</v>
      </c>
      <c r="S13" s="274"/>
      <c r="T13" s="274"/>
      <c r="U13" s="286">
        <v>0.3</v>
      </c>
      <c r="V13" s="274"/>
      <c r="W13" s="274"/>
      <c r="X13" s="285">
        <f t="shared" ref="X13:X22" si="0">+SUM(L13,O13,R13,U13)</f>
        <v>1</v>
      </c>
      <c r="Y13" s="280">
        <f t="shared" ref="Y13:Y22" si="1">+SUM(M13,P13,S13,V13)</f>
        <v>0.26</v>
      </c>
      <c r="Z13" s="325">
        <f t="shared" ref="Z13:Z22" si="2">IFERROR(Y13/X13,"")</f>
        <v>0.26</v>
      </c>
      <c r="AA13" s="288" t="s">
        <v>330</v>
      </c>
    </row>
    <row r="14" spans="1:27" s="284" customFormat="1" ht="127.5" customHeight="1" x14ac:dyDescent="0.25">
      <c r="A14" s="289" t="s">
        <v>329</v>
      </c>
      <c r="B14" s="289"/>
      <c r="C14" s="289"/>
      <c r="D14" s="321" t="s">
        <v>250</v>
      </c>
      <c r="E14" s="277">
        <v>0.11</v>
      </c>
      <c r="F14" s="321" t="s">
        <v>251</v>
      </c>
      <c r="G14" s="321" t="s">
        <v>252</v>
      </c>
      <c r="H14" s="326" t="s">
        <v>218</v>
      </c>
      <c r="I14" s="326" t="s">
        <v>241</v>
      </c>
      <c r="J14" s="323">
        <v>42737</v>
      </c>
      <c r="K14" s="323">
        <v>43099</v>
      </c>
      <c r="L14" s="285">
        <v>0.25</v>
      </c>
      <c r="M14" s="279">
        <v>0.25</v>
      </c>
      <c r="N14" s="277" t="s">
        <v>319</v>
      </c>
      <c r="O14" s="286">
        <v>0.25</v>
      </c>
      <c r="P14" s="327">
        <v>0.25</v>
      </c>
      <c r="Q14" s="328" t="s">
        <v>332</v>
      </c>
      <c r="R14" s="286">
        <v>0.25</v>
      </c>
      <c r="S14" s="274"/>
      <c r="T14" s="274"/>
      <c r="U14" s="286">
        <v>0.25</v>
      </c>
      <c r="V14" s="274"/>
      <c r="W14" s="274"/>
      <c r="X14" s="285">
        <f t="shared" si="0"/>
        <v>1</v>
      </c>
      <c r="Y14" s="280">
        <f t="shared" si="1"/>
        <v>0.5</v>
      </c>
      <c r="Z14" s="325">
        <f t="shared" si="2"/>
        <v>0.5</v>
      </c>
      <c r="AA14" s="288" t="s">
        <v>332</v>
      </c>
    </row>
    <row r="15" spans="1:27" s="284" customFormat="1" ht="153" x14ac:dyDescent="0.25">
      <c r="A15" s="289" t="s">
        <v>232</v>
      </c>
      <c r="B15" s="289"/>
      <c r="C15" s="289"/>
      <c r="D15" s="321" t="s">
        <v>276</v>
      </c>
      <c r="E15" s="277">
        <v>0.09</v>
      </c>
      <c r="F15" s="326" t="s">
        <v>275</v>
      </c>
      <c r="G15" s="321" t="s">
        <v>46</v>
      </c>
      <c r="H15" s="326" t="s">
        <v>242</v>
      </c>
      <c r="I15" s="326" t="s">
        <v>260</v>
      </c>
      <c r="J15" s="323">
        <v>42736</v>
      </c>
      <c r="K15" s="323">
        <v>43099</v>
      </c>
      <c r="L15" s="285">
        <v>0.25</v>
      </c>
      <c r="M15" s="285">
        <v>0.12</v>
      </c>
      <c r="N15" s="277" t="s">
        <v>324</v>
      </c>
      <c r="O15" s="286">
        <v>0.25</v>
      </c>
      <c r="P15" s="327">
        <v>0.25</v>
      </c>
      <c r="Q15" s="328" t="s">
        <v>333</v>
      </c>
      <c r="R15" s="286">
        <v>0.25</v>
      </c>
      <c r="S15" s="274"/>
      <c r="T15" s="274"/>
      <c r="U15" s="286">
        <v>0.25</v>
      </c>
      <c r="V15" s="274"/>
      <c r="W15" s="274"/>
      <c r="X15" s="285">
        <f t="shared" si="0"/>
        <v>1</v>
      </c>
      <c r="Y15" s="280">
        <f t="shared" si="1"/>
        <v>0.37</v>
      </c>
      <c r="Z15" s="325">
        <f t="shared" si="2"/>
        <v>0.37</v>
      </c>
      <c r="AA15" s="288" t="s">
        <v>334</v>
      </c>
    </row>
    <row r="16" spans="1:27" s="284" customFormat="1" ht="137.25" customHeight="1" x14ac:dyDescent="0.25">
      <c r="A16" s="289" t="s">
        <v>233</v>
      </c>
      <c r="B16" s="289"/>
      <c r="C16" s="289"/>
      <c r="D16" s="321" t="s">
        <v>266</v>
      </c>
      <c r="E16" s="277">
        <v>0.09</v>
      </c>
      <c r="F16" s="321" t="s">
        <v>265</v>
      </c>
      <c r="G16" s="321" t="s">
        <v>42</v>
      </c>
      <c r="H16" s="326" t="s">
        <v>239</v>
      </c>
      <c r="I16" s="326" t="s">
        <v>240</v>
      </c>
      <c r="J16" s="323">
        <v>42736</v>
      </c>
      <c r="K16" s="323">
        <v>43099</v>
      </c>
      <c r="L16" s="285">
        <v>0.25</v>
      </c>
      <c r="M16" s="279">
        <v>0.25</v>
      </c>
      <c r="N16" s="277" t="s">
        <v>325</v>
      </c>
      <c r="O16" s="286">
        <v>0.25</v>
      </c>
      <c r="P16" s="327">
        <v>0.25</v>
      </c>
      <c r="Q16" s="277" t="s">
        <v>353</v>
      </c>
      <c r="R16" s="286">
        <v>0.25</v>
      </c>
      <c r="S16" s="274"/>
      <c r="T16" s="274"/>
      <c r="U16" s="286">
        <v>0.25</v>
      </c>
      <c r="V16" s="274"/>
      <c r="W16" s="274"/>
      <c r="X16" s="285">
        <f t="shared" si="0"/>
        <v>1</v>
      </c>
      <c r="Y16" s="280">
        <f t="shared" si="1"/>
        <v>0.5</v>
      </c>
      <c r="Z16" s="325">
        <f t="shared" si="2"/>
        <v>0.5</v>
      </c>
      <c r="AA16" s="288" t="s">
        <v>354</v>
      </c>
    </row>
    <row r="17" spans="1:27" s="284" customFormat="1" ht="107.25" customHeight="1" x14ac:dyDescent="0.25">
      <c r="A17" s="289" t="s">
        <v>234</v>
      </c>
      <c r="B17" s="289"/>
      <c r="C17" s="289"/>
      <c r="D17" s="321" t="s">
        <v>235</v>
      </c>
      <c r="E17" s="277">
        <v>0.11</v>
      </c>
      <c r="F17" s="321" t="s">
        <v>238</v>
      </c>
      <c r="G17" s="321" t="s">
        <v>46</v>
      </c>
      <c r="H17" s="326" t="s">
        <v>243</v>
      </c>
      <c r="I17" s="326" t="s">
        <v>240</v>
      </c>
      <c r="J17" s="323">
        <v>42795</v>
      </c>
      <c r="K17" s="323">
        <v>43099</v>
      </c>
      <c r="L17" s="276">
        <v>0</v>
      </c>
      <c r="M17" s="277">
        <v>0</v>
      </c>
      <c r="N17" s="277"/>
      <c r="O17" s="280">
        <v>1</v>
      </c>
      <c r="P17" s="274">
        <v>1</v>
      </c>
      <c r="Q17" s="277" t="s">
        <v>341</v>
      </c>
      <c r="R17" s="280">
        <v>0</v>
      </c>
      <c r="S17" s="274"/>
      <c r="T17" s="274"/>
      <c r="U17" s="276">
        <v>0</v>
      </c>
      <c r="V17" s="274"/>
      <c r="W17" s="274"/>
      <c r="X17" s="329">
        <f t="shared" si="0"/>
        <v>1</v>
      </c>
      <c r="Y17" s="280">
        <f t="shared" si="1"/>
        <v>1</v>
      </c>
      <c r="Z17" s="325">
        <f t="shared" si="2"/>
        <v>1</v>
      </c>
      <c r="AA17" s="283" t="s">
        <v>340</v>
      </c>
    </row>
    <row r="18" spans="1:27" s="284" customFormat="1" ht="80.25" customHeight="1" x14ac:dyDescent="0.25">
      <c r="A18" s="289" t="s">
        <v>236</v>
      </c>
      <c r="B18" s="289"/>
      <c r="C18" s="289"/>
      <c r="D18" s="321" t="s">
        <v>269</v>
      </c>
      <c r="E18" s="277">
        <v>0.09</v>
      </c>
      <c r="F18" s="326" t="s">
        <v>274</v>
      </c>
      <c r="G18" s="321" t="s">
        <v>42</v>
      </c>
      <c r="H18" s="326" t="s">
        <v>239</v>
      </c>
      <c r="I18" s="326" t="s">
        <v>240</v>
      </c>
      <c r="J18" s="323">
        <v>42795</v>
      </c>
      <c r="K18" s="323">
        <v>43099</v>
      </c>
      <c r="L18" s="285">
        <v>0.25</v>
      </c>
      <c r="M18" s="279">
        <v>0.25</v>
      </c>
      <c r="N18" s="277" t="s">
        <v>326</v>
      </c>
      <c r="O18" s="286">
        <v>0.25</v>
      </c>
      <c r="P18" s="327">
        <v>0.25</v>
      </c>
      <c r="Q18" s="274" t="s">
        <v>355</v>
      </c>
      <c r="R18" s="286">
        <v>0.25</v>
      </c>
      <c r="S18" s="274"/>
      <c r="T18" s="274"/>
      <c r="U18" s="286">
        <v>0.25</v>
      </c>
      <c r="V18" s="274"/>
      <c r="W18" s="274"/>
      <c r="X18" s="285">
        <f t="shared" si="0"/>
        <v>1</v>
      </c>
      <c r="Y18" s="280">
        <f t="shared" si="1"/>
        <v>0.5</v>
      </c>
      <c r="Z18" s="325">
        <f t="shared" si="2"/>
        <v>0.5</v>
      </c>
      <c r="AA18" s="283" t="s">
        <v>355</v>
      </c>
    </row>
    <row r="19" spans="1:27" s="284" customFormat="1" ht="42.75" x14ac:dyDescent="0.25">
      <c r="A19" s="289" t="s">
        <v>237</v>
      </c>
      <c r="B19" s="289"/>
      <c r="C19" s="289"/>
      <c r="D19" s="321" t="s">
        <v>271</v>
      </c>
      <c r="E19" s="277">
        <v>0.09</v>
      </c>
      <c r="F19" s="326" t="s">
        <v>270</v>
      </c>
      <c r="G19" s="321" t="s">
        <v>42</v>
      </c>
      <c r="H19" s="326" t="s">
        <v>240</v>
      </c>
      <c r="I19" s="326" t="s">
        <v>240</v>
      </c>
      <c r="J19" s="323">
        <v>42795</v>
      </c>
      <c r="K19" s="323">
        <v>43099</v>
      </c>
      <c r="L19" s="285">
        <v>0.25</v>
      </c>
      <c r="M19" s="279"/>
      <c r="N19" s="330"/>
      <c r="O19" s="331">
        <v>0.25</v>
      </c>
      <c r="P19" s="332"/>
      <c r="Q19" s="277"/>
      <c r="R19" s="286">
        <v>0.25</v>
      </c>
      <c r="S19" s="274"/>
      <c r="T19" s="274"/>
      <c r="U19" s="286">
        <v>0.25</v>
      </c>
      <c r="V19" s="274"/>
      <c r="W19" s="274"/>
      <c r="X19" s="285">
        <f t="shared" si="0"/>
        <v>1</v>
      </c>
      <c r="Y19" s="280">
        <f t="shared" si="1"/>
        <v>0</v>
      </c>
      <c r="Z19" s="325">
        <f t="shared" si="2"/>
        <v>0</v>
      </c>
      <c r="AA19" s="288"/>
    </row>
    <row r="20" spans="1:27" s="284" customFormat="1" ht="54" customHeight="1" x14ac:dyDescent="0.25">
      <c r="A20" s="289" t="s">
        <v>272</v>
      </c>
      <c r="B20" s="289"/>
      <c r="C20" s="289"/>
      <c r="D20" s="321" t="s">
        <v>273</v>
      </c>
      <c r="E20" s="277">
        <v>0.11</v>
      </c>
      <c r="F20" s="326" t="s">
        <v>249</v>
      </c>
      <c r="G20" s="321" t="s">
        <v>46</v>
      </c>
      <c r="H20" s="326" t="s">
        <v>239</v>
      </c>
      <c r="I20" s="326" t="s">
        <v>240</v>
      </c>
      <c r="J20" s="323">
        <v>42795</v>
      </c>
      <c r="K20" s="323">
        <v>43099</v>
      </c>
      <c r="L20" s="333">
        <v>0</v>
      </c>
      <c r="M20" s="329">
        <v>0</v>
      </c>
      <c r="N20" s="329"/>
      <c r="O20" s="280">
        <v>1</v>
      </c>
      <c r="P20" s="334">
        <v>1</v>
      </c>
      <c r="Q20" s="334" t="s">
        <v>342</v>
      </c>
      <c r="R20" s="280">
        <v>1</v>
      </c>
      <c r="S20" s="276"/>
      <c r="T20" s="276"/>
      <c r="U20" s="276">
        <v>1</v>
      </c>
      <c r="V20" s="276"/>
      <c r="W20" s="276"/>
      <c r="X20" s="329">
        <f t="shared" ref="X20:X21" si="3">+SUM(L20,O20,R20,U20)</f>
        <v>3</v>
      </c>
      <c r="Y20" s="280">
        <f t="shared" ref="Y20:Y21" si="4">+SUM(M20,P20,S20,V20)</f>
        <v>1</v>
      </c>
      <c r="Z20" s="325">
        <f t="shared" ref="Z20:Z21" si="5">IFERROR(Y20/X20,"")</f>
        <v>0.33333333333333331</v>
      </c>
      <c r="AA20" s="335" t="s">
        <v>342</v>
      </c>
    </row>
    <row r="21" spans="1:27" s="284" customFormat="1" ht="54" customHeight="1" x14ac:dyDescent="0.25">
      <c r="A21" s="289" t="s">
        <v>301</v>
      </c>
      <c r="B21" s="289"/>
      <c r="C21" s="289"/>
      <c r="D21" s="336" t="s">
        <v>302</v>
      </c>
      <c r="E21" s="277">
        <v>0.05</v>
      </c>
      <c r="F21" s="326" t="s">
        <v>303</v>
      </c>
      <c r="G21" s="321" t="s">
        <v>300</v>
      </c>
      <c r="H21" s="326" t="s">
        <v>218</v>
      </c>
      <c r="I21" s="326" t="s">
        <v>240</v>
      </c>
      <c r="J21" s="291">
        <v>42736</v>
      </c>
      <c r="K21" s="291">
        <v>43099</v>
      </c>
      <c r="L21" s="333">
        <v>0</v>
      </c>
      <c r="M21" s="333">
        <v>0</v>
      </c>
      <c r="N21" s="333"/>
      <c r="O21" s="337">
        <v>0</v>
      </c>
      <c r="P21" s="337">
        <v>0</v>
      </c>
      <c r="Q21" s="337"/>
      <c r="R21" s="337">
        <v>0</v>
      </c>
      <c r="S21" s="337"/>
      <c r="T21" s="337"/>
      <c r="U21" s="337">
        <v>1</v>
      </c>
      <c r="V21" s="337"/>
      <c r="W21" s="277"/>
      <c r="X21" s="329">
        <f t="shared" si="3"/>
        <v>1</v>
      </c>
      <c r="Y21" s="280">
        <f t="shared" si="4"/>
        <v>0</v>
      </c>
      <c r="Z21" s="325">
        <f t="shared" si="5"/>
        <v>0</v>
      </c>
      <c r="AA21" s="335"/>
    </row>
    <row r="22" spans="1:27" s="284" customFormat="1" ht="54" customHeight="1" x14ac:dyDescent="0.25">
      <c r="A22" s="289" t="s">
        <v>304</v>
      </c>
      <c r="B22" s="289"/>
      <c r="C22" s="289"/>
      <c r="D22" s="336" t="s">
        <v>302</v>
      </c>
      <c r="E22" s="277">
        <v>0.04</v>
      </c>
      <c r="F22" s="326" t="s">
        <v>303</v>
      </c>
      <c r="G22" s="321" t="s">
        <v>300</v>
      </c>
      <c r="H22" s="326" t="s">
        <v>218</v>
      </c>
      <c r="I22" s="326" t="s">
        <v>240</v>
      </c>
      <c r="J22" s="291">
        <v>42736</v>
      </c>
      <c r="K22" s="291">
        <v>43099</v>
      </c>
      <c r="L22" s="333">
        <v>0</v>
      </c>
      <c r="M22" s="333">
        <v>0</v>
      </c>
      <c r="N22" s="333"/>
      <c r="O22" s="337">
        <v>0</v>
      </c>
      <c r="P22" s="337">
        <v>0</v>
      </c>
      <c r="Q22" s="337"/>
      <c r="R22" s="337">
        <v>0</v>
      </c>
      <c r="S22" s="337"/>
      <c r="T22" s="337"/>
      <c r="U22" s="337">
        <v>1</v>
      </c>
      <c r="V22" s="337"/>
      <c r="W22" s="277"/>
      <c r="X22" s="329">
        <f t="shared" si="0"/>
        <v>1</v>
      </c>
      <c r="Y22" s="280">
        <f t="shared" si="1"/>
        <v>0</v>
      </c>
      <c r="Z22" s="325">
        <f t="shared" si="2"/>
        <v>0</v>
      </c>
      <c r="AA22" s="335"/>
    </row>
    <row r="23" spans="1:27" s="284" customFormat="1" ht="29.25" customHeight="1" x14ac:dyDescent="0.25">
      <c r="A23" s="338"/>
      <c r="B23" s="339"/>
      <c r="C23" s="340"/>
      <c r="D23" s="340"/>
      <c r="E23" s="340"/>
      <c r="F23" s="340"/>
      <c r="G23" s="340"/>
      <c r="H23" s="340"/>
      <c r="I23" s="340"/>
      <c r="J23" s="341"/>
      <c r="K23" s="341"/>
      <c r="L23" s="340"/>
      <c r="M23" s="340"/>
      <c r="N23" s="340"/>
      <c r="O23" s="340"/>
      <c r="P23" s="340"/>
      <c r="Q23" s="340"/>
      <c r="R23" s="340"/>
      <c r="S23" s="340"/>
      <c r="T23" s="340"/>
      <c r="U23" s="340"/>
      <c r="V23" s="340"/>
      <c r="W23" s="340"/>
      <c r="X23" s="340"/>
      <c r="Y23" s="340"/>
      <c r="Z23" s="342"/>
      <c r="AA23" s="343">
        <f>+SUMPRODUCT(E12:E22,Z12:Z22)</f>
        <v>0.40856666666666663</v>
      </c>
    </row>
    <row r="24" spans="1:27" x14ac:dyDescent="0.25">
      <c r="A24" s="250" t="s">
        <v>3</v>
      </c>
      <c r="B24" s="251"/>
      <c r="C24" s="252" t="s">
        <v>147</v>
      </c>
      <c r="D24" s="253"/>
      <c r="E24" s="253"/>
      <c r="F24" s="253"/>
      <c r="G24" s="253"/>
      <c r="H24" s="253"/>
      <c r="I24" s="253"/>
      <c r="J24" s="253"/>
      <c r="K24" s="253"/>
      <c r="L24" s="253"/>
      <c r="M24" s="253"/>
      <c r="N24" s="253"/>
      <c r="O24" s="253"/>
      <c r="P24" s="253"/>
      <c r="Q24" s="253"/>
      <c r="R24" s="253"/>
      <c r="S24" s="253"/>
      <c r="T24" s="253"/>
      <c r="U24" s="253"/>
      <c r="V24" s="253"/>
      <c r="W24" s="253"/>
      <c r="X24" s="253"/>
      <c r="Y24" s="253"/>
      <c r="Z24" s="253"/>
      <c r="AA24" s="344"/>
    </row>
    <row r="25" spans="1:27" x14ac:dyDescent="0.25">
      <c r="A25" s="345" t="s">
        <v>16</v>
      </c>
      <c r="B25" s="256"/>
      <c r="C25" s="257"/>
      <c r="D25" s="258" t="s">
        <v>202</v>
      </c>
      <c r="E25" s="258" t="s">
        <v>24</v>
      </c>
      <c r="F25" s="258" t="s">
        <v>191</v>
      </c>
      <c r="G25" s="258" t="s">
        <v>203</v>
      </c>
      <c r="H25" s="259" t="s">
        <v>17</v>
      </c>
      <c r="I25" s="259" t="s">
        <v>23</v>
      </c>
      <c r="J25" s="262" t="s">
        <v>18</v>
      </c>
      <c r="K25" s="262"/>
      <c r="L25" s="262" t="s">
        <v>196</v>
      </c>
      <c r="M25" s="262"/>
      <c r="N25" s="262"/>
      <c r="O25" s="262"/>
      <c r="P25" s="262"/>
      <c r="Q25" s="262"/>
      <c r="R25" s="262"/>
      <c r="S25" s="262"/>
      <c r="T25" s="262"/>
      <c r="U25" s="262"/>
      <c r="V25" s="262"/>
      <c r="W25" s="262"/>
      <c r="X25" s="259" t="s">
        <v>8</v>
      </c>
      <c r="Y25" s="259"/>
      <c r="Z25" s="259"/>
      <c r="AA25" s="263" t="s">
        <v>22</v>
      </c>
    </row>
    <row r="26" spans="1:27" x14ac:dyDescent="0.25">
      <c r="A26" s="346"/>
      <c r="B26" s="265"/>
      <c r="C26" s="266"/>
      <c r="D26" s="267"/>
      <c r="E26" s="267"/>
      <c r="F26" s="267"/>
      <c r="G26" s="267"/>
      <c r="H26" s="259"/>
      <c r="I26" s="259"/>
      <c r="J26" s="262" t="s">
        <v>19</v>
      </c>
      <c r="K26" s="259" t="s">
        <v>20</v>
      </c>
      <c r="L26" s="259" t="s">
        <v>4</v>
      </c>
      <c r="M26" s="259"/>
      <c r="N26" s="259"/>
      <c r="O26" s="259" t="s">
        <v>5</v>
      </c>
      <c r="P26" s="259"/>
      <c r="Q26" s="259"/>
      <c r="R26" s="259" t="s">
        <v>6</v>
      </c>
      <c r="S26" s="259"/>
      <c r="T26" s="259"/>
      <c r="U26" s="259" t="s">
        <v>7</v>
      </c>
      <c r="V26" s="259"/>
      <c r="W26" s="259"/>
      <c r="X26" s="259"/>
      <c r="Y26" s="259"/>
      <c r="Z26" s="259"/>
      <c r="AA26" s="263"/>
    </row>
    <row r="27" spans="1:27" ht="30" x14ac:dyDescent="0.25">
      <c r="A27" s="347"/>
      <c r="B27" s="348"/>
      <c r="C27" s="349"/>
      <c r="D27" s="268"/>
      <c r="E27" s="268"/>
      <c r="F27" s="268"/>
      <c r="G27" s="268"/>
      <c r="H27" s="259"/>
      <c r="I27" s="259"/>
      <c r="J27" s="262"/>
      <c r="K27" s="259"/>
      <c r="L27" s="269" t="s">
        <v>10</v>
      </c>
      <c r="M27" s="269" t="s">
        <v>9</v>
      </c>
      <c r="N27" s="269" t="s">
        <v>21</v>
      </c>
      <c r="O27" s="269" t="s">
        <v>10</v>
      </c>
      <c r="P27" s="269" t="s">
        <v>9</v>
      </c>
      <c r="Q27" s="269" t="s">
        <v>21</v>
      </c>
      <c r="R27" s="269" t="s">
        <v>10</v>
      </c>
      <c r="S27" s="269" t="s">
        <v>9</v>
      </c>
      <c r="T27" s="269" t="s">
        <v>21</v>
      </c>
      <c r="U27" s="269" t="s">
        <v>10</v>
      </c>
      <c r="V27" s="269" t="s">
        <v>9</v>
      </c>
      <c r="W27" s="269" t="s">
        <v>21</v>
      </c>
      <c r="X27" s="269" t="s">
        <v>193</v>
      </c>
      <c r="Y27" s="270" t="s">
        <v>194</v>
      </c>
      <c r="Z27" s="270" t="s">
        <v>192</v>
      </c>
      <c r="AA27" s="271" t="s">
        <v>11</v>
      </c>
    </row>
    <row r="28" spans="1:27" ht="42.75" x14ac:dyDescent="0.25">
      <c r="A28" s="320" t="s">
        <v>262</v>
      </c>
      <c r="B28" s="320"/>
      <c r="C28" s="320"/>
      <c r="D28" s="350" t="s">
        <v>278</v>
      </c>
      <c r="E28" s="326">
        <v>0.17</v>
      </c>
      <c r="F28" s="322" t="s">
        <v>277</v>
      </c>
      <c r="G28" s="322" t="s">
        <v>256</v>
      </c>
      <c r="H28" s="321" t="s">
        <v>346</v>
      </c>
      <c r="I28" s="321" t="s">
        <v>247</v>
      </c>
      <c r="J28" s="291">
        <v>42795</v>
      </c>
      <c r="K28" s="291">
        <v>42870</v>
      </c>
      <c r="L28" s="285">
        <v>0</v>
      </c>
      <c r="M28" s="351">
        <v>0</v>
      </c>
      <c r="N28" s="351"/>
      <c r="O28" s="292">
        <v>0.5</v>
      </c>
      <c r="P28" s="352">
        <v>0.5</v>
      </c>
      <c r="Q28" s="351" t="s">
        <v>356</v>
      </c>
      <c r="R28" s="292">
        <v>0.5</v>
      </c>
      <c r="S28" s="351"/>
      <c r="T28" s="351"/>
      <c r="U28" s="292">
        <v>0</v>
      </c>
      <c r="V28" s="351"/>
      <c r="W28" s="351"/>
      <c r="X28" s="285">
        <f>+SUM(L28,O28,R28,U28)</f>
        <v>1</v>
      </c>
      <c r="Y28" s="280">
        <f>+SUM(M28,P28,S28,V28)</f>
        <v>0.5</v>
      </c>
      <c r="Z28" s="325">
        <f>IFERROR(Y28/X28,"")</f>
        <v>0.5</v>
      </c>
      <c r="AA28" s="353" t="s">
        <v>356</v>
      </c>
    </row>
    <row r="29" spans="1:27" ht="99" customHeight="1" x14ac:dyDescent="0.25">
      <c r="A29" s="320" t="s">
        <v>286</v>
      </c>
      <c r="B29" s="320"/>
      <c r="C29" s="320"/>
      <c r="D29" s="350" t="s">
        <v>279</v>
      </c>
      <c r="E29" s="326">
        <v>0.17</v>
      </c>
      <c r="F29" s="322" t="s">
        <v>255</v>
      </c>
      <c r="G29" s="322" t="s">
        <v>257</v>
      </c>
      <c r="H29" s="321" t="s">
        <v>261</v>
      </c>
      <c r="I29" s="321" t="s">
        <v>247</v>
      </c>
      <c r="J29" s="291">
        <v>42795</v>
      </c>
      <c r="K29" s="291">
        <v>43099</v>
      </c>
      <c r="L29" s="280">
        <v>0</v>
      </c>
      <c r="M29" s="351">
        <v>0</v>
      </c>
      <c r="N29" s="351"/>
      <c r="O29" s="276">
        <v>1</v>
      </c>
      <c r="P29" s="351">
        <v>1</v>
      </c>
      <c r="Q29" s="351" t="s">
        <v>335</v>
      </c>
      <c r="R29" s="276">
        <v>1</v>
      </c>
      <c r="S29" s="351"/>
      <c r="T29" s="351"/>
      <c r="U29" s="276">
        <v>1</v>
      </c>
      <c r="V29" s="351"/>
      <c r="W29" s="351"/>
      <c r="X29" s="285">
        <f t="shared" ref="X29:X33" si="6">+SUM(L29,O29,R29,U29)</f>
        <v>3</v>
      </c>
      <c r="Y29" s="280">
        <f t="shared" ref="Y29:Y33" si="7">+SUM(M29,P29,S29,V29)</f>
        <v>1</v>
      </c>
      <c r="Z29" s="325">
        <f t="shared" ref="Z29:Z33" si="8">IFERROR(Y29/X29,"")</f>
        <v>0.33333333333333331</v>
      </c>
      <c r="AA29" s="353" t="s">
        <v>335</v>
      </c>
    </row>
    <row r="30" spans="1:27" ht="85.5" x14ac:dyDescent="0.25">
      <c r="A30" s="320" t="s">
        <v>244</v>
      </c>
      <c r="B30" s="320"/>
      <c r="C30" s="320"/>
      <c r="D30" s="350" t="s">
        <v>280</v>
      </c>
      <c r="E30" s="326">
        <v>0.14000000000000001</v>
      </c>
      <c r="F30" s="322" t="s">
        <v>259</v>
      </c>
      <c r="G30" s="322" t="s">
        <v>257</v>
      </c>
      <c r="H30" s="321" t="s">
        <v>248</v>
      </c>
      <c r="I30" s="321" t="s">
        <v>247</v>
      </c>
      <c r="J30" s="291">
        <v>42795</v>
      </c>
      <c r="K30" s="291">
        <v>43099</v>
      </c>
      <c r="L30" s="280">
        <v>1</v>
      </c>
      <c r="M30" s="351">
        <v>1</v>
      </c>
      <c r="N30" s="351" t="s">
        <v>337</v>
      </c>
      <c r="O30" s="276">
        <v>1</v>
      </c>
      <c r="P30" s="351">
        <v>1</v>
      </c>
      <c r="Q30" s="351" t="s">
        <v>318</v>
      </c>
      <c r="R30" s="276">
        <v>1</v>
      </c>
      <c r="S30" s="351"/>
      <c r="T30" s="351"/>
      <c r="U30" s="276">
        <v>1</v>
      </c>
      <c r="V30" s="351"/>
      <c r="W30" s="351"/>
      <c r="X30" s="333">
        <f t="shared" si="6"/>
        <v>4</v>
      </c>
      <c r="Y30" s="280">
        <f t="shared" si="7"/>
        <v>2</v>
      </c>
      <c r="Z30" s="325">
        <f t="shared" si="8"/>
        <v>0.5</v>
      </c>
      <c r="AA30" s="354" t="s">
        <v>336</v>
      </c>
    </row>
    <row r="31" spans="1:27" ht="370.5" x14ac:dyDescent="0.25">
      <c r="A31" s="320" t="s">
        <v>245</v>
      </c>
      <c r="B31" s="320"/>
      <c r="C31" s="320"/>
      <c r="D31" s="350" t="s">
        <v>282</v>
      </c>
      <c r="E31" s="326">
        <v>0.16</v>
      </c>
      <c r="F31" s="321" t="s">
        <v>281</v>
      </c>
      <c r="G31" s="322" t="s">
        <v>42</v>
      </c>
      <c r="H31" s="321" t="s">
        <v>258</v>
      </c>
      <c r="I31" s="321" t="s">
        <v>247</v>
      </c>
      <c r="J31" s="291">
        <v>42795</v>
      </c>
      <c r="K31" s="291">
        <v>43099</v>
      </c>
      <c r="L31" s="285">
        <v>0</v>
      </c>
      <c r="M31" s="351">
        <v>0</v>
      </c>
      <c r="N31" s="351"/>
      <c r="O31" s="292">
        <v>0.3</v>
      </c>
      <c r="P31" s="352">
        <v>0.3</v>
      </c>
      <c r="Q31" s="351" t="s">
        <v>351</v>
      </c>
      <c r="R31" s="292">
        <v>0.3</v>
      </c>
      <c r="S31" s="351"/>
      <c r="T31" s="351"/>
      <c r="U31" s="292">
        <v>0.4</v>
      </c>
      <c r="V31" s="351"/>
      <c r="W31" s="351"/>
      <c r="X31" s="285">
        <f t="shared" si="6"/>
        <v>1</v>
      </c>
      <c r="Y31" s="280">
        <f t="shared" si="7"/>
        <v>0.3</v>
      </c>
      <c r="Z31" s="325">
        <f t="shared" si="8"/>
        <v>0.3</v>
      </c>
      <c r="AA31" s="353" t="s">
        <v>352</v>
      </c>
    </row>
    <row r="32" spans="1:27" ht="141" customHeight="1" x14ac:dyDescent="0.25">
      <c r="A32" s="320" t="s">
        <v>246</v>
      </c>
      <c r="B32" s="320"/>
      <c r="C32" s="320"/>
      <c r="D32" s="350" t="s">
        <v>284</v>
      </c>
      <c r="E32" s="326">
        <v>0.16</v>
      </c>
      <c r="F32" s="322" t="s">
        <v>283</v>
      </c>
      <c r="G32" s="322" t="s">
        <v>42</v>
      </c>
      <c r="H32" s="321" t="s">
        <v>258</v>
      </c>
      <c r="I32" s="321" t="s">
        <v>247</v>
      </c>
      <c r="J32" s="291">
        <v>42795</v>
      </c>
      <c r="K32" s="291">
        <v>43099</v>
      </c>
      <c r="L32" s="285">
        <v>0</v>
      </c>
      <c r="M32" s="351">
        <v>0</v>
      </c>
      <c r="N32" s="351"/>
      <c r="O32" s="292">
        <v>0.3</v>
      </c>
      <c r="P32" s="352">
        <v>0.3</v>
      </c>
      <c r="Q32" s="351" t="s">
        <v>357</v>
      </c>
      <c r="R32" s="292">
        <v>0.3</v>
      </c>
      <c r="S32" s="351"/>
      <c r="T32" s="351"/>
      <c r="U32" s="292">
        <v>0.4</v>
      </c>
      <c r="V32" s="351"/>
      <c r="W32" s="351"/>
      <c r="X32" s="285">
        <f t="shared" si="6"/>
        <v>1</v>
      </c>
      <c r="Y32" s="280">
        <f t="shared" si="7"/>
        <v>0.3</v>
      </c>
      <c r="Z32" s="325">
        <f t="shared" si="8"/>
        <v>0.3</v>
      </c>
      <c r="AA32" s="355" t="s">
        <v>358</v>
      </c>
    </row>
    <row r="33" spans="1:27" ht="90.75" customHeight="1" x14ac:dyDescent="0.3">
      <c r="A33" s="320" t="s">
        <v>263</v>
      </c>
      <c r="B33" s="320"/>
      <c r="C33" s="320"/>
      <c r="D33" s="356" t="s">
        <v>285</v>
      </c>
      <c r="E33" s="357">
        <v>0.14000000000000001</v>
      </c>
      <c r="F33" s="358" t="s">
        <v>249</v>
      </c>
      <c r="G33" s="322" t="s">
        <v>256</v>
      </c>
      <c r="H33" s="359" t="s">
        <v>239</v>
      </c>
      <c r="I33" s="358" t="s">
        <v>264</v>
      </c>
      <c r="J33" s="291">
        <v>42795</v>
      </c>
      <c r="K33" s="291">
        <v>43099</v>
      </c>
      <c r="L33" s="280">
        <v>0</v>
      </c>
      <c r="M33" s="360">
        <v>0</v>
      </c>
      <c r="N33" s="360"/>
      <c r="O33" s="276">
        <v>1</v>
      </c>
      <c r="P33" s="276">
        <v>1</v>
      </c>
      <c r="Q33" s="351" t="s">
        <v>338</v>
      </c>
      <c r="R33" s="276">
        <v>1</v>
      </c>
      <c r="S33" s="276"/>
      <c r="T33" s="276"/>
      <c r="U33" s="276">
        <v>1</v>
      </c>
      <c r="V33" s="361"/>
      <c r="W33" s="361"/>
      <c r="X33" s="333">
        <f t="shared" si="6"/>
        <v>3</v>
      </c>
      <c r="Y33" s="280">
        <f t="shared" si="7"/>
        <v>1</v>
      </c>
      <c r="Z33" s="325">
        <f t="shared" si="8"/>
        <v>0.33333333333333331</v>
      </c>
      <c r="AA33" s="354" t="s">
        <v>338</v>
      </c>
    </row>
    <row r="34" spans="1:27" ht="66" customHeight="1" x14ac:dyDescent="0.3">
      <c r="A34" s="289" t="s">
        <v>305</v>
      </c>
      <c r="B34" s="289"/>
      <c r="C34" s="289"/>
      <c r="D34" s="290" t="s">
        <v>226</v>
      </c>
      <c r="E34" s="326">
        <v>0.06</v>
      </c>
      <c r="F34" s="277" t="s">
        <v>306</v>
      </c>
      <c r="G34" s="277" t="s">
        <v>300</v>
      </c>
      <c r="H34" s="321" t="s">
        <v>218</v>
      </c>
      <c r="I34" s="321" t="s">
        <v>328</v>
      </c>
      <c r="J34" s="291">
        <v>42840</v>
      </c>
      <c r="K34" s="291">
        <v>43099</v>
      </c>
      <c r="L34" s="362">
        <v>0</v>
      </c>
      <c r="M34" s="277">
        <v>0</v>
      </c>
      <c r="N34" s="277"/>
      <c r="O34" s="362">
        <v>0.5</v>
      </c>
      <c r="P34" s="279">
        <v>0.5</v>
      </c>
      <c r="Q34" s="277" t="s">
        <v>359</v>
      </c>
      <c r="R34" s="362">
        <v>0.25</v>
      </c>
      <c r="S34" s="277"/>
      <c r="T34" s="277"/>
      <c r="U34" s="362">
        <v>0.25</v>
      </c>
      <c r="V34" s="361"/>
      <c r="W34" s="361"/>
      <c r="X34" s="285">
        <f t="shared" ref="X34" si="9">+SUM(L34,O34,R34,U34)</f>
        <v>1</v>
      </c>
      <c r="Y34" s="280">
        <f t="shared" ref="Y34" si="10">+SUM(M34,P34,S34,V34)</f>
        <v>0.5</v>
      </c>
      <c r="Z34" s="325">
        <f t="shared" ref="Z34" si="11">IFERROR(Y34/X34,"")</f>
        <v>0.5</v>
      </c>
      <c r="AA34" s="363" t="s">
        <v>360</v>
      </c>
    </row>
    <row r="35" spans="1:27" s="95" customFormat="1" ht="22.5" customHeight="1" x14ac:dyDescent="0.25">
      <c r="A35" s="108"/>
      <c r="B35" s="108"/>
      <c r="C35" s="108"/>
      <c r="D35" s="108"/>
      <c r="E35" s="108"/>
      <c r="F35" s="108"/>
      <c r="G35" s="108"/>
      <c r="H35" s="108"/>
      <c r="I35" s="108"/>
      <c r="J35" s="108"/>
      <c r="K35" s="179"/>
      <c r="P35" s="310"/>
      <c r="Q35" s="310"/>
      <c r="R35" s="310"/>
      <c r="S35" s="310"/>
      <c r="T35" s="310"/>
      <c r="U35" s="310"/>
      <c r="V35" s="310"/>
      <c r="W35" s="310"/>
      <c r="X35" s="310"/>
      <c r="Y35" s="310"/>
      <c r="Z35" s="310"/>
      <c r="AA35" s="38">
        <f>+SUMPRODUCT(E28:E34,Z28:Z34)</f>
        <v>0.3843333333333333</v>
      </c>
    </row>
    <row r="36" spans="1:27" s="95" customFormat="1" ht="28.5" customHeight="1" x14ac:dyDescent="0.25">
      <c r="A36" s="108"/>
      <c r="B36" s="364" t="s">
        <v>307</v>
      </c>
      <c r="C36" s="365" t="s">
        <v>311</v>
      </c>
      <c r="D36" s="365"/>
      <c r="E36" s="108"/>
      <c r="F36" s="108"/>
      <c r="G36" s="108"/>
      <c r="H36" s="108"/>
      <c r="I36" s="108"/>
      <c r="J36" s="108"/>
      <c r="K36" s="179"/>
      <c r="P36" s="310"/>
      <c r="Q36" s="310"/>
      <c r="R36" s="310"/>
      <c r="S36" s="310"/>
      <c r="T36" s="310"/>
      <c r="U36" s="310"/>
      <c r="V36" s="310"/>
      <c r="W36" s="310"/>
      <c r="X36" s="310"/>
      <c r="Y36" s="310"/>
      <c r="Z36" s="310"/>
      <c r="AA36" s="310"/>
    </row>
    <row r="37" spans="1:27" s="154" customFormat="1" x14ac:dyDescent="0.25">
      <c r="A37" s="182"/>
      <c r="B37" s="182"/>
      <c r="C37" s="182"/>
      <c r="D37" s="182"/>
      <c r="Z37" s="307"/>
      <c r="AA37" s="307"/>
    </row>
    <row r="38" spans="1:27" s="95" customFormat="1" ht="60" customHeight="1" x14ac:dyDescent="0.25">
      <c r="E38" s="184" t="s">
        <v>287</v>
      </c>
      <c r="F38" s="184"/>
      <c r="G38" s="184"/>
      <c r="H38" s="184"/>
      <c r="I38" s="184"/>
      <c r="J38" s="184"/>
      <c r="K38" s="366"/>
      <c r="L38" s="366"/>
      <c r="N38" s="308"/>
      <c r="O38" s="308"/>
      <c r="P38" s="309" t="s">
        <v>289</v>
      </c>
      <c r="Q38" s="309"/>
      <c r="R38" s="309"/>
      <c r="S38" s="309"/>
      <c r="T38" s="309"/>
      <c r="U38" s="309"/>
      <c r="V38" s="309"/>
      <c r="W38" s="309"/>
      <c r="X38" s="309"/>
      <c r="Z38" s="310"/>
      <c r="AA38" s="310"/>
    </row>
  </sheetData>
  <sheetProtection password="F537" sheet="1" objects="1" scenarios="1" formatCells="0" formatColumns="0" formatRows="0" insertColumns="0" insertRows="0" insertHyperlinks="0" deleteColumns="0" deleteRows="0" sort="0" autoFilter="0" pivotTables="0"/>
  <mergeCells count="78">
    <mergeCell ref="AA9:AA10"/>
    <mergeCell ref="A1:B2"/>
    <mergeCell ref="AA1:AA2"/>
    <mergeCell ref="C4:K5"/>
    <mergeCell ref="L4:M5"/>
    <mergeCell ref="N5:Q5"/>
    <mergeCell ref="R4:S5"/>
    <mergeCell ref="AA4:AA5"/>
    <mergeCell ref="C8:AA8"/>
    <mergeCell ref="Z4:Z5"/>
    <mergeCell ref="A9:C11"/>
    <mergeCell ref="W2:Y2"/>
    <mergeCell ref="T4:Y4"/>
    <mergeCell ref="H9:H11"/>
    <mergeCell ref="R10:T10"/>
    <mergeCell ref="J9:K9"/>
    <mergeCell ref="J10:J11"/>
    <mergeCell ref="L9:W9"/>
    <mergeCell ref="L10:N10"/>
    <mergeCell ref="O10:Q10"/>
    <mergeCell ref="I9:I11"/>
    <mergeCell ref="A4:B5"/>
    <mergeCell ref="D9:D11"/>
    <mergeCell ref="A8:B8"/>
    <mergeCell ref="C2:T2"/>
    <mergeCell ref="J26:J27"/>
    <mergeCell ref="L26:N26"/>
    <mergeCell ref="G25:G27"/>
    <mergeCell ref="I25:I27"/>
    <mergeCell ref="O26:Q26"/>
    <mergeCell ref="R26:T26"/>
    <mergeCell ref="J25:K25"/>
    <mergeCell ref="C24:AA24"/>
    <mergeCell ref="E9:E11"/>
    <mergeCell ref="K10:K11"/>
    <mergeCell ref="A25:C27"/>
    <mergeCell ref="AA25:AA26"/>
    <mergeCell ref="H25:H27"/>
    <mergeCell ref="X25:Z26"/>
    <mergeCell ref="E25:E27"/>
    <mergeCell ref="U1:V1"/>
    <mergeCell ref="U2:V2"/>
    <mergeCell ref="C1:T1"/>
    <mergeCell ref="K26:K27"/>
    <mergeCell ref="L25:W25"/>
    <mergeCell ref="F9:F11"/>
    <mergeCell ref="N4:Q4"/>
    <mergeCell ref="Z1:Z2"/>
    <mergeCell ref="U26:W26"/>
    <mergeCell ref="U10:W10"/>
    <mergeCell ref="D25:D27"/>
    <mergeCell ref="T5:Y5"/>
    <mergeCell ref="G9:G11"/>
    <mergeCell ref="W1:Y1"/>
    <mergeCell ref="A12:C12"/>
    <mergeCell ref="X9:Z10"/>
    <mergeCell ref="E38:J38"/>
    <mergeCell ref="P38:X38"/>
    <mergeCell ref="A14:C14"/>
    <mergeCell ref="A15:C15"/>
    <mergeCell ref="A16:C16"/>
    <mergeCell ref="A17:C17"/>
    <mergeCell ref="A33:C33"/>
    <mergeCell ref="A29:C29"/>
    <mergeCell ref="A30:C30"/>
    <mergeCell ref="A31:C31"/>
    <mergeCell ref="A32:C32"/>
    <mergeCell ref="A19:C19"/>
    <mergeCell ref="A18:C18"/>
    <mergeCell ref="A28:C28"/>
    <mergeCell ref="F25:F27"/>
    <mergeCell ref="A20:C20"/>
    <mergeCell ref="C36:D36"/>
    <mergeCell ref="A13:C13"/>
    <mergeCell ref="A24:B24"/>
    <mergeCell ref="A21:C21"/>
    <mergeCell ref="A22:C22"/>
    <mergeCell ref="A34:C34"/>
  </mergeCells>
  <conditionalFormatting sqref="Z12:Z19 Z22">
    <cfRule type="iconSet" priority="29">
      <iconSet iconSet="3TrafficLights2">
        <cfvo type="percent" val="0"/>
        <cfvo type="num" val="0.7"/>
        <cfvo type="num" val="0.9"/>
      </iconSet>
    </cfRule>
    <cfRule type="cellIs" dxfId="14" priority="30" stopIfTrue="1" operator="greaterThan">
      <formula>0.9</formula>
    </cfRule>
    <cfRule type="cellIs" dxfId="13" priority="31" stopIfTrue="1" operator="between">
      <formula>0.7</formula>
      <formula>0.89</formula>
    </cfRule>
    <cfRule type="cellIs" dxfId="12" priority="32" stopIfTrue="1" operator="between">
      <formula>0</formula>
      <formula>0.69</formula>
    </cfRule>
  </conditionalFormatting>
  <conditionalFormatting sqref="Z28:Z34">
    <cfRule type="iconSet" priority="101">
      <iconSet iconSet="3TrafficLights2">
        <cfvo type="percent" val="0"/>
        <cfvo type="num" val="0.7"/>
        <cfvo type="num" val="0.9"/>
      </iconSet>
    </cfRule>
    <cfRule type="cellIs" dxfId="11" priority="102" stopIfTrue="1" operator="greaterThan">
      <formula>0.9</formula>
    </cfRule>
    <cfRule type="cellIs" dxfId="10" priority="103" stopIfTrue="1" operator="between">
      <formula>0.7</formula>
      <formula>0.89</formula>
    </cfRule>
    <cfRule type="cellIs" dxfId="9" priority="104" stopIfTrue="1" operator="between">
      <formula>0</formula>
      <formula>0.69</formula>
    </cfRule>
  </conditionalFormatting>
  <conditionalFormatting sqref="Z20">
    <cfRule type="iconSet" priority="5">
      <iconSet iconSet="3TrafficLights2">
        <cfvo type="percent" val="0"/>
        <cfvo type="num" val="0.7"/>
        <cfvo type="num" val="0.9"/>
      </iconSet>
    </cfRule>
    <cfRule type="cellIs" dxfId="8" priority="6" stopIfTrue="1" operator="greaterThan">
      <formula>0.9</formula>
    </cfRule>
    <cfRule type="cellIs" dxfId="7" priority="7" stopIfTrue="1" operator="between">
      <formula>0.7</formula>
      <formula>0.89</formula>
    </cfRule>
    <cfRule type="cellIs" dxfId="6" priority="8" stopIfTrue="1" operator="between">
      <formula>0</formula>
      <formula>0.69</formula>
    </cfRule>
  </conditionalFormatting>
  <conditionalFormatting sqref="Z21">
    <cfRule type="iconSet" priority="1">
      <iconSet iconSet="3TrafficLights2">
        <cfvo type="percent" val="0"/>
        <cfvo type="num" val="0.7"/>
        <cfvo type="num" val="0.9"/>
      </iconSet>
    </cfRule>
    <cfRule type="cellIs" dxfId="5" priority="2" stopIfTrue="1" operator="greaterThan">
      <formula>0.9</formula>
    </cfRule>
    <cfRule type="cellIs" dxfId="4" priority="3" stopIfTrue="1" operator="between">
      <formula>0.7</formula>
      <formula>0.89</formula>
    </cfRule>
    <cfRule type="cellIs" dxfId="3" priority="4" stopIfTrue="1" operator="between">
      <formula>0</formula>
      <formula>0.69</formula>
    </cfRule>
  </conditionalFormatting>
  <dataValidations disablePrompts="1" count="1">
    <dataValidation type="list" allowBlank="1" showInputMessage="1" showErrorMessage="1" sqref="C36:D36">
      <formula1>version_poa</formula1>
    </dataValidation>
  </dataValidations>
  <pageMargins left="0.39370078740157483" right="0.39370078740157483" top="0.39370078740157483" bottom="0.39370078740157483" header="0.31496062992125984" footer="0.19685039370078741"/>
  <pageSetup scale="22" orientation="landscape" r:id="rId1"/>
  <headerFooter>
    <oddFooter>&amp;L&amp;D&amp;C&amp;F&amp;R&amp;N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9"/>
  <sheetViews>
    <sheetView workbookViewId="0">
      <selection activeCell="B19" sqref="B19"/>
    </sheetView>
  </sheetViews>
  <sheetFormatPr baseColWidth="10" defaultRowHeight="15" x14ac:dyDescent="0.25"/>
  <cols>
    <col min="1" max="1" width="1" customWidth="1"/>
    <col min="2" max="2" width="37.140625" customWidth="1"/>
    <col min="3" max="3" width="1.7109375" customWidth="1"/>
    <col min="4" max="4" width="37.5703125" customWidth="1"/>
    <col min="5" max="5" width="0.5703125" customWidth="1"/>
    <col min="6" max="6" width="42.42578125" customWidth="1"/>
  </cols>
  <sheetData>
    <row r="3" spans="2:6" x14ac:dyDescent="0.25">
      <c r="B3" s="25" t="s">
        <v>128</v>
      </c>
      <c r="D3" s="25" t="s">
        <v>129</v>
      </c>
      <c r="F3" s="25" t="s">
        <v>213</v>
      </c>
    </row>
    <row r="4" spans="2:6" x14ac:dyDescent="0.25">
      <c r="B4" t="s">
        <v>130</v>
      </c>
      <c r="D4" t="s">
        <v>132</v>
      </c>
      <c r="F4" t="s">
        <v>137</v>
      </c>
    </row>
    <row r="5" spans="2:6" x14ac:dyDescent="0.25">
      <c r="B5" t="s">
        <v>131</v>
      </c>
      <c r="D5" t="s">
        <v>133</v>
      </c>
      <c r="F5" t="s">
        <v>138</v>
      </c>
    </row>
    <row r="6" spans="2:6" x14ac:dyDescent="0.25">
      <c r="B6" t="s">
        <v>141</v>
      </c>
      <c r="D6" t="s">
        <v>134</v>
      </c>
      <c r="F6" t="s">
        <v>140</v>
      </c>
    </row>
    <row r="7" spans="2:6" x14ac:dyDescent="0.25">
      <c r="B7" t="s">
        <v>135</v>
      </c>
      <c r="D7" t="s">
        <v>143</v>
      </c>
      <c r="F7" t="s">
        <v>139</v>
      </c>
    </row>
    <row r="8" spans="2:6" x14ac:dyDescent="0.25">
      <c r="B8" t="s">
        <v>136</v>
      </c>
      <c r="D8" t="s">
        <v>144</v>
      </c>
    </row>
    <row r="9" spans="2:6" x14ac:dyDescent="0.25">
      <c r="B9" t="s">
        <v>142</v>
      </c>
    </row>
  </sheetData>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58"/>
  <sheetViews>
    <sheetView topLeftCell="A13" zoomScale="70" zoomScaleNormal="70" workbookViewId="0">
      <selection activeCell="H43" sqref="H43:H47"/>
    </sheetView>
  </sheetViews>
  <sheetFormatPr baseColWidth="10" defaultRowHeight="15" x14ac:dyDescent="0.25"/>
  <cols>
    <col min="8" max="8" width="15" customWidth="1"/>
    <col min="24" max="25" width="49.42578125" customWidth="1"/>
    <col min="26" max="26" width="223.42578125" style="13" bestFit="1" customWidth="1"/>
  </cols>
  <sheetData>
    <row r="1" spans="2:26" x14ac:dyDescent="0.25">
      <c r="Z1" s="13" t="s">
        <v>190</v>
      </c>
    </row>
    <row r="2" spans="2:26" ht="15.75" x14ac:dyDescent="0.25">
      <c r="B2" t="s">
        <v>148</v>
      </c>
      <c r="H2" s="11" t="s">
        <v>51</v>
      </c>
      <c r="I2" s="72" t="s">
        <v>99</v>
      </c>
      <c r="J2" s="73"/>
      <c r="K2" s="1"/>
      <c r="L2" s="72" t="s">
        <v>101</v>
      </c>
      <c r="M2" s="74"/>
      <c r="N2" s="73"/>
      <c r="X2" s="52" t="s">
        <v>59</v>
      </c>
      <c r="Y2" s="75" t="s">
        <v>176</v>
      </c>
      <c r="Z2" s="12" t="s">
        <v>150</v>
      </c>
    </row>
    <row r="3" spans="2:26" x14ac:dyDescent="0.25">
      <c r="B3" t="s">
        <v>186</v>
      </c>
      <c r="H3" t="s">
        <v>187</v>
      </c>
      <c r="L3" t="s">
        <v>189</v>
      </c>
      <c r="X3" s="52"/>
      <c r="Y3" s="76"/>
      <c r="Z3" s="12" t="s">
        <v>151</v>
      </c>
    </row>
    <row r="4" spans="2:26" ht="15.75" x14ac:dyDescent="0.25">
      <c r="B4" t="s">
        <v>2</v>
      </c>
      <c r="H4" t="s">
        <v>52</v>
      </c>
      <c r="I4" s="1" t="s">
        <v>96</v>
      </c>
      <c r="J4" s="1"/>
      <c r="L4" t="s">
        <v>26</v>
      </c>
      <c r="M4" s="1"/>
      <c r="N4" s="1"/>
      <c r="X4" s="52"/>
      <c r="Y4" s="76"/>
      <c r="Z4" s="12" t="s">
        <v>152</v>
      </c>
    </row>
    <row r="5" spans="2:26" ht="15.75" x14ac:dyDescent="0.25">
      <c r="B5" t="s">
        <v>109</v>
      </c>
      <c r="H5" t="s">
        <v>53</v>
      </c>
      <c r="I5" s="1" t="s">
        <v>95</v>
      </c>
      <c r="J5" s="1"/>
      <c r="L5" t="s">
        <v>27</v>
      </c>
      <c r="M5" s="1"/>
      <c r="N5" s="1"/>
      <c r="X5" s="52"/>
      <c r="Y5" s="76"/>
      <c r="Z5" s="12" t="s">
        <v>153</v>
      </c>
    </row>
    <row r="6" spans="2:26" ht="15.75" x14ac:dyDescent="0.25">
      <c r="B6" t="s">
        <v>79</v>
      </c>
      <c r="H6" t="s">
        <v>54</v>
      </c>
      <c r="I6" s="1" t="s">
        <v>94</v>
      </c>
      <c r="J6" s="1"/>
      <c r="L6" t="s">
        <v>28</v>
      </c>
      <c r="M6" s="1"/>
      <c r="N6" s="1"/>
      <c r="X6" s="52"/>
      <c r="Y6" s="77"/>
      <c r="Z6" s="12" t="s">
        <v>154</v>
      </c>
    </row>
    <row r="7" spans="2:26" ht="15.75" x14ac:dyDescent="0.25">
      <c r="B7" t="s">
        <v>83</v>
      </c>
      <c r="H7" t="s">
        <v>55</v>
      </c>
      <c r="I7" s="1" t="s">
        <v>98</v>
      </c>
      <c r="J7" s="1"/>
      <c r="L7" t="s">
        <v>29</v>
      </c>
      <c r="M7" s="1"/>
      <c r="N7" s="1"/>
      <c r="Z7" s="13" t="s">
        <v>190</v>
      </c>
    </row>
    <row r="8" spans="2:26" ht="15.75" x14ac:dyDescent="0.25">
      <c r="B8" t="s">
        <v>93</v>
      </c>
      <c r="H8" t="s">
        <v>56</v>
      </c>
      <c r="I8" s="1" t="s">
        <v>97</v>
      </c>
      <c r="J8" s="1"/>
      <c r="L8" t="s">
        <v>30</v>
      </c>
      <c r="M8" s="1"/>
      <c r="N8" s="1"/>
      <c r="X8" s="78" t="s">
        <v>68</v>
      </c>
      <c r="Y8" s="79" t="s">
        <v>180</v>
      </c>
      <c r="Z8" s="14" t="s">
        <v>155</v>
      </c>
    </row>
    <row r="9" spans="2:26" ht="15.75" x14ac:dyDescent="0.25">
      <c r="H9" s="3" t="s">
        <v>100</v>
      </c>
      <c r="I9" s="1"/>
      <c r="J9" s="1"/>
      <c r="K9" s="1"/>
      <c r="L9" s="1"/>
      <c r="M9" s="1"/>
      <c r="N9" s="1"/>
      <c r="X9" s="78"/>
      <c r="Y9" s="80"/>
      <c r="Z9" s="14" t="s">
        <v>156</v>
      </c>
    </row>
    <row r="10" spans="2:26" ht="15.75" x14ac:dyDescent="0.25">
      <c r="H10" s="1" t="s">
        <v>150</v>
      </c>
      <c r="I10" s="1"/>
      <c r="J10" s="1"/>
      <c r="K10" s="1"/>
      <c r="L10" s="11" t="s">
        <v>33</v>
      </c>
      <c r="M10" s="20"/>
      <c r="N10" s="19"/>
      <c r="X10" s="78"/>
      <c r="Y10" s="81"/>
      <c r="Z10" s="14" t="s">
        <v>157</v>
      </c>
    </row>
    <row r="11" spans="2:26" ht="15.75" x14ac:dyDescent="0.25">
      <c r="H11" s="1" t="s">
        <v>151</v>
      </c>
      <c r="I11" s="1"/>
      <c r="J11" s="1"/>
      <c r="K11" s="1"/>
      <c r="L11" s="1" t="s">
        <v>34</v>
      </c>
      <c r="M11" s="1"/>
      <c r="N11" s="1"/>
      <c r="Z11" s="13" t="s">
        <v>190</v>
      </c>
    </row>
    <row r="12" spans="2:26" ht="15.75" x14ac:dyDescent="0.25">
      <c r="B12" s="72" t="s">
        <v>33</v>
      </c>
      <c r="C12" s="74"/>
      <c r="D12" s="73"/>
      <c r="H12" s="1" t="s">
        <v>152</v>
      </c>
      <c r="I12" s="1"/>
      <c r="J12" s="1"/>
      <c r="K12" s="1"/>
      <c r="L12" s="1" t="s">
        <v>35</v>
      </c>
      <c r="M12" s="1"/>
      <c r="N12" s="1"/>
      <c r="X12" s="52" t="s">
        <v>72</v>
      </c>
      <c r="Y12" s="75" t="s">
        <v>178</v>
      </c>
      <c r="Z12" s="12" t="s">
        <v>158</v>
      </c>
    </row>
    <row r="13" spans="2:26" ht="15.75" x14ac:dyDescent="0.25">
      <c r="B13" t="s">
        <v>188</v>
      </c>
      <c r="C13" s="1"/>
      <c r="D13" s="1"/>
      <c r="H13" s="1" t="s">
        <v>153</v>
      </c>
      <c r="I13" s="1"/>
      <c r="J13" s="1"/>
      <c r="K13" s="1"/>
      <c r="L13" s="1" t="s">
        <v>36</v>
      </c>
      <c r="M13" s="1"/>
      <c r="N13" s="1"/>
      <c r="X13" s="52"/>
      <c r="Y13" s="76"/>
      <c r="Z13" s="12" t="s">
        <v>159</v>
      </c>
    </row>
    <row r="14" spans="2:26" ht="15.75" x14ac:dyDescent="0.25">
      <c r="B14" s="1" t="s">
        <v>34</v>
      </c>
      <c r="C14" s="1"/>
      <c r="D14" s="1"/>
      <c r="H14" s="1" t="s">
        <v>154</v>
      </c>
      <c r="I14" s="1"/>
      <c r="J14" s="1"/>
      <c r="K14" s="1"/>
      <c r="L14" s="1" t="s">
        <v>37</v>
      </c>
      <c r="M14" s="1"/>
      <c r="N14" s="1"/>
      <c r="X14" s="52"/>
      <c r="Y14" s="76"/>
      <c r="Z14" s="12" t="s">
        <v>160</v>
      </c>
    </row>
    <row r="15" spans="2:26" ht="15.75" x14ac:dyDescent="0.25">
      <c r="B15" s="1" t="s">
        <v>35</v>
      </c>
      <c r="C15" s="1"/>
      <c r="D15" s="1"/>
      <c r="H15" s="1" t="s">
        <v>162</v>
      </c>
      <c r="I15" s="1"/>
      <c r="J15" s="1"/>
      <c r="K15" s="1"/>
      <c r="L15" s="1" t="s">
        <v>38</v>
      </c>
      <c r="M15" s="1"/>
      <c r="N15" s="1"/>
      <c r="X15" s="52"/>
      <c r="Y15" s="76"/>
      <c r="Z15" s="12" t="s">
        <v>161</v>
      </c>
    </row>
    <row r="16" spans="2:26" ht="15.75" x14ac:dyDescent="0.25">
      <c r="B16" s="1" t="s">
        <v>36</v>
      </c>
      <c r="C16" s="1"/>
      <c r="D16" s="1"/>
      <c r="H16" s="1" t="s">
        <v>164</v>
      </c>
      <c r="I16" s="1"/>
      <c r="J16" s="1"/>
      <c r="K16" s="1"/>
      <c r="L16" s="1" t="s">
        <v>39</v>
      </c>
      <c r="M16" s="1"/>
      <c r="N16" s="1"/>
      <c r="X16" s="52"/>
      <c r="Y16" s="76"/>
      <c r="Z16" s="12" t="s">
        <v>163</v>
      </c>
    </row>
    <row r="17" spans="2:26" ht="15.75" x14ac:dyDescent="0.25">
      <c r="B17" s="1" t="s">
        <v>37</v>
      </c>
      <c r="C17" s="1"/>
      <c r="D17" s="1"/>
      <c r="H17" s="1" t="s">
        <v>155</v>
      </c>
      <c r="I17" s="1"/>
      <c r="J17" s="1"/>
      <c r="K17" s="1"/>
      <c r="L17" s="1" t="s">
        <v>40</v>
      </c>
      <c r="M17" s="1"/>
      <c r="N17" s="1"/>
      <c r="X17" s="52"/>
      <c r="Y17" s="77"/>
      <c r="Z17" s="12" t="s">
        <v>165</v>
      </c>
    </row>
    <row r="18" spans="2:26" ht="15.75" x14ac:dyDescent="0.25">
      <c r="B18" s="1" t="s">
        <v>38</v>
      </c>
      <c r="C18" s="1"/>
      <c r="D18" s="1"/>
      <c r="H18" s="1"/>
      <c r="I18" s="1"/>
      <c r="J18" s="1"/>
      <c r="K18" s="1"/>
      <c r="L18" s="1"/>
      <c r="M18" s="1"/>
      <c r="N18" s="1"/>
      <c r="Z18" s="13" t="s">
        <v>190</v>
      </c>
    </row>
    <row r="19" spans="2:26" ht="15.75" x14ac:dyDescent="0.25">
      <c r="B19" s="1" t="s">
        <v>39</v>
      </c>
      <c r="C19" s="1"/>
      <c r="D19" s="1"/>
      <c r="H19" s="1" t="s">
        <v>156</v>
      </c>
      <c r="I19" s="1"/>
      <c r="J19" s="1"/>
      <c r="K19" s="1"/>
      <c r="L19" s="1" t="s">
        <v>41</v>
      </c>
      <c r="M19" s="1"/>
      <c r="N19" s="1"/>
      <c r="X19" s="52" t="s">
        <v>65</v>
      </c>
      <c r="Y19" s="75" t="s">
        <v>179</v>
      </c>
      <c r="Z19" s="12" t="s">
        <v>149</v>
      </c>
    </row>
    <row r="20" spans="2:26" ht="15.75" x14ac:dyDescent="0.25">
      <c r="B20" s="1" t="s">
        <v>40</v>
      </c>
      <c r="C20" s="1"/>
      <c r="D20" s="1"/>
      <c r="H20" s="1" t="s">
        <v>157</v>
      </c>
      <c r="I20" s="1"/>
      <c r="J20" s="1"/>
      <c r="K20" s="1"/>
      <c r="L20" s="1" t="s">
        <v>42</v>
      </c>
      <c r="M20" s="1"/>
      <c r="N20" s="1"/>
      <c r="X20" s="52"/>
      <c r="Y20" s="76"/>
      <c r="Z20" s="12" t="s">
        <v>166</v>
      </c>
    </row>
    <row r="21" spans="2:26" ht="15.75" x14ac:dyDescent="0.25">
      <c r="B21" s="1" t="s">
        <v>41</v>
      </c>
      <c r="C21" s="1"/>
      <c r="D21" s="1"/>
      <c r="H21" s="1" t="s">
        <v>158</v>
      </c>
      <c r="I21" s="1"/>
      <c r="J21" s="1"/>
      <c r="K21" s="1"/>
      <c r="L21" s="1" t="s">
        <v>43</v>
      </c>
      <c r="M21" s="1"/>
      <c r="N21" s="1"/>
      <c r="X21" s="52"/>
      <c r="Y21" s="76"/>
      <c r="Z21" s="12" t="s">
        <v>167</v>
      </c>
    </row>
    <row r="22" spans="2:26" ht="15.75" x14ac:dyDescent="0.25">
      <c r="B22" s="1" t="s">
        <v>42</v>
      </c>
      <c r="C22" s="1"/>
      <c r="D22" s="1"/>
      <c r="H22" s="1" t="s">
        <v>159</v>
      </c>
      <c r="I22" s="1"/>
      <c r="J22" s="1"/>
      <c r="K22" s="1"/>
      <c r="L22" s="1" t="s">
        <v>44</v>
      </c>
      <c r="M22" s="1"/>
      <c r="N22" s="1"/>
      <c r="X22" s="52"/>
      <c r="Y22" s="76"/>
      <c r="Z22" s="12" t="s">
        <v>162</v>
      </c>
    </row>
    <row r="23" spans="2:26" ht="15.75" x14ac:dyDescent="0.25">
      <c r="B23" s="1" t="s">
        <v>43</v>
      </c>
      <c r="C23" s="1"/>
      <c r="D23" s="1"/>
      <c r="H23" s="1" t="s">
        <v>160</v>
      </c>
      <c r="I23" s="1"/>
      <c r="J23" s="1"/>
      <c r="K23" s="1"/>
      <c r="L23" s="1" t="s">
        <v>45</v>
      </c>
      <c r="M23" s="1"/>
      <c r="N23" s="1"/>
      <c r="X23" s="52"/>
      <c r="Y23" s="76"/>
      <c r="Z23" s="12" t="s">
        <v>164</v>
      </c>
    </row>
    <row r="24" spans="2:26" ht="15.75" x14ac:dyDescent="0.25">
      <c r="B24" s="1" t="s">
        <v>44</v>
      </c>
      <c r="C24" s="1"/>
      <c r="D24" s="1"/>
      <c r="H24" s="1" t="s">
        <v>161</v>
      </c>
      <c r="I24" s="1"/>
      <c r="J24" s="1"/>
      <c r="K24" s="1"/>
      <c r="L24" s="1" t="s">
        <v>46</v>
      </c>
      <c r="M24" s="1"/>
      <c r="N24" s="1"/>
      <c r="X24" s="52"/>
      <c r="Y24" s="77"/>
      <c r="Z24" s="12" t="s">
        <v>168</v>
      </c>
    </row>
    <row r="25" spans="2:26" ht="15.75" x14ac:dyDescent="0.25">
      <c r="B25" s="1" t="s">
        <v>45</v>
      </c>
      <c r="C25" s="1"/>
      <c r="D25" s="1"/>
      <c r="H25" s="1" t="s">
        <v>163</v>
      </c>
      <c r="I25" s="1"/>
      <c r="J25" s="1"/>
      <c r="K25" s="1"/>
      <c r="L25" s="1" t="s">
        <v>47</v>
      </c>
      <c r="M25" s="1"/>
      <c r="N25" s="1"/>
      <c r="Z25" s="13" t="s">
        <v>190</v>
      </c>
    </row>
    <row r="26" spans="2:26" ht="15.75" x14ac:dyDescent="0.25">
      <c r="B26" s="1" t="s">
        <v>46</v>
      </c>
      <c r="C26" s="1"/>
      <c r="D26" s="1"/>
      <c r="H26" s="1" t="s">
        <v>165</v>
      </c>
      <c r="I26" s="1"/>
      <c r="J26" s="1"/>
      <c r="K26" s="1"/>
      <c r="L26" s="1" t="s">
        <v>48</v>
      </c>
      <c r="M26" s="1"/>
      <c r="N26" s="1"/>
      <c r="X26" s="52" t="s">
        <v>85</v>
      </c>
      <c r="Y26" s="75" t="s">
        <v>177</v>
      </c>
      <c r="Z26" s="12" t="s">
        <v>169</v>
      </c>
    </row>
    <row r="27" spans="2:26" ht="15.75" x14ac:dyDescent="0.25">
      <c r="B27" s="1" t="s">
        <v>47</v>
      </c>
      <c r="C27" s="1"/>
      <c r="D27" s="1"/>
      <c r="H27" s="1" t="s">
        <v>166</v>
      </c>
      <c r="I27" s="1"/>
      <c r="J27" s="1"/>
      <c r="K27" s="1"/>
      <c r="L27" s="1" t="s">
        <v>49</v>
      </c>
      <c r="M27" s="1"/>
      <c r="N27" s="1"/>
      <c r="X27" s="52"/>
      <c r="Y27" s="76"/>
      <c r="Z27" s="12" t="s">
        <v>170</v>
      </c>
    </row>
    <row r="28" spans="2:26" ht="15.75" x14ac:dyDescent="0.25">
      <c r="B28" s="1" t="s">
        <v>48</v>
      </c>
      <c r="C28" s="1"/>
      <c r="D28" s="1"/>
      <c r="H28" s="1" t="s">
        <v>167</v>
      </c>
      <c r="I28" s="1"/>
      <c r="J28" s="1"/>
      <c r="K28" s="1"/>
      <c r="L28" s="1" t="s">
        <v>50</v>
      </c>
      <c r="M28" s="1"/>
      <c r="N28" s="1"/>
      <c r="X28" s="52"/>
      <c r="Y28" s="76"/>
      <c r="Z28" s="12" t="s">
        <v>171</v>
      </c>
    </row>
    <row r="29" spans="2:26" ht="15.75" x14ac:dyDescent="0.25">
      <c r="B29" s="1" t="s">
        <v>49</v>
      </c>
      <c r="C29" s="1"/>
      <c r="D29" s="1"/>
      <c r="H29" s="1" t="s">
        <v>168</v>
      </c>
      <c r="I29" s="1"/>
      <c r="J29" s="1"/>
      <c r="K29" s="1"/>
      <c r="L29" s="1"/>
      <c r="M29" s="1"/>
      <c r="N29" s="1"/>
      <c r="X29" s="52"/>
      <c r="Y29" s="76"/>
      <c r="Z29" s="12" t="s">
        <v>172</v>
      </c>
    </row>
    <row r="30" spans="2:26" ht="15.75" x14ac:dyDescent="0.25">
      <c r="B30" s="1" t="s">
        <v>50</v>
      </c>
      <c r="H30" s="1" t="s">
        <v>149</v>
      </c>
      <c r="I30" s="1"/>
      <c r="J30" s="1"/>
      <c r="K30" s="1"/>
      <c r="L30" s="1"/>
      <c r="M30" s="1"/>
      <c r="N30" s="1"/>
      <c r="X30" s="52"/>
      <c r="Y30" s="76"/>
      <c r="Z30" s="12" t="s">
        <v>173</v>
      </c>
    </row>
    <row r="31" spans="2:26" ht="15.75" x14ac:dyDescent="0.25">
      <c r="H31" s="1" t="s">
        <v>169</v>
      </c>
      <c r="I31" s="1"/>
      <c r="J31" s="1"/>
      <c r="K31" s="1"/>
      <c r="L31" s="1"/>
      <c r="M31" s="1"/>
      <c r="N31" s="1"/>
      <c r="X31" s="52"/>
      <c r="Y31" s="76"/>
      <c r="Z31" s="12" t="s">
        <v>174</v>
      </c>
    </row>
    <row r="32" spans="2:26" ht="15.75" customHeight="1" x14ac:dyDescent="0.25">
      <c r="H32" s="1" t="s">
        <v>170</v>
      </c>
      <c r="I32" s="1"/>
      <c r="J32" s="1"/>
      <c r="K32" s="1"/>
      <c r="L32" s="1"/>
      <c r="M32" s="1"/>
      <c r="N32" s="1"/>
      <c r="X32" s="52"/>
      <c r="Y32" s="77"/>
      <c r="Z32" s="12" t="s">
        <v>175</v>
      </c>
    </row>
    <row r="33" spans="2:25" ht="15.75" x14ac:dyDescent="0.25">
      <c r="H33" s="1" t="s">
        <v>171</v>
      </c>
      <c r="I33" s="1"/>
      <c r="J33" s="1"/>
      <c r="K33" s="1"/>
      <c r="L33" s="1"/>
      <c r="M33" s="1"/>
      <c r="N33" s="1"/>
    </row>
    <row r="34" spans="2:25" ht="15.75" x14ac:dyDescent="0.25">
      <c r="H34" s="1" t="s">
        <v>172</v>
      </c>
      <c r="I34" s="1"/>
      <c r="J34" s="1"/>
      <c r="K34" s="1"/>
      <c r="L34" s="1"/>
      <c r="M34" s="1"/>
      <c r="N34" s="1"/>
    </row>
    <row r="35" spans="2:25" ht="15.75" x14ac:dyDescent="0.25">
      <c r="H35" s="1" t="s">
        <v>173</v>
      </c>
      <c r="I35" s="1"/>
      <c r="J35" s="1"/>
      <c r="K35" s="1"/>
      <c r="L35" s="1"/>
      <c r="M35" s="1"/>
      <c r="N35" s="1"/>
    </row>
    <row r="36" spans="2:25" ht="15.75" x14ac:dyDescent="0.25">
      <c r="H36" s="1" t="s">
        <v>174</v>
      </c>
      <c r="I36" s="1"/>
      <c r="J36" s="1"/>
      <c r="K36" s="1"/>
      <c r="L36" s="1"/>
      <c r="M36" s="1"/>
      <c r="N36" s="1"/>
    </row>
    <row r="37" spans="2:25" ht="15.75" customHeight="1" x14ac:dyDescent="0.25">
      <c r="H37" s="1" t="s">
        <v>175</v>
      </c>
      <c r="I37" s="1"/>
      <c r="J37" s="1"/>
      <c r="K37" s="1"/>
      <c r="L37" s="1"/>
      <c r="M37" s="1"/>
      <c r="N37" s="1"/>
    </row>
    <row r="38" spans="2:25" ht="15.75" x14ac:dyDescent="0.25">
      <c r="H38" s="2"/>
      <c r="I38" s="1"/>
      <c r="J38" s="1"/>
      <c r="K38" s="1"/>
      <c r="L38" s="1"/>
      <c r="M38" s="1"/>
      <c r="N38" s="1"/>
    </row>
    <row r="39" spans="2:25" ht="15.75" x14ac:dyDescent="0.25">
      <c r="H39" s="2"/>
      <c r="I39" s="1"/>
      <c r="J39" s="1"/>
      <c r="K39" s="1"/>
      <c r="L39" s="1"/>
      <c r="M39" s="1"/>
      <c r="N39" s="1"/>
      <c r="X39" t="s">
        <v>27</v>
      </c>
      <c r="Y39" s="15" t="s">
        <v>197</v>
      </c>
    </row>
    <row r="40" spans="2:25" ht="15.75" customHeight="1" x14ac:dyDescent="0.25">
      <c r="H40" s="2"/>
      <c r="I40" s="1"/>
      <c r="J40" s="1"/>
      <c r="K40" s="1"/>
      <c r="L40" s="1"/>
      <c r="M40" s="1"/>
      <c r="N40" s="1"/>
      <c r="X40" t="s">
        <v>26</v>
      </c>
      <c r="Y40" s="18" t="s">
        <v>198</v>
      </c>
    </row>
    <row r="41" spans="2:25" ht="15.75" x14ac:dyDescent="0.25">
      <c r="H41" s="2"/>
      <c r="I41" s="1"/>
      <c r="J41" s="1"/>
      <c r="K41" s="1"/>
      <c r="L41" s="1"/>
      <c r="M41" s="1"/>
      <c r="N41" s="1"/>
      <c r="X41" t="s">
        <v>29</v>
      </c>
      <c r="Y41" s="16" t="s">
        <v>199</v>
      </c>
    </row>
    <row r="42" spans="2:25" ht="15.75" x14ac:dyDescent="0.25">
      <c r="H42" s="2"/>
      <c r="I42" s="1"/>
      <c r="J42" s="1"/>
      <c r="K42" s="1"/>
      <c r="L42" s="1"/>
      <c r="M42" s="1"/>
      <c r="N42" s="1"/>
      <c r="X42" t="s">
        <v>30</v>
      </c>
      <c r="Y42" s="17" t="s">
        <v>200</v>
      </c>
    </row>
    <row r="43" spans="2:25" ht="15.75" x14ac:dyDescent="0.25">
      <c r="B43" t="s">
        <v>204</v>
      </c>
      <c r="H43" s="39" t="s">
        <v>308</v>
      </c>
      <c r="I43" s="1"/>
      <c r="J43" s="1"/>
      <c r="K43" s="1"/>
      <c r="L43" s="1"/>
      <c r="M43" s="1"/>
      <c r="N43" s="1"/>
      <c r="X43" t="s">
        <v>28</v>
      </c>
      <c r="Y43" s="15" t="s">
        <v>201</v>
      </c>
    </row>
    <row r="44" spans="2:25" ht="15.75" x14ac:dyDescent="0.25">
      <c r="B44" t="str">
        <f>+'Marco General'!C10</f>
        <v>Gestión Jurídica</v>
      </c>
      <c r="H44" s="39" t="s">
        <v>310</v>
      </c>
      <c r="I44" s="1"/>
      <c r="J44" s="1"/>
      <c r="K44" s="1"/>
      <c r="L44" s="1"/>
      <c r="M44" s="1"/>
      <c r="N44" s="1"/>
    </row>
    <row r="45" spans="2:25" ht="15.75" x14ac:dyDescent="0.25">
      <c r="B45" t="str">
        <f>+'Marco General'!C11</f>
        <v>Adquisición de Bienes y Servicios</v>
      </c>
      <c r="H45" s="39" t="s">
        <v>311</v>
      </c>
    </row>
    <row r="46" spans="2:25" ht="15.75" x14ac:dyDescent="0.25">
      <c r="B46">
        <f>+'Marco General'!D10</f>
        <v>0</v>
      </c>
      <c r="H46" s="39" t="s">
        <v>312</v>
      </c>
    </row>
    <row r="47" spans="2:25" ht="15.75" x14ac:dyDescent="0.25">
      <c r="B47">
        <f>+'Marco General'!D11</f>
        <v>0</v>
      </c>
      <c r="H47" s="39" t="s">
        <v>313</v>
      </c>
    </row>
    <row r="48" spans="2:25" x14ac:dyDescent="0.25">
      <c r="B48">
        <f>+'Marco General'!G10</f>
        <v>0</v>
      </c>
    </row>
    <row r="49" spans="2:26" x14ac:dyDescent="0.25">
      <c r="B49">
        <f>+'Marco General'!G11</f>
        <v>0</v>
      </c>
    </row>
    <row r="52" spans="2:26" ht="15" customHeight="1" x14ac:dyDescent="0.25"/>
    <row r="54" spans="2:26" x14ac:dyDescent="0.25">
      <c r="Z54"/>
    </row>
    <row r="55" spans="2:26" x14ac:dyDescent="0.25">
      <c r="Z55"/>
    </row>
    <row r="56" spans="2:26" x14ac:dyDescent="0.25">
      <c r="Z56"/>
    </row>
    <row r="57" spans="2:26" x14ac:dyDescent="0.25">
      <c r="Z57"/>
    </row>
    <row r="58" spans="2:26" x14ac:dyDescent="0.25">
      <c r="Z58"/>
    </row>
  </sheetData>
  <mergeCells count="13">
    <mergeCell ref="B12:D12"/>
    <mergeCell ref="Y12:Y17"/>
    <mergeCell ref="Y19:Y24"/>
    <mergeCell ref="Y26:Y32"/>
    <mergeCell ref="X26:X32"/>
    <mergeCell ref="X12:X17"/>
    <mergeCell ref="X19:X24"/>
    <mergeCell ref="I2:J2"/>
    <mergeCell ref="L2:N2"/>
    <mergeCell ref="X2:X6"/>
    <mergeCell ref="Y2:Y6"/>
    <mergeCell ref="X8:X10"/>
    <mergeCell ref="Y8:Y10"/>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zoomScale="85" zoomScaleNormal="85" workbookViewId="0">
      <selection activeCell="E10" sqref="E10"/>
    </sheetView>
  </sheetViews>
  <sheetFormatPr baseColWidth="10" defaultRowHeight="15" x14ac:dyDescent="0.25"/>
  <cols>
    <col min="1" max="1" width="15.42578125" customWidth="1"/>
    <col min="2" max="2" width="12.42578125" bestFit="1" customWidth="1"/>
    <col min="3" max="3" width="30.7109375" customWidth="1"/>
    <col min="4" max="4" width="45.28515625" customWidth="1"/>
    <col min="5" max="5" width="15.42578125" bestFit="1" customWidth="1"/>
    <col min="6" max="6" width="13.5703125" bestFit="1" customWidth="1"/>
    <col min="8" max="8" width="27.28515625" customWidth="1"/>
    <col min="9" max="9" width="24.42578125" customWidth="1"/>
  </cols>
  <sheetData>
    <row r="1" spans="1:20" ht="18.75" x14ac:dyDescent="0.25">
      <c r="A1" s="85" t="s">
        <v>58</v>
      </c>
      <c r="B1" s="85" t="s">
        <v>364</v>
      </c>
      <c r="C1" s="85"/>
      <c r="D1" s="85" t="s">
        <v>365</v>
      </c>
      <c r="E1" s="85" t="s">
        <v>366</v>
      </c>
      <c r="F1" s="86" t="s">
        <v>367</v>
      </c>
      <c r="G1" s="86" t="s">
        <v>368</v>
      </c>
      <c r="H1" s="85" t="s">
        <v>369</v>
      </c>
      <c r="I1" s="85" t="s">
        <v>370</v>
      </c>
      <c r="J1" s="85" t="s">
        <v>371</v>
      </c>
      <c r="K1" s="85"/>
      <c r="L1" s="85" t="s">
        <v>372</v>
      </c>
      <c r="M1" s="85"/>
      <c r="N1" s="85" t="s">
        <v>373</v>
      </c>
      <c r="O1" s="85"/>
      <c r="P1" s="85" t="s">
        <v>374</v>
      </c>
      <c r="Q1" s="85"/>
      <c r="R1" s="85" t="s">
        <v>375</v>
      </c>
      <c r="S1" s="85"/>
      <c r="T1" s="85"/>
    </row>
    <row r="2" spans="1:20" x14ac:dyDescent="0.25">
      <c r="A2" s="85"/>
      <c r="B2" s="85"/>
      <c r="C2" s="85"/>
      <c r="D2" s="85"/>
      <c r="E2" s="85"/>
      <c r="F2" s="87"/>
      <c r="G2" s="87"/>
      <c r="H2" s="85"/>
      <c r="I2" s="85"/>
      <c r="J2" s="85" t="s">
        <v>376</v>
      </c>
      <c r="K2" s="85" t="s">
        <v>377</v>
      </c>
      <c r="L2" s="85" t="s">
        <v>376</v>
      </c>
      <c r="M2" s="85" t="s">
        <v>377</v>
      </c>
      <c r="N2" s="85" t="s">
        <v>376</v>
      </c>
      <c r="O2" s="85" t="s">
        <v>377</v>
      </c>
      <c r="P2" s="85" t="s">
        <v>376</v>
      </c>
      <c r="Q2" s="85" t="s">
        <v>377</v>
      </c>
      <c r="R2" s="85" t="s">
        <v>376</v>
      </c>
      <c r="S2" s="85" t="s">
        <v>377</v>
      </c>
      <c r="T2" s="85" t="s">
        <v>378</v>
      </c>
    </row>
    <row r="3" spans="1:20" x14ac:dyDescent="0.25">
      <c r="A3" s="85"/>
      <c r="B3" s="85"/>
      <c r="C3" s="85"/>
      <c r="D3" s="85"/>
      <c r="E3" s="85"/>
      <c r="F3" s="88"/>
      <c r="G3" s="88"/>
      <c r="H3" s="85"/>
      <c r="I3" s="85"/>
      <c r="J3" s="85"/>
      <c r="K3" s="85"/>
      <c r="L3" s="85"/>
      <c r="M3" s="85"/>
      <c r="N3" s="85"/>
      <c r="O3" s="85"/>
      <c r="P3" s="85"/>
      <c r="Q3" s="85"/>
      <c r="R3" s="85"/>
      <c r="S3" s="85"/>
      <c r="T3" s="85"/>
    </row>
    <row r="4" spans="1:20" ht="54" x14ac:dyDescent="0.25">
      <c r="A4" s="82" t="s">
        <v>30</v>
      </c>
      <c r="B4" s="82" t="s">
        <v>382</v>
      </c>
      <c r="C4" s="82" t="s">
        <v>162</v>
      </c>
      <c r="D4" s="42" t="s">
        <v>215</v>
      </c>
      <c r="E4" s="45">
        <v>0.15</v>
      </c>
      <c r="F4" s="46">
        <f>+E4/SUM($E$4:$E$10)</f>
        <v>0.18749999999999997</v>
      </c>
      <c r="G4" s="47">
        <f>+F4*0.5</f>
        <v>9.3749999999999986E-2</v>
      </c>
      <c r="H4" s="36" t="s">
        <v>217</v>
      </c>
      <c r="I4" s="36" t="s">
        <v>219</v>
      </c>
      <c r="J4" s="22">
        <v>1</v>
      </c>
      <c r="K4" s="36">
        <v>1</v>
      </c>
      <c r="L4" s="24">
        <v>0</v>
      </c>
      <c r="M4" s="36"/>
      <c r="N4" s="30">
        <v>0</v>
      </c>
      <c r="O4" s="36"/>
      <c r="P4" s="30">
        <v>0</v>
      </c>
      <c r="Q4" s="36"/>
      <c r="R4" s="28">
        <f>+J4+L4+N4+P4</f>
        <v>1</v>
      </c>
      <c r="S4" s="21">
        <f>+Q4+O4+M4+K4</f>
        <v>1</v>
      </c>
      <c r="T4" s="23">
        <f t="shared" ref="T4" si="0">IFERROR(S4/R4,"")</f>
        <v>1</v>
      </c>
    </row>
    <row r="5" spans="1:20" ht="54" x14ac:dyDescent="0.25">
      <c r="A5" s="82"/>
      <c r="B5" s="82"/>
      <c r="C5" s="82"/>
      <c r="D5" s="42" t="s">
        <v>220</v>
      </c>
      <c r="E5" s="45">
        <v>0.15</v>
      </c>
      <c r="F5" s="46">
        <f t="shared" ref="F5:F10" si="1">+E5/SUM($E$4:$E$10)</f>
        <v>0.18749999999999997</v>
      </c>
      <c r="G5" s="47">
        <f t="shared" ref="G5:G10" si="2">+F5*0.5</f>
        <v>9.3749999999999986E-2</v>
      </c>
      <c r="H5" s="36" t="s">
        <v>222</v>
      </c>
      <c r="I5" s="36" t="s">
        <v>219</v>
      </c>
      <c r="J5" s="29">
        <v>0</v>
      </c>
      <c r="K5" s="36">
        <v>0</v>
      </c>
      <c r="L5" s="29">
        <v>0.25</v>
      </c>
      <c r="M5" s="29">
        <v>0.25</v>
      </c>
      <c r="N5" s="29">
        <v>0.25</v>
      </c>
      <c r="O5" s="27"/>
      <c r="P5" s="31">
        <v>0.5</v>
      </c>
      <c r="Q5" s="36"/>
      <c r="R5" s="28">
        <f t="shared" ref="R5:R11" si="3">+J5+L5+N5+P5</f>
        <v>1</v>
      </c>
      <c r="S5" s="21">
        <f t="shared" ref="S5:S11" si="4">+Q5+O5+M5+K5</f>
        <v>0.25</v>
      </c>
      <c r="T5" s="23">
        <f t="shared" ref="T5:T11" si="5">IFERROR(S5/R5,"")</f>
        <v>0.25</v>
      </c>
    </row>
    <row r="6" spans="1:20" ht="15" customHeight="1" x14ac:dyDescent="0.25">
      <c r="A6" s="82"/>
      <c r="B6" s="82"/>
      <c r="C6" s="82"/>
      <c r="D6" s="42" t="s">
        <v>223</v>
      </c>
      <c r="E6" s="45">
        <v>7.0000000000000007E-2</v>
      </c>
      <c r="F6" s="46">
        <f t="shared" si="1"/>
        <v>8.7500000000000008E-2</v>
      </c>
      <c r="G6" s="47">
        <f t="shared" si="2"/>
        <v>4.3750000000000004E-2</v>
      </c>
      <c r="H6" s="36" t="s">
        <v>225</v>
      </c>
      <c r="I6" s="36" t="s">
        <v>219</v>
      </c>
      <c r="J6" s="29">
        <v>1</v>
      </c>
      <c r="K6" s="36">
        <v>1</v>
      </c>
      <c r="L6" s="35">
        <v>0</v>
      </c>
      <c r="M6" s="36"/>
      <c r="N6" s="35">
        <v>0</v>
      </c>
      <c r="O6" s="36"/>
      <c r="P6" s="35">
        <v>0</v>
      </c>
      <c r="Q6" s="36"/>
      <c r="R6" s="28">
        <f t="shared" si="3"/>
        <v>1</v>
      </c>
      <c r="S6" s="21">
        <f t="shared" si="4"/>
        <v>1</v>
      </c>
      <c r="T6" s="23">
        <f t="shared" si="5"/>
        <v>1</v>
      </c>
    </row>
    <row r="7" spans="1:20" ht="54" customHeight="1" x14ac:dyDescent="0.25">
      <c r="A7" s="82"/>
      <c r="B7" s="82"/>
      <c r="C7" s="82"/>
      <c r="D7" s="42" t="s">
        <v>215</v>
      </c>
      <c r="E7" s="45">
        <v>0.15</v>
      </c>
      <c r="F7" s="46">
        <f t="shared" si="1"/>
        <v>0.18749999999999997</v>
      </c>
      <c r="G7" s="47">
        <f t="shared" si="2"/>
        <v>9.3749999999999986E-2</v>
      </c>
      <c r="H7" s="36" t="s">
        <v>217</v>
      </c>
      <c r="I7" s="36" t="s">
        <v>219</v>
      </c>
      <c r="J7" s="22">
        <v>1</v>
      </c>
      <c r="K7" s="36">
        <v>1</v>
      </c>
      <c r="L7" s="29">
        <v>0</v>
      </c>
      <c r="M7" s="36"/>
      <c r="N7" s="30">
        <v>0</v>
      </c>
      <c r="O7" s="36"/>
      <c r="P7" s="30">
        <v>0</v>
      </c>
      <c r="Q7" s="36"/>
      <c r="R7" s="28">
        <f t="shared" si="3"/>
        <v>1</v>
      </c>
      <c r="S7" s="21">
        <f t="shared" si="4"/>
        <v>1</v>
      </c>
      <c r="T7" s="23">
        <f t="shared" si="5"/>
        <v>1</v>
      </c>
    </row>
    <row r="8" spans="1:20" ht="28.5" customHeight="1" x14ac:dyDescent="0.25">
      <c r="A8" s="82"/>
      <c r="B8" s="82"/>
      <c r="C8" s="82"/>
      <c r="D8" s="43" t="s">
        <v>220</v>
      </c>
      <c r="E8" s="45">
        <v>0.15</v>
      </c>
      <c r="F8" s="46">
        <f t="shared" si="1"/>
        <v>0.18749999999999997</v>
      </c>
      <c r="G8" s="47">
        <f t="shared" si="2"/>
        <v>9.3749999999999986E-2</v>
      </c>
      <c r="H8" s="35" t="s">
        <v>222</v>
      </c>
      <c r="I8" s="35" t="s">
        <v>219</v>
      </c>
      <c r="J8" s="29">
        <v>0</v>
      </c>
      <c r="K8" s="35">
        <v>0</v>
      </c>
      <c r="L8" s="29">
        <v>0.25</v>
      </c>
      <c r="M8" s="29">
        <v>0.25</v>
      </c>
      <c r="N8" s="29">
        <v>0.25</v>
      </c>
      <c r="O8" s="29"/>
      <c r="P8" s="31">
        <v>0.5</v>
      </c>
      <c r="Q8" s="35"/>
      <c r="R8" s="28">
        <f t="shared" si="3"/>
        <v>1</v>
      </c>
      <c r="S8" s="21">
        <f t="shared" si="4"/>
        <v>0.25</v>
      </c>
      <c r="T8" s="23">
        <f t="shared" si="5"/>
        <v>0.25</v>
      </c>
    </row>
    <row r="9" spans="1:20" ht="90" customHeight="1" x14ac:dyDescent="0.25">
      <c r="A9" s="82"/>
      <c r="B9" s="82"/>
      <c r="C9" s="82"/>
      <c r="D9" s="42" t="s">
        <v>223</v>
      </c>
      <c r="E9" s="45">
        <v>7.0000000000000007E-2</v>
      </c>
      <c r="F9" s="46">
        <f t="shared" si="1"/>
        <v>8.7500000000000008E-2</v>
      </c>
      <c r="G9" s="47">
        <f t="shared" si="2"/>
        <v>4.3750000000000004E-2</v>
      </c>
      <c r="H9" s="36" t="s">
        <v>225</v>
      </c>
      <c r="I9" s="36" t="s">
        <v>219</v>
      </c>
      <c r="J9" s="33">
        <v>1</v>
      </c>
      <c r="K9" s="36">
        <v>1</v>
      </c>
      <c r="L9" s="29">
        <v>0</v>
      </c>
      <c r="M9" s="36"/>
      <c r="N9" s="29">
        <v>0</v>
      </c>
      <c r="O9" s="36"/>
      <c r="P9" s="29">
        <v>0</v>
      </c>
      <c r="Q9" s="36"/>
      <c r="R9" s="28">
        <f t="shared" si="3"/>
        <v>1</v>
      </c>
      <c r="S9" s="21">
        <f t="shared" si="4"/>
        <v>1</v>
      </c>
      <c r="T9" s="23">
        <f t="shared" si="5"/>
        <v>1</v>
      </c>
    </row>
    <row r="10" spans="1:20" ht="90" customHeight="1" x14ac:dyDescent="0.25">
      <c r="A10" s="82"/>
      <c r="B10" s="82"/>
      <c r="C10" s="82"/>
      <c r="D10" s="44" t="s">
        <v>297</v>
      </c>
      <c r="E10" s="45">
        <v>0.06</v>
      </c>
      <c r="F10" s="46">
        <f t="shared" si="1"/>
        <v>7.4999999999999997E-2</v>
      </c>
      <c r="G10" s="47">
        <f t="shared" si="2"/>
        <v>3.7499999999999999E-2</v>
      </c>
      <c r="H10" s="36" t="s">
        <v>299</v>
      </c>
      <c r="I10" s="36" t="s">
        <v>260</v>
      </c>
      <c r="J10" s="34">
        <v>0.25</v>
      </c>
      <c r="K10" s="36"/>
      <c r="L10" s="34">
        <v>0.25</v>
      </c>
      <c r="M10" s="36"/>
      <c r="N10" s="34">
        <v>0.25</v>
      </c>
      <c r="O10" s="36"/>
      <c r="P10" s="34">
        <v>0.25</v>
      </c>
      <c r="Q10" s="36"/>
      <c r="R10" s="28">
        <f t="shared" si="3"/>
        <v>1</v>
      </c>
      <c r="S10" s="21">
        <f t="shared" si="4"/>
        <v>0</v>
      </c>
      <c r="T10" s="23">
        <f t="shared" si="5"/>
        <v>0</v>
      </c>
    </row>
    <row r="11" spans="1:20" ht="90" customHeight="1" x14ac:dyDescent="0.25">
      <c r="A11" s="82"/>
      <c r="B11" s="41" t="s">
        <v>380</v>
      </c>
      <c r="C11" s="41" t="s">
        <v>164</v>
      </c>
      <c r="D11" s="42" t="s">
        <v>227</v>
      </c>
      <c r="E11" s="45">
        <v>0.2</v>
      </c>
      <c r="F11" s="46">
        <v>1</v>
      </c>
      <c r="G11" s="47">
        <f>+F11*0.5</f>
        <v>0.5</v>
      </c>
      <c r="H11" s="36" t="s">
        <v>229</v>
      </c>
      <c r="I11" s="36" t="s">
        <v>219</v>
      </c>
      <c r="J11" s="26">
        <v>0</v>
      </c>
      <c r="K11" s="36">
        <v>0</v>
      </c>
      <c r="L11" s="26">
        <v>2</v>
      </c>
      <c r="M11" s="36">
        <v>2</v>
      </c>
      <c r="N11" s="26">
        <v>2</v>
      </c>
      <c r="O11" s="36"/>
      <c r="P11" s="24">
        <v>2</v>
      </c>
      <c r="Q11" s="35"/>
      <c r="R11" s="28">
        <f t="shared" si="3"/>
        <v>6</v>
      </c>
      <c r="S11" s="21">
        <f t="shared" si="4"/>
        <v>2</v>
      </c>
      <c r="T11" s="23">
        <f t="shared" si="5"/>
        <v>0.33333333333333331</v>
      </c>
    </row>
    <row r="14" spans="1:20" x14ac:dyDescent="0.25">
      <c r="B14" t="s">
        <v>384</v>
      </c>
      <c r="C14" t="s">
        <v>385</v>
      </c>
      <c r="D14" t="s">
        <v>386</v>
      </c>
      <c r="F14" t="s">
        <v>385</v>
      </c>
      <c r="G14" t="s">
        <v>386</v>
      </c>
    </row>
    <row r="15" spans="1:20" x14ac:dyDescent="0.25">
      <c r="B15" t="s">
        <v>387</v>
      </c>
      <c r="C15">
        <f>+SUMPRODUCT(G4:G11,T4:T11)</f>
        <v>0.48854166666666665</v>
      </c>
      <c r="D15">
        <f>1-C15</f>
        <v>0.51145833333333335</v>
      </c>
      <c r="E15" t="s">
        <v>380</v>
      </c>
      <c r="F15" s="40">
        <f>+F11*T11</f>
        <v>0.33333333333333331</v>
      </c>
      <c r="G15" s="40">
        <f t="shared" ref="G15" si="6">1-F15</f>
        <v>0.66666666666666674</v>
      </c>
    </row>
    <row r="16" spans="1:20" x14ac:dyDescent="0.25">
      <c r="E16" t="s">
        <v>382</v>
      </c>
      <c r="F16" s="40">
        <f>+SUMPRODUCT(F4:F10,T4:T10)</f>
        <v>0.64374999999999993</v>
      </c>
      <c r="G16" s="40">
        <f>1-F16</f>
        <v>0.35625000000000007</v>
      </c>
    </row>
    <row r="17" spans="5:7" x14ac:dyDescent="0.25">
      <c r="E17" t="s">
        <v>387</v>
      </c>
      <c r="F17" s="40">
        <f>+C15</f>
        <v>0.48854166666666665</v>
      </c>
      <c r="G17" s="40">
        <f>1-F17</f>
        <v>0.51145833333333335</v>
      </c>
    </row>
    <row r="37" spans="2:16" x14ac:dyDescent="0.25">
      <c r="B37" s="83" t="s">
        <v>379</v>
      </c>
      <c r="C37" s="83"/>
      <c r="D37" s="84" t="s">
        <v>168</v>
      </c>
      <c r="E37" s="84"/>
      <c r="F37" s="84"/>
      <c r="G37" s="84"/>
      <c r="H37" s="84"/>
      <c r="I37" s="84"/>
      <c r="J37" s="84"/>
      <c r="K37" s="84"/>
      <c r="L37" s="84"/>
      <c r="M37" s="84"/>
      <c r="N37" s="84"/>
      <c r="O37" s="84"/>
      <c r="P37" s="84"/>
    </row>
    <row r="38" spans="2:16" x14ac:dyDescent="0.25">
      <c r="B38" s="83" t="s">
        <v>380</v>
      </c>
      <c r="C38" s="83"/>
      <c r="D38" s="84" t="s">
        <v>164</v>
      </c>
      <c r="E38" s="84"/>
      <c r="F38" s="84"/>
      <c r="G38" s="84"/>
      <c r="H38" s="84"/>
      <c r="I38" s="84"/>
      <c r="J38" s="84"/>
      <c r="K38" s="84"/>
      <c r="L38" s="84"/>
      <c r="M38" s="84"/>
      <c r="N38" s="84"/>
      <c r="O38" s="84"/>
      <c r="P38" s="84"/>
    </row>
    <row r="39" spans="2:16" x14ac:dyDescent="0.25">
      <c r="B39" s="83" t="s">
        <v>381</v>
      </c>
      <c r="C39" s="83"/>
      <c r="D39" s="84" t="s">
        <v>166</v>
      </c>
      <c r="E39" s="84"/>
      <c r="F39" s="84"/>
      <c r="G39" s="84"/>
      <c r="H39" s="84"/>
      <c r="I39" s="84"/>
      <c r="J39" s="84"/>
      <c r="K39" s="84"/>
      <c r="L39" s="84"/>
      <c r="M39" s="84"/>
      <c r="N39" s="84"/>
      <c r="O39" s="84"/>
      <c r="P39" s="84"/>
    </row>
    <row r="40" spans="2:16" x14ac:dyDescent="0.25">
      <c r="B40" s="83" t="s">
        <v>382</v>
      </c>
      <c r="C40" s="83"/>
      <c r="D40" s="84" t="s">
        <v>162</v>
      </c>
      <c r="E40" s="84"/>
      <c r="F40" s="84"/>
      <c r="G40" s="84"/>
      <c r="H40" s="84"/>
      <c r="I40" s="84"/>
      <c r="J40" s="84"/>
      <c r="K40" s="84"/>
      <c r="L40" s="84"/>
      <c r="M40" s="84"/>
      <c r="N40" s="84"/>
      <c r="O40" s="84"/>
      <c r="P40" s="84"/>
    </row>
    <row r="41" spans="2:16" x14ac:dyDescent="0.25">
      <c r="B41" s="83" t="s">
        <v>383</v>
      </c>
      <c r="C41" s="83"/>
      <c r="D41" s="84" t="s">
        <v>167</v>
      </c>
      <c r="E41" s="84"/>
      <c r="F41" s="84"/>
      <c r="G41" s="84"/>
      <c r="H41" s="84"/>
      <c r="I41" s="84"/>
      <c r="J41" s="84"/>
      <c r="K41" s="84"/>
      <c r="L41" s="84"/>
      <c r="M41" s="84"/>
      <c r="N41" s="84"/>
      <c r="O41" s="84"/>
      <c r="P41" s="84"/>
    </row>
  </sheetData>
  <mergeCells count="37">
    <mergeCell ref="G1:G3"/>
    <mergeCell ref="A1:A3"/>
    <mergeCell ref="B1:C3"/>
    <mergeCell ref="D1:D3"/>
    <mergeCell ref="E1:E3"/>
    <mergeCell ref="F1:F3"/>
    <mergeCell ref="H1:H3"/>
    <mergeCell ref="I1:I3"/>
    <mergeCell ref="J1:K1"/>
    <mergeCell ref="L1:M1"/>
    <mergeCell ref="N1:O1"/>
    <mergeCell ref="S2:S3"/>
    <mergeCell ref="T2:T3"/>
    <mergeCell ref="R1:T1"/>
    <mergeCell ref="J2:J3"/>
    <mergeCell ref="K2:K3"/>
    <mergeCell ref="L2:L3"/>
    <mergeCell ref="M2:M3"/>
    <mergeCell ref="N2:N3"/>
    <mergeCell ref="O2:O3"/>
    <mergeCell ref="P2:P3"/>
    <mergeCell ref="Q2:Q3"/>
    <mergeCell ref="R2:R3"/>
    <mergeCell ref="P1:Q1"/>
    <mergeCell ref="B41:C41"/>
    <mergeCell ref="D41:P41"/>
    <mergeCell ref="B37:C37"/>
    <mergeCell ref="D37:P37"/>
    <mergeCell ref="B38:C38"/>
    <mergeCell ref="D38:P38"/>
    <mergeCell ref="B39:C39"/>
    <mergeCell ref="D39:P39"/>
    <mergeCell ref="C4:C10"/>
    <mergeCell ref="B4:B10"/>
    <mergeCell ref="A4:A11"/>
    <mergeCell ref="B40:C40"/>
    <mergeCell ref="D40:P40"/>
  </mergeCells>
  <conditionalFormatting sqref="T4:T11">
    <cfRule type="iconSet" priority="1">
      <iconSet iconSet="3TrafficLights2">
        <cfvo type="percent" val="0"/>
        <cfvo type="num" val="0.7"/>
        <cfvo type="num" val="0.9"/>
      </iconSet>
    </cfRule>
    <cfRule type="cellIs" dxfId="2" priority="2" stopIfTrue="1" operator="greaterThan">
      <formula>0.9</formula>
    </cfRule>
    <cfRule type="cellIs" dxfId="1" priority="3" stopIfTrue="1" operator="between">
      <formula>0.7</formula>
      <formula>0.89</formula>
    </cfRule>
    <cfRule type="cellIs" dxfId="0" priority="4" stopIfTrue="1" operator="between">
      <formula>0</formula>
      <formula>0.69</formula>
    </cfRule>
  </conditionalFormatting>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workbookViewId="0">
      <selection activeCell="H24" sqref="H24"/>
    </sheetView>
  </sheetViews>
  <sheetFormatPr baseColWidth="10" defaultColWidth="0" defaultRowHeight="15" x14ac:dyDescent="0.25"/>
  <cols>
    <col min="1" max="2" width="13.5703125" customWidth="1"/>
    <col min="3" max="3" width="22" customWidth="1"/>
    <col min="4" max="4" width="40.28515625" customWidth="1"/>
    <col min="5" max="9" width="5" bestFit="1" customWidth="1"/>
    <col min="10" max="10" width="3.5703125" customWidth="1"/>
    <col min="11" max="11" width="5" bestFit="1" customWidth="1"/>
    <col min="12" max="12" width="4.28515625" customWidth="1"/>
    <col min="13" max="13" width="5" bestFit="1" customWidth="1"/>
    <col min="14" max="14" width="6.28515625" bestFit="1" customWidth="1"/>
    <col min="15" max="15" width="11.140625" bestFit="1" customWidth="1"/>
    <col min="16" max="18" width="11.42578125" hidden="1" customWidth="1"/>
    <col min="19" max="16384" width="11.42578125" hidden="1"/>
  </cols>
  <sheetData>
    <row r="1" spans="1:15" x14ac:dyDescent="0.25">
      <c r="A1" s="48"/>
      <c r="B1" s="48"/>
      <c r="C1" s="48"/>
      <c r="D1" s="48"/>
      <c r="E1" s="48"/>
      <c r="F1" s="48"/>
      <c r="G1" s="48"/>
      <c r="H1" s="48"/>
      <c r="I1" s="48"/>
      <c r="J1" s="48"/>
      <c r="K1" s="48"/>
      <c r="L1" s="48"/>
      <c r="M1" s="48"/>
      <c r="N1" s="48"/>
      <c r="O1" s="48"/>
    </row>
    <row r="2" spans="1:15" x14ac:dyDescent="0.25">
      <c r="A2" s="83" t="s">
        <v>379</v>
      </c>
      <c r="B2" s="83"/>
      <c r="C2" s="84" t="s">
        <v>168</v>
      </c>
      <c r="D2" s="84"/>
      <c r="E2" s="84"/>
      <c r="F2" s="84"/>
      <c r="G2" s="84"/>
      <c r="H2" s="84"/>
      <c r="I2" s="84"/>
      <c r="J2" s="84"/>
      <c r="K2" s="84"/>
      <c r="L2" s="84"/>
      <c r="M2" s="84"/>
      <c r="N2" s="84"/>
      <c r="O2" s="84"/>
    </row>
    <row r="3" spans="1:15" x14ac:dyDescent="0.25">
      <c r="A3" s="83" t="s">
        <v>380</v>
      </c>
      <c r="B3" s="83"/>
      <c r="C3" s="84" t="s">
        <v>164</v>
      </c>
      <c r="D3" s="84"/>
      <c r="E3" s="84"/>
      <c r="F3" s="84"/>
      <c r="G3" s="84"/>
      <c r="H3" s="84"/>
      <c r="I3" s="84"/>
      <c r="J3" s="84"/>
      <c r="K3" s="84"/>
      <c r="L3" s="84"/>
      <c r="M3" s="84"/>
      <c r="N3" s="84"/>
      <c r="O3" s="84"/>
    </row>
    <row r="4" spans="1:15" x14ac:dyDescent="0.25">
      <c r="A4" s="83" t="s">
        <v>381</v>
      </c>
      <c r="B4" s="83"/>
      <c r="C4" s="84" t="s">
        <v>166</v>
      </c>
      <c r="D4" s="84"/>
      <c r="E4" s="84"/>
      <c r="F4" s="84"/>
      <c r="G4" s="84"/>
      <c r="H4" s="84"/>
      <c r="I4" s="84"/>
      <c r="J4" s="84"/>
      <c r="K4" s="84"/>
      <c r="L4" s="84"/>
      <c r="M4" s="84"/>
      <c r="N4" s="84"/>
      <c r="O4" s="84"/>
    </row>
    <row r="5" spans="1:15" x14ac:dyDescent="0.25">
      <c r="A5" s="83" t="s">
        <v>382</v>
      </c>
      <c r="B5" s="83"/>
      <c r="C5" s="84" t="s">
        <v>162</v>
      </c>
      <c r="D5" s="84"/>
      <c r="E5" s="84"/>
      <c r="F5" s="84"/>
      <c r="G5" s="84"/>
      <c r="H5" s="84"/>
      <c r="I5" s="84"/>
      <c r="J5" s="84"/>
      <c r="K5" s="84"/>
      <c r="L5" s="84"/>
      <c r="M5" s="84"/>
      <c r="N5" s="84"/>
      <c r="O5" s="84"/>
    </row>
    <row r="6" spans="1:15" x14ac:dyDescent="0.25">
      <c r="A6" s="83" t="s">
        <v>383</v>
      </c>
      <c r="B6" s="83"/>
      <c r="C6" s="84" t="s">
        <v>167</v>
      </c>
      <c r="D6" s="84"/>
      <c r="E6" s="84"/>
      <c r="F6" s="84"/>
      <c r="G6" s="84"/>
      <c r="H6" s="84"/>
      <c r="I6" s="84"/>
      <c r="J6" s="84"/>
      <c r="K6" s="84"/>
      <c r="L6" s="84"/>
      <c r="M6" s="84"/>
      <c r="N6" s="84"/>
      <c r="O6" s="84"/>
    </row>
    <row r="7" spans="1:15" x14ac:dyDescent="0.25">
      <c r="A7" s="48"/>
      <c r="B7" s="48"/>
      <c r="C7" s="48"/>
      <c r="D7" s="48"/>
      <c r="E7" s="48"/>
      <c r="F7" s="48"/>
      <c r="G7" s="48"/>
      <c r="H7" s="48"/>
      <c r="I7" s="48"/>
      <c r="J7" s="48"/>
      <c r="K7" s="48"/>
      <c r="L7" s="48"/>
      <c r="M7" s="48"/>
      <c r="N7" s="48"/>
      <c r="O7" s="48"/>
    </row>
    <row r="8" spans="1:15" x14ac:dyDescent="0.25">
      <c r="A8" s="48"/>
      <c r="B8" s="48"/>
      <c r="C8" s="48"/>
      <c r="D8" s="48"/>
      <c r="E8" s="48"/>
      <c r="F8" s="48"/>
      <c r="G8" s="48"/>
      <c r="H8" s="48"/>
      <c r="I8" s="48"/>
      <c r="J8" s="48"/>
      <c r="K8" s="48"/>
      <c r="L8" s="48"/>
      <c r="M8" s="48"/>
      <c r="N8" s="48"/>
      <c r="O8" s="48"/>
    </row>
    <row r="9" spans="1:15" x14ac:dyDescent="0.25">
      <c r="A9" s="48"/>
      <c r="B9" s="48"/>
      <c r="C9" s="48"/>
      <c r="E9" s="48"/>
      <c r="F9" s="48"/>
      <c r="G9" s="48"/>
      <c r="H9" s="48"/>
      <c r="I9" s="48"/>
      <c r="J9" s="48"/>
      <c r="K9" s="48"/>
      <c r="L9" s="48"/>
      <c r="M9" s="48"/>
      <c r="N9" s="48"/>
      <c r="O9" s="48"/>
    </row>
    <row r="10" spans="1:15" x14ac:dyDescent="0.25">
      <c r="A10" s="48"/>
      <c r="B10" s="48"/>
      <c r="C10" s="48"/>
      <c r="D10" s="48"/>
      <c r="E10" s="48"/>
      <c r="F10" s="48"/>
      <c r="G10" s="48"/>
      <c r="H10" s="48"/>
      <c r="I10" s="48"/>
      <c r="J10" s="48"/>
      <c r="K10" s="48"/>
      <c r="L10" s="48"/>
      <c r="M10" s="48"/>
      <c r="N10" s="48"/>
      <c r="O10" s="48"/>
    </row>
    <row r="11" spans="1:15" x14ac:dyDescent="0.25">
      <c r="A11" s="48"/>
      <c r="B11" s="48"/>
      <c r="C11" s="48"/>
      <c r="D11" s="48"/>
      <c r="E11" s="48"/>
      <c r="F11" s="48"/>
      <c r="G11" s="48"/>
      <c r="H11" s="48"/>
      <c r="I11" s="48"/>
      <c r="J11" s="48"/>
      <c r="K11" s="48"/>
      <c r="L11" s="48"/>
      <c r="M11" s="48"/>
      <c r="N11" s="48"/>
      <c r="O11" s="48"/>
    </row>
    <row r="12" spans="1:15" x14ac:dyDescent="0.25">
      <c r="A12" s="48"/>
      <c r="B12" s="48"/>
      <c r="C12" s="48"/>
      <c r="D12" s="48"/>
      <c r="E12" s="48"/>
      <c r="F12" s="48"/>
      <c r="G12" s="48"/>
      <c r="H12" s="48"/>
      <c r="I12" s="48"/>
      <c r="J12" s="48"/>
      <c r="K12" s="48"/>
      <c r="L12" s="48"/>
      <c r="M12" s="48"/>
      <c r="N12" s="48"/>
      <c r="O12" s="48"/>
    </row>
    <row r="13" spans="1:15" x14ac:dyDescent="0.25">
      <c r="A13" s="48"/>
      <c r="B13" s="48"/>
      <c r="C13" s="48"/>
      <c r="D13" s="48"/>
      <c r="E13" s="48"/>
      <c r="F13" s="48"/>
      <c r="G13" s="48"/>
      <c r="H13" s="48"/>
      <c r="I13" s="48"/>
      <c r="J13" s="48"/>
      <c r="K13" s="48"/>
      <c r="L13" s="48"/>
      <c r="M13" s="48"/>
      <c r="N13" s="48"/>
      <c r="O13" s="48"/>
    </row>
    <row r="14" spans="1:15" x14ac:dyDescent="0.25">
      <c r="A14" s="48"/>
      <c r="B14" s="48"/>
      <c r="C14" s="48"/>
      <c r="D14" s="48"/>
      <c r="E14" s="48"/>
      <c r="F14" s="48"/>
      <c r="G14" s="48"/>
      <c r="H14" s="48"/>
      <c r="I14" s="48"/>
      <c r="J14" s="48"/>
      <c r="K14" s="48"/>
      <c r="L14" s="48"/>
      <c r="M14" s="48"/>
      <c r="N14" s="48"/>
      <c r="O14" s="48"/>
    </row>
    <row r="15" spans="1:15" x14ac:dyDescent="0.25">
      <c r="A15" s="48"/>
      <c r="B15" s="48"/>
      <c r="C15" s="48"/>
      <c r="D15" s="48"/>
      <c r="E15" s="48"/>
      <c r="F15" s="48"/>
      <c r="G15" s="48"/>
      <c r="H15" s="48"/>
      <c r="I15" s="48"/>
      <c r="J15" s="48"/>
      <c r="K15" s="48"/>
      <c r="L15" s="48"/>
      <c r="M15" s="48"/>
      <c r="N15" s="48"/>
      <c r="O15" s="48"/>
    </row>
    <row r="16" spans="1:15" x14ac:dyDescent="0.25">
      <c r="A16" s="48"/>
      <c r="B16" s="48"/>
      <c r="C16" s="48"/>
      <c r="D16" s="48"/>
      <c r="E16" s="48"/>
      <c r="F16" s="48"/>
      <c r="G16" s="48"/>
      <c r="H16" s="48"/>
      <c r="I16" s="48"/>
      <c r="J16" s="48"/>
      <c r="K16" s="48"/>
      <c r="L16" s="48"/>
      <c r="M16" s="48"/>
      <c r="N16" s="48"/>
      <c r="O16" s="48"/>
    </row>
    <row r="17" spans="1:15" x14ac:dyDescent="0.25">
      <c r="A17" s="48"/>
      <c r="B17" s="48"/>
      <c r="C17" s="48"/>
      <c r="D17" s="48"/>
      <c r="E17" s="48"/>
      <c r="F17" s="48"/>
      <c r="G17" s="48"/>
      <c r="H17" s="48"/>
      <c r="I17" s="48"/>
      <c r="J17" s="48"/>
      <c r="K17" s="48"/>
      <c r="L17" s="48"/>
      <c r="M17" s="48"/>
      <c r="N17" s="48"/>
      <c r="O17" s="48"/>
    </row>
    <row r="18" spans="1:15" x14ac:dyDescent="0.25">
      <c r="A18" s="48"/>
      <c r="B18" s="48"/>
      <c r="C18" s="48"/>
      <c r="D18" s="48"/>
      <c r="E18" s="48"/>
      <c r="F18" s="48"/>
      <c r="G18" s="48"/>
      <c r="H18" s="48"/>
      <c r="I18" s="48"/>
      <c r="J18" s="48"/>
      <c r="K18" s="48"/>
      <c r="L18" s="48"/>
      <c r="M18" s="48"/>
      <c r="N18" s="48"/>
      <c r="O18" s="48"/>
    </row>
    <row r="19" spans="1:15" x14ac:dyDescent="0.25">
      <c r="A19" s="48"/>
      <c r="B19" s="48"/>
      <c r="C19" s="48"/>
      <c r="D19" s="48"/>
      <c r="E19" s="48"/>
      <c r="F19" s="48"/>
      <c r="G19" s="48"/>
      <c r="H19" s="48"/>
      <c r="I19" s="48"/>
      <c r="J19" s="48"/>
      <c r="K19" s="48"/>
      <c r="L19" s="48"/>
      <c r="M19" s="48"/>
      <c r="N19" s="48"/>
      <c r="O19" s="48"/>
    </row>
    <row r="20" spans="1:15" x14ac:dyDescent="0.25">
      <c r="A20" s="48"/>
      <c r="B20" s="48"/>
      <c r="C20" s="48"/>
      <c r="D20" s="48"/>
      <c r="E20" s="48"/>
      <c r="F20" s="48"/>
      <c r="G20" s="48"/>
      <c r="H20" s="48"/>
      <c r="I20" s="48"/>
      <c r="J20" s="48"/>
      <c r="K20" s="48"/>
      <c r="L20" s="48"/>
      <c r="M20" s="48"/>
      <c r="N20" s="48"/>
      <c r="O20" s="48"/>
    </row>
    <row r="21" spans="1:15" s="4" customFormat="1" ht="12.75" x14ac:dyDescent="0.2">
      <c r="A21" s="90" t="s">
        <v>58</v>
      </c>
      <c r="B21" s="90" t="s">
        <v>364</v>
      </c>
      <c r="C21" s="90"/>
      <c r="D21" s="90" t="s">
        <v>365</v>
      </c>
      <c r="E21" s="89" t="s">
        <v>371</v>
      </c>
      <c r="F21" s="89"/>
      <c r="G21" s="89" t="s">
        <v>372</v>
      </c>
      <c r="H21" s="89"/>
      <c r="I21" s="89" t="s">
        <v>373</v>
      </c>
      <c r="J21" s="89"/>
      <c r="K21" s="89" t="s">
        <v>374</v>
      </c>
      <c r="L21" s="89"/>
      <c r="M21" s="89" t="s">
        <v>375</v>
      </c>
      <c r="N21" s="89"/>
      <c r="O21" s="89"/>
    </row>
    <row r="22" spans="1:15" s="4" customFormat="1" ht="12.75" x14ac:dyDescent="0.2">
      <c r="A22" s="90"/>
      <c r="B22" s="90"/>
      <c r="C22" s="90"/>
      <c r="D22" s="90"/>
      <c r="E22" s="49" t="s">
        <v>376</v>
      </c>
      <c r="F22" s="49" t="s">
        <v>377</v>
      </c>
      <c r="G22" s="49" t="s">
        <v>376</v>
      </c>
      <c r="H22" s="49" t="s">
        <v>377</v>
      </c>
      <c r="I22" s="49" t="s">
        <v>376</v>
      </c>
      <c r="J22" s="49" t="s">
        <v>377</v>
      </c>
      <c r="K22" s="49" t="s">
        <v>376</v>
      </c>
      <c r="L22" s="49" t="s">
        <v>377</v>
      </c>
      <c r="M22" s="49" t="s">
        <v>376</v>
      </c>
      <c r="N22" s="49" t="s">
        <v>377</v>
      </c>
      <c r="O22" s="49" t="s">
        <v>378</v>
      </c>
    </row>
    <row r="23" spans="1:15" ht="54" x14ac:dyDescent="0.25">
      <c r="A23" s="82" t="s">
        <v>30</v>
      </c>
      <c r="B23" s="82" t="s">
        <v>379</v>
      </c>
      <c r="C23" s="82" t="s">
        <v>162</v>
      </c>
      <c r="D23" s="42" t="s">
        <v>215</v>
      </c>
    </row>
    <row r="24" spans="1:15" ht="72" x14ac:dyDescent="0.25">
      <c r="A24" s="82"/>
      <c r="B24" s="82"/>
      <c r="C24" s="82"/>
      <c r="D24" s="42" t="s">
        <v>220</v>
      </c>
    </row>
    <row r="25" spans="1:15" ht="36" x14ac:dyDescent="0.25">
      <c r="A25" s="82"/>
      <c r="B25" s="82"/>
      <c r="C25" s="82"/>
      <c r="D25" s="42" t="s">
        <v>223</v>
      </c>
    </row>
    <row r="26" spans="1:15" ht="54" x14ac:dyDescent="0.25">
      <c r="A26" s="82"/>
      <c r="B26" s="82"/>
      <c r="C26" s="82"/>
      <c r="D26" s="42" t="s">
        <v>215</v>
      </c>
    </row>
    <row r="27" spans="1:15" ht="42.75" x14ac:dyDescent="0.25">
      <c r="A27" s="82"/>
      <c r="B27" s="82"/>
      <c r="C27" s="82"/>
      <c r="D27" s="43" t="s">
        <v>220</v>
      </c>
    </row>
    <row r="28" spans="1:15" ht="36" x14ac:dyDescent="0.25">
      <c r="A28" s="82"/>
      <c r="B28" s="82"/>
      <c r="C28" s="82"/>
      <c r="D28" s="42" t="s">
        <v>223</v>
      </c>
    </row>
    <row r="29" spans="1:15" ht="18" x14ac:dyDescent="0.25">
      <c r="A29" s="82"/>
      <c r="B29" s="82"/>
      <c r="C29" s="82"/>
      <c r="D29" s="44" t="s">
        <v>297</v>
      </c>
    </row>
    <row r="30" spans="1:15" ht="72" x14ac:dyDescent="0.25">
      <c r="A30" s="82"/>
      <c r="B30" s="41" t="s">
        <v>380</v>
      </c>
      <c r="C30" s="41" t="s">
        <v>164</v>
      </c>
      <c r="D30" s="42" t="s">
        <v>227</v>
      </c>
    </row>
  </sheetData>
  <mergeCells count="21">
    <mergeCell ref="A2:B2"/>
    <mergeCell ref="C2:O2"/>
    <mergeCell ref="A3:B3"/>
    <mergeCell ref="C3:O3"/>
    <mergeCell ref="A4:B4"/>
    <mergeCell ref="C4:O4"/>
    <mergeCell ref="A5:B5"/>
    <mergeCell ref="C5:O5"/>
    <mergeCell ref="A6:B6"/>
    <mergeCell ref="C6:O6"/>
    <mergeCell ref="A21:A22"/>
    <mergeCell ref="B21:C22"/>
    <mergeCell ref="D21:D22"/>
    <mergeCell ref="E21:F21"/>
    <mergeCell ref="G21:H21"/>
    <mergeCell ref="I21:J21"/>
    <mergeCell ref="A23:A30"/>
    <mergeCell ref="B23:B29"/>
    <mergeCell ref="C23:C29"/>
    <mergeCell ref="K21:L21"/>
    <mergeCell ref="M21:O2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15</vt:i4>
      </vt:variant>
    </vt:vector>
  </HeadingPairs>
  <TitlesOfParts>
    <vt:vector size="23" baseType="lpstr">
      <vt:lpstr>Validac Área Obj. Estr. Proy.</vt:lpstr>
      <vt:lpstr>Marco General</vt:lpstr>
      <vt:lpstr>Act. Estrategias</vt:lpstr>
      <vt:lpstr>Act. Gestión y Seguimiento </vt:lpstr>
      <vt:lpstr>Ejemplo Actividades - Component</vt:lpstr>
      <vt:lpstr>Listas</vt:lpstr>
      <vt:lpstr>Tablero de Control</vt:lpstr>
      <vt:lpstr>Objetivo 5</vt:lpstr>
      <vt:lpstr>_ob1</vt:lpstr>
      <vt:lpstr>_ob2</vt:lpstr>
      <vt:lpstr>_ob3</vt:lpstr>
      <vt:lpstr>_ob4</vt:lpstr>
      <vt:lpstr>_ob5</vt:lpstr>
      <vt:lpstr>'Act. Estrategias'!Área_de_impresión</vt:lpstr>
      <vt:lpstr>'Act. Gestión y Seguimiento '!Área_de_impresión</vt:lpstr>
      <vt:lpstr>'Marco General'!Área_de_impresión</vt:lpstr>
      <vt:lpstr>areas</vt:lpstr>
      <vt:lpstr>objetivos</vt:lpstr>
      <vt:lpstr>procesos</vt:lpstr>
      <vt:lpstr>proyectos</vt:lpstr>
      <vt:lpstr>'Act. Estrategias'!Títulos_a_imprimir</vt:lpstr>
      <vt:lpstr>'Act. Gestión y Seguimiento '!Títulos_a_imprimir</vt:lpstr>
      <vt:lpstr>version_poa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JCTR</cp:lastModifiedBy>
  <cp:lastPrinted>2017-03-27T23:27:07Z</cp:lastPrinted>
  <dcterms:created xsi:type="dcterms:W3CDTF">2013-01-04T03:04:50Z</dcterms:created>
  <dcterms:modified xsi:type="dcterms:W3CDTF">2017-08-09T20:20:15Z</dcterms:modified>
</cp:coreProperties>
</file>