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F537" lockStructure="1"/>
  <bookViews>
    <workbookView xWindow="0" yWindow="0" windowWidth="20490" windowHeight="8745" tabRatio="672" firstSheet="1" activeTab="1"/>
  </bookViews>
  <sheets>
    <sheet name="Validac Área Obj. Estr. Proy." sheetId="8" state="hidden" r:id="rId1"/>
    <sheet name="Marco General" sheetId="4" r:id="rId2"/>
    <sheet name="Act. Estrategias" sheetId="9" r:id="rId3"/>
    <sheet name="Act. Gestión y Seguimiento " sheetId="3" r:id="rId4"/>
    <sheet name="Ejemplo Actividades - Component" sheetId="10" state="hidden" r:id="rId5"/>
    <sheet name="Listas" sheetId="11" state="hidden" r:id="rId6"/>
    <sheet name="Tablero de Control" sheetId="13" state="hidden" r:id="rId7"/>
    <sheet name="Objetivo 5" sheetId="14" state="hidden" r:id="rId8"/>
  </sheets>
  <definedNames>
    <definedName name="_xlnm._FilterDatabase" localSheetId="3" hidden="1">'Act. Gestión y Seguimiento '!$A$8:$AA$36</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Estrategias'!$A$1:$AA$46</definedName>
    <definedName name="_xlnm.Print_Area" localSheetId="3">'Act. Gestión y Seguimiento '!$A$1:$AA$38</definedName>
    <definedName name="_xlnm.Print_Area" localSheetId="1">'Marco General'!$A$1:$I$114</definedName>
    <definedName name="areas">Listas!$B$3:$B$8</definedName>
    <definedName name="objetivos">Listas!$L$3:$L$8</definedName>
    <definedName name="procesos">Listas!$B$13:$B$30</definedName>
    <definedName name="proyectos">Listas!$H$3:$H$8</definedName>
    <definedName name="_xlnm.Print_Titles" localSheetId="2">'Act. Estrategias'!$27:$29</definedName>
    <definedName name="_xlnm.Print_Titles" localSheetId="3">'Act. Gestión y Seguimiento '!$9:$11</definedName>
    <definedName name="version_poa">Listas!$H$43:$H$47</definedName>
  </definedNames>
  <calcPr calcId="144525"/>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C1" i="9" l="1"/>
  <c r="C2" i="9"/>
  <c r="C4" i="9"/>
  <c r="C7" i="9"/>
  <c r="J7" i="9"/>
  <c r="T7" i="9"/>
  <c r="C8" i="9"/>
  <c r="C9" i="9"/>
  <c r="C11" i="9"/>
  <c r="O11" i="9"/>
  <c r="C12" i="9"/>
  <c r="O12" i="9"/>
  <c r="C13" i="9"/>
  <c r="O13" i="9"/>
  <c r="C14" i="9"/>
  <c r="O14" i="9"/>
  <c r="C15" i="9"/>
  <c r="O15" i="9"/>
  <c r="C16" i="9"/>
  <c r="O16" i="9"/>
  <c r="C18" i="9"/>
  <c r="C19" i="9"/>
  <c r="C20" i="9"/>
  <c r="C21" i="9"/>
  <c r="C22" i="9"/>
  <c r="C23" i="9"/>
  <c r="C24" i="9"/>
  <c r="C26" i="9"/>
  <c r="X30" i="9"/>
  <c r="Y30" i="9"/>
  <c r="Z30" i="9"/>
  <c r="Y31" i="9"/>
  <c r="Z31" i="9"/>
  <c r="Y32" i="9"/>
  <c r="Z32" i="9"/>
  <c r="X33" i="9"/>
  <c r="Y33" i="9"/>
  <c r="Z33" i="9" s="1"/>
  <c r="Y34" i="9"/>
  <c r="Z34" i="9" s="1"/>
  <c r="X35" i="9"/>
  <c r="Y35" i="9"/>
  <c r="Z35" i="9"/>
  <c r="X36" i="9"/>
  <c r="Y36" i="9"/>
  <c r="Z36" i="9" s="1"/>
  <c r="C38" i="9"/>
  <c r="X42" i="9"/>
  <c r="Y42" i="9"/>
  <c r="Z42" i="9" s="1"/>
  <c r="AA43" i="9" s="1"/>
  <c r="F15" i="13" l="1"/>
  <c r="F16" i="13"/>
  <c r="C15" i="13"/>
  <c r="R5" i="13"/>
  <c r="S5" i="13"/>
  <c r="R6" i="13"/>
  <c r="S6" i="13"/>
  <c r="R7" i="13"/>
  <c r="S7" i="13"/>
  <c r="R8" i="13"/>
  <c r="S8" i="13"/>
  <c r="R9" i="13"/>
  <c r="S9" i="13"/>
  <c r="R10" i="13"/>
  <c r="S10" i="13"/>
  <c r="R11" i="13"/>
  <c r="S11" i="13"/>
  <c r="S4" i="13"/>
  <c r="R4" i="13"/>
  <c r="T5" i="13"/>
  <c r="T6" i="13"/>
  <c r="T7" i="13"/>
  <c r="T8" i="13"/>
  <c r="T9" i="13"/>
  <c r="T10" i="13"/>
  <c r="T11" i="13"/>
  <c r="G11" i="13"/>
  <c r="F5" i="13"/>
  <c r="G5" i="13" s="1"/>
  <c r="F6" i="13"/>
  <c r="G6" i="13" s="1"/>
  <c r="F7" i="13"/>
  <c r="G7" i="13" s="1"/>
  <c r="F8" i="13"/>
  <c r="G8" i="13" s="1"/>
  <c r="F9" i="13"/>
  <c r="G9" i="13" s="1"/>
  <c r="F10" i="13"/>
  <c r="G10" i="13" s="1"/>
  <c r="F4" i="13"/>
  <c r="G4" i="13" s="1"/>
  <c r="G15" i="13"/>
  <c r="T4" i="13" l="1"/>
  <c r="D15" i="13"/>
  <c r="F17" i="13"/>
  <c r="G17" i="13" s="1"/>
  <c r="G16" i="13"/>
  <c r="X34" i="3"/>
  <c r="Y34" i="3"/>
  <c r="Z34" i="3" s="1"/>
  <c r="Y21" i="3"/>
  <c r="X21" i="3"/>
  <c r="Y20" i="3"/>
  <c r="X20" i="3"/>
  <c r="Z20" i="3" l="1"/>
  <c r="Z21" i="3"/>
  <c r="X29" i="3"/>
  <c r="Y29" i="3"/>
  <c r="Z29" i="3" s="1"/>
  <c r="X30" i="3"/>
  <c r="Y30" i="3"/>
  <c r="X31" i="3"/>
  <c r="Y31" i="3"/>
  <c r="Z31" i="3" s="1"/>
  <c r="X32" i="3"/>
  <c r="Y32" i="3"/>
  <c r="X33" i="3"/>
  <c r="Y33" i="3"/>
  <c r="Z33" i="3" s="1"/>
  <c r="X13" i="3"/>
  <c r="Y13" i="3"/>
  <c r="X14" i="3"/>
  <c r="Y14" i="3"/>
  <c r="Z14" i="3" s="1"/>
  <c r="X15" i="3"/>
  <c r="Y15" i="3"/>
  <c r="Z15" i="3" s="1"/>
  <c r="X16" i="3"/>
  <c r="Y16" i="3"/>
  <c r="X17" i="3"/>
  <c r="Y17" i="3"/>
  <c r="X18" i="3"/>
  <c r="Y18" i="3"/>
  <c r="X19" i="3"/>
  <c r="Y19" i="3"/>
  <c r="X22" i="3"/>
  <c r="Y22" i="3"/>
  <c r="Z32" i="3" l="1"/>
  <c r="Z13" i="3"/>
  <c r="Z19" i="3"/>
  <c r="Z17" i="3"/>
  <c r="Z22" i="3"/>
  <c r="Z18" i="3"/>
  <c r="Z16" i="3"/>
  <c r="Z30" i="3"/>
  <c r="B49" i="11" l="1"/>
  <c r="B48" i="11"/>
  <c r="B47" i="11"/>
  <c r="B46" i="11"/>
  <c r="B45" i="11"/>
  <c r="B44" i="11"/>
  <c r="Y28" i="3" l="1"/>
  <c r="X28" i="3"/>
  <c r="Y12" i="3"/>
  <c r="X12" i="3"/>
  <c r="F13" i="4"/>
  <c r="E8" i="4"/>
  <c r="T5" i="3"/>
  <c r="T4" i="3"/>
  <c r="N5" i="3"/>
  <c r="N4" i="3"/>
  <c r="C4" i="3"/>
  <c r="E29" i="4"/>
  <c r="E30" i="4"/>
  <c r="E31" i="4"/>
  <c r="E32" i="4"/>
  <c r="E33" i="4"/>
  <c r="E34" i="4"/>
  <c r="E35" i="4"/>
  <c r="E28" i="4"/>
  <c r="E20" i="4"/>
  <c r="E21" i="4"/>
  <c r="E22" i="4"/>
  <c r="E23" i="4"/>
  <c r="E24" i="4"/>
  <c r="E25" i="4"/>
  <c r="E26" i="4"/>
  <c r="E19" i="4"/>
  <c r="C2" i="3"/>
  <c r="C1" i="3"/>
  <c r="Z12" i="3" l="1"/>
  <c r="AA23" i="3" s="1"/>
  <c r="Z28" i="3"/>
  <c r="AA35" i="3" s="1"/>
  <c r="H38" i="4" l="1"/>
</calcChain>
</file>

<file path=xl/comments1.xml><?xml version="1.0" encoding="utf-8"?>
<comments xmlns="http://schemas.openxmlformats.org/spreadsheetml/2006/main">
  <authors>
    <author>idpc</author>
  </authors>
  <commentList>
    <comment ref="F19" authorId="0">
      <text>
        <r>
          <rPr>
            <b/>
            <sz val="9"/>
            <color indexed="81"/>
            <rFont val="Tahoma"/>
            <family val="2"/>
          </rPr>
          <t>IDPC:</t>
        </r>
        <r>
          <rPr>
            <sz val="9"/>
            <color indexed="81"/>
            <rFont val="Tahoma"/>
            <family val="2"/>
          </rPr>
          <t xml:space="preserve">
Antes de desplegar la lista seleccione primero los objetivos estratégicos por favor</t>
        </r>
      </text>
    </comment>
    <comment ref="F28" authorId="0">
      <text>
        <r>
          <rPr>
            <b/>
            <sz val="9"/>
            <color indexed="81"/>
            <rFont val="Tahoma"/>
            <family val="2"/>
          </rPr>
          <t xml:space="preserve">IDPC:
</t>
        </r>
        <r>
          <rPr>
            <sz val="9"/>
            <color indexed="81"/>
            <rFont val="Tahoma"/>
            <family val="2"/>
          </rPr>
          <t>Antes de desplegar la lista seleccione primero los objetivos estratégicos por favor</t>
        </r>
      </text>
    </comment>
  </commentList>
</comments>
</file>

<file path=xl/comments2.xml><?xml version="1.0" encoding="utf-8"?>
<comments xmlns="http://schemas.openxmlformats.org/spreadsheetml/2006/main">
  <authors>
    <author>Giovanna Morales Aguirre</author>
  </authors>
  <commentList>
    <comment ref="AA34" authorId="0">
      <text>
        <r>
          <rPr>
            <b/>
            <sz val="9"/>
            <color indexed="81"/>
            <rFont val="Tahoma"/>
            <family val="2"/>
          </rPr>
          <t>Giovanna Morales Aguirre:</t>
        </r>
        <r>
          <rPr>
            <sz val="9"/>
            <color indexed="81"/>
            <rFont val="Tahoma"/>
            <family val="2"/>
          </rPr>
          <t xml:space="preserve">
</t>
        </r>
      </text>
    </comment>
  </commentList>
</comments>
</file>

<file path=xl/sharedStrings.xml><?xml version="1.0" encoding="utf-8"?>
<sst xmlns="http://schemas.openxmlformats.org/spreadsheetml/2006/main" count="835" uniqueCount="388">
  <si>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</si>
  <si>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</si>
  <si>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</si>
  <si>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</si>
  <si>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</si>
  <si>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</si>
  <si>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</si>
  <si>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</si>
  <si>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</si>
  <si>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</si>
  <si>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</si>
  <si>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</si>
  <si>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</si>
  <si>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</si>
  <si>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</si>
  <si>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</si>
  <si>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</si>
  <si>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</si>
  <si>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</si>
  <si>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</si>
  <si>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</si>
  <si>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</si>
  <si>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</si>
  <si>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</si>
  <si>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</si>
  <si>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</si>
  <si>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</si>
  <si>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</si>
  <si>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</si>
  <si>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</si>
  <si>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</si>
  <si>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DIRECCIONAMIENTO ESTRATÉGICO</t>
  </si>
  <si>
    <t>PLAN OPERATIVO POR DEPENDENCIAS / PROCESOS</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</si>
  <si>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</si>
  <si>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</si>
  <si>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</si>
  <si>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</si>
  <si>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</si>
  <si>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</si>
  <si>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</si>
  <si>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</si>
  <si>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</si>
  <si>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</si>
  <si>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</si>
  <si>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</si>
  <si>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</si>
  <si>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</si>
  <si>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</si>
  <si>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</si>
  <si>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</si>
  <si>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</si>
  <si>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</si>
  <si>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</si>
  <si>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</si>
  <si>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</si>
  <si>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</si>
  <si>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</si>
  <si>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</si>
  <si>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</si>
  <si>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</si>
  <si>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</si>
  <si>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</si>
  <si>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</si>
  <si>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</si>
  <si>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</si>
  <si>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</si>
  <si>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</si>
  <si>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</si>
  <si>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</si>
  <si>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</si>
  <si>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</si>
  <si>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</si>
  <si>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</si>
  <si>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</si>
  <si>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</si>
  <si>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</si>
  <si>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</si>
  <si>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</si>
  <si>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</si>
  <si>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</si>
  <si>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</si>
  <si>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</si>
  <si>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</si>
  <si>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</si>
  <si>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</si>
  <si>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</si>
  <si>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</si>
  <si>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</si>
  <si>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</si>
  <si>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</si>
  <si>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</si>
  <si>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</si>
  <si>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</si>
  <si>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</si>
  <si>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</si>
  <si>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</si>
  <si>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</si>
  <si>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</si>
  <si>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</si>
  <si>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</si>
  <si>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</si>
  <si>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</si>
  <si>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</si>
  <si>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</si>
  <si>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</si>
  <si>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</si>
  <si>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</si>
  <si>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</si>
  <si>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</si>
  <si>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Subdirección de Divulgación de los Valores del Patrimonio Cultural</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</si>
  <si>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</si>
  <si>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</si>
  <si>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</si>
  <si>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</si>
  <si>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</si>
  <si>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</si>
  <si>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</si>
  <si>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</si>
  <si>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</si>
  <si>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</si>
  <si>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</si>
  <si>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</si>
  <si>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</si>
  <si>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</si>
  <si>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</si>
  <si>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</si>
  <si>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</si>
  <si>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</si>
  <si>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</si>
  <si>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</si>
  <si>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</si>
  <si>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</si>
  <si>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</si>
  <si>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</si>
  <si>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</si>
  <si>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</si>
  <si>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</si>
  <si>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</si>
  <si>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</si>
  <si>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</si>
  <si>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</si>
  <si>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</si>
  <si>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</si>
  <si>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</si>
  <si>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</si>
  <si>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</si>
  <si>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</si>
  <si>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</si>
  <si>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</si>
  <si>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</si>
  <si>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</si>
  <si>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</si>
  <si>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</si>
  <si>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</si>
  <si>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</si>
  <si>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</si>
  <si>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</si>
  <si>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</si>
  <si>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</si>
  <si>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</si>
  <si>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</si>
  <si>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</si>
  <si>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</si>
  <si>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</si>
  <si>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</si>
  <si>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</si>
  <si>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</si>
  <si>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</si>
  <si>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</si>
  <si>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</si>
  <si>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</si>
  <si>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</si>
  <si>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</si>
  <si>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</si>
  <si>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</si>
  <si>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</si>
  <si>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</si>
  <si>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</si>
  <si>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</si>
  <si>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</si>
  <si>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</si>
  <si>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</si>
  <si>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</si>
  <si>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</si>
  <si>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</si>
  <si>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</si>
  <si>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</si>
  <si>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</si>
  <si>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</si>
  <si>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</si>
  <si>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</si>
  <si>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</si>
  <si>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</si>
  <si>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</si>
  <si>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</si>
  <si>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</si>
  <si>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</si>
  <si>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</si>
  <si>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</si>
  <si>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</si>
  <si>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</si>
  <si>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</si>
  <si>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</si>
  <si>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</si>
  <si>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</si>
  <si>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</si>
  <si>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4. PROCESOS ASOCIADOS</t>
  </si>
  <si>
    <t>5. PROYECTOS DE INVERSIÓN ASOCIADOS</t>
  </si>
  <si>
    <t>6. OBJETIVOS PROYECTO DE INVERSIÓN</t>
  </si>
  <si>
    <t>7. OBJETIVOS ESTRATÉGICOS
(2016 - 2020)</t>
  </si>
  <si>
    <t>9. INDICADOR DE EFICACIA (Fórmula)</t>
  </si>
  <si>
    <t>10. RANGOS</t>
  </si>
  <si>
    <t>11. RESULTADO
(Cálculo del Indicador)</t>
  </si>
  <si>
    <t>Fortalecimiento SIG</t>
  </si>
  <si>
    <t>EVIDENCIAS RESULTADO / OBSERVACIONES</t>
  </si>
  <si>
    <t>Revisar la documentación (listado maestro de documentos - Normograma)</t>
  </si>
  <si>
    <t>Plan de Trabajo formulado a partir de la revisión de la documentación</t>
  </si>
  <si>
    <t># planes formulados</t>
  </si>
  <si>
    <t>Giovanna Morales</t>
  </si>
  <si>
    <t>Equipo de coordinación jurídica</t>
  </si>
  <si>
    <t>Asegurar la vigencia de la documentación (listado maestro de documentos - Normograma)</t>
  </si>
  <si>
    <t>Plan de Trabajo implementado para garantizar la vigencia de la documentación del área</t>
  </si>
  <si>
    <t>% de implementación del plan</t>
  </si>
  <si>
    <t>Formular los indicadores de procesos</t>
  </si>
  <si>
    <t>Indicadores formulados</t>
  </si>
  <si>
    <t xml:space="preserve">Formulación de indicadores </t>
  </si>
  <si>
    <t>Indicadores medidos y analizados</t>
  </si>
  <si>
    <t>Realizar conversatorios con las áreas en temas de planeación contractual, gestión contractual y poscontractual</t>
  </si>
  <si>
    <t>6 conversatorios realizados soportados con acta de reunión</t>
  </si>
  <si>
    <t># Conversatorios</t>
  </si>
  <si>
    <t>Liderar  Comités de Contratación</t>
  </si>
  <si>
    <t>Realizar oportunamente la publicación de los contratos en la plataforma SECOP 2016 y 2017</t>
  </si>
  <si>
    <t>Tramitar las solicitudes de liquidación  que le sean remitidas</t>
  </si>
  <si>
    <t>Liderar   Comités de Conciliación</t>
  </si>
  <si>
    <t>Actualizar el Plan de Gestión y Recuperación de Cartera</t>
  </si>
  <si>
    <t xml:space="preserve">Plan de cartera actualizado </t>
  </si>
  <si>
    <t>Emitir conceptos sobre los asuntos de carácter legal que ponga a su consideración el Director General y demás dependencias de la entidad.</t>
  </si>
  <si>
    <t>Sustanciar y preparar proyectos de actos administrativos en desarrollo de los procesos de contratación o los requeridos con ocasión de las funciones del Instituto.</t>
  </si>
  <si>
    <t>Un plan actualizado</t>
  </si>
  <si>
    <t>Laura Olarte</t>
  </si>
  <si>
    <t>Equipo de Jurídica</t>
  </si>
  <si>
    <t>Equipo de archivo de jurídica</t>
  </si>
  <si>
    <t>Carmenza Durán</t>
  </si>
  <si>
    <t>Félida Rodríguez
David Reyes</t>
  </si>
  <si>
    <t>Generar alertas cuatrimestrales de los contratos pendientes de liquidación</t>
  </si>
  <si>
    <t>Actualizar los procesos judiciales que tiene la entidad en el SIPROJ, de acuerdo con las actuaciones (providencias) emitidas por los despachos judiciales</t>
  </si>
  <si>
    <t>Realizar la ficha de depuración o cierre de los procesos terminados entre 1997 y 2007 por los despachos judiciales</t>
  </si>
  <si>
    <t>Equipo coordinación jurídica</t>
  </si>
  <si>
    <t>Carmenza Durán - Giovanna Morales</t>
  </si>
  <si>
    <t># de informes</t>
  </si>
  <si>
    <t>Expedientes  organizados</t>
  </si>
  <si>
    <t>% de expedientes organizados</t>
  </si>
  <si>
    <t>Adquisición de Bienes y Servicios
Gestión Jurídica</t>
  </si>
  <si>
    <t>Alfonso Covaleda</t>
  </si>
  <si>
    <t>Felida Rodriguez</t>
  </si>
  <si>
    <t># Listas</t>
  </si>
  <si>
    <t>Gestiòn Jurìdica/ Adquisiòn de Bienes y Servicios</t>
  </si>
  <si>
    <t>Adquisiòn de Bienes y Servicios</t>
  </si>
  <si>
    <t>Félida Rodríguez David Reyes</t>
  </si>
  <si>
    <t># Alertas</t>
  </si>
  <si>
    <t>Equipo Jurídica</t>
  </si>
  <si>
    <t>Jonatan Olarte</t>
  </si>
  <si>
    <t>Actualizar el mapa de riesgos de los procesos a cargo y actualizar los riesgos de corrupción a cargo de la Asesoría Jurídica</t>
  </si>
  <si>
    <t xml:space="preserve">Efectuar seguimiento al cumplimiento del  plan de mejoramiento </t>
  </si>
  <si>
    <t>Giovana Morales</t>
  </si>
  <si>
    <t>% comites realizados</t>
  </si>
  <si>
    <t>100% Comités realizados</t>
  </si>
  <si>
    <t>% Contratos suscritos</t>
  </si>
  <si>
    <t>100% contratos publicados en tiempo en el Secop</t>
  </si>
  <si>
    <t>100% Conceptos Jurídicos  atendidos</t>
  </si>
  <si>
    <t>%  de actos administrativos  requeridos</t>
  </si>
  <si>
    <t>100% Actos administrativos gestionados</t>
  </si>
  <si>
    <t>Realizar  informes periódicos  de la gestión contractual</t>
  </si>
  <si>
    <t>3 Informes de gestión contractual</t>
  </si>
  <si>
    <t>%  de conceptos solicitados</t>
  </si>
  <si>
    <t>%  de solicitudes tramitadas</t>
  </si>
  <si>
    <t xml:space="preserve">100% solicitudes tramitadas </t>
  </si>
  <si>
    <t>% riesgos actualizados</t>
  </si>
  <si>
    <t>100% Riesgos del Mapa  actualizados</t>
  </si>
  <si>
    <t>3 Listas indicativas de estado de contratos una por año.</t>
  </si>
  <si>
    <t>4 Alertas de contratos pendientes de liquidar</t>
  </si>
  <si>
    <t>% Procesos actualizados</t>
  </si>
  <si>
    <t>100% Procesos actualizados</t>
  </si>
  <si>
    <t>% Fichas diligenciadas</t>
  </si>
  <si>
    <t xml:space="preserve">100% fichas </t>
  </si>
  <si>
    <t>3 Informes de seguimiento</t>
  </si>
  <si>
    <t>Verificar y actualizar las bases de datos del archivo contractual para contratos y convenios de las vigencias 2014 , 2015, 2016</t>
  </si>
  <si>
    <r>
      <t xml:space="preserve">Responsable de la Dependencia: 
</t>
    </r>
    <r>
      <rPr>
        <sz val="12"/>
        <rFont val="Arial Narrow"/>
        <family val="2"/>
      </rPr>
      <t>LAURA MARCELA OLARTE GÉLVEZ - Asesora Jurídica
Asesoría Jurídica</t>
    </r>
  </si>
  <si>
    <r>
      <t xml:space="preserve">Responsable consolidación del informe: 
</t>
    </r>
    <r>
      <rPr>
        <sz val="12"/>
        <rFont val="Arial Narrow"/>
        <family val="2"/>
      </rPr>
      <t>Giovanna Morales Aguirre - Profesional (Contratista)
Asesoría Jurídica</t>
    </r>
  </si>
  <si>
    <r>
      <t xml:space="preserve">Responsable consolidación del informe: 
</t>
    </r>
    <r>
      <rPr>
        <sz val="12"/>
        <color theme="1"/>
        <rFont val="Arial Narrow"/>
        <family val="2"/>
      </rPr>
      <t>Giovanna Morales Aguirre - Profesional (Contratista)
Asesoría Jurídica</t>
    </r>
  </si>
  <si>
    <t>3. FUNCIONES DE LA DEPENDENCIA 
A. Acuerdo 02 de 2007
B. Decreto 07 de 2015
C. Manual de Funciones</t>
  </si>
  <si>
    <t>3. FUNCIONES DE LA DEPENDENCIA 
A. Acuerdo 02 de 2007
B. Decreto 07 de 2015
C. Manual de Funciones</t>
  </si>
  <si>
    <r>
      <rPr>
        <b/>
        <sz val="10"/>
        <color theme="1"/>
        <rFont val="Calibri"/>
        <family val="2"/>
        <scheme val="minor"/>
      </rPr>
      <t>Acuerdo 02 de 2007:</t>
    </r>
    <r>
      <rPr>
        <sz val="10"/>
        <color theme="1"/>
        <rFont val="Calibri"/>
        <family val="2"/>
        <scheme val="minor"/>
      </rPr>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r>
  </si>
  <si>
    <r>
      <rPr>
        <b/>
        <sz val="10"/>
        <color theme="1"/>
        <rFont val="Calibri"/>
        <family val="2"/>
        <scheme val="minor"/>
      </rPr>
      <t>Acuerdo 02 de 2007:</t>
    </r>
    <r>
      <rPr>
        <sz val="10"/>
        <color theme="1"/>
        <rFont val="Calibri"/>
        <family val="2"/>
        <scheme val="minor"/>
      </rPr>
      <t xml:space="preserve">
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t>
    </r>
  </si>
  <si>
    <r>
      <rPr>
        <b/>
        <sz val="10"/>
        <color theme="1"/>
        <rFont val="Calibri"/>
        <family val="2"/>
        <scheme val="minor"/>
      </rPr>
      <t>Acuerdo 02 de 2007:</t>
    </r>
    <r>
      <rPr>
        <sz val="10"/>
        <color theme="1"/>
        <rFont val="Calibri"/>
        <family val="2"/>
        <scheme val="minor"/>
      </rPr>
      <t xml:space="preserve">
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r>
  </si>
  <si>
    <r>
      <rPr>
        <b/>
        <sz val="10"/>
        <color theme="1"/>
        <rFont val="Calibri"/>
        <family val="2"/>
        <scheme val="minor"/>
      </rPr>
      <t>Acuerdo 02 de 2007:</t>
    </r>
    <r>
      <rPr>
        <sz val="10"/>
        <color theme="1"/>
        <rFont val="Calibri"/>
        <family val="2"/>
        <scheme val="minor"/>
      </rPr>
      <t xml:space="preserve">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</si>
  <si>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r>
      <rPr>
        <b/>
        <sz val="10"/>
        <color theme="1"/>
        <rFont val="Calibri"/>
        <family val="2"/>
        <scheme val="minor"/>
      </rPr>
      <t>Acuerdo 02 de 2007:</t>
    </r>
    <r>
      <rPr>
        <sz val="10"/>
        <color theme="1"/>
        <rFont val="Calibri"/>
        <family val="2"/>
        <scheme val="minor"/>
      </rPr>
      <t xml:space="preserve">
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r>
    <r>
      <rPr>
        <b/>
        <sz val="10"/>
        <color theme="1"/>
        <rFont val="Calibri"/>
        <family val="2"/>
        <scheme val="minor"/>
      </rPr>
      <t>Decreto 07 de 2015:</t>
    </r>
    <r>
      <rPr>
        <sz val="10"/>
        <color theme="1"/>
        <rFont val="Calibri"/>
        <family val="2"/>
        <scheme val="minor"/>
      </rPr>
      <t xml:space="preserve">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r>
  </si>
  <si>
    <t>Participar en campañas del SIG</t>
  </si>
  <si>
    <t>Participación en las campañas realizadas por la coordinación del SIG</t>
  </si>
  <si>
    <t>% de participacón en las campañas</t>
  </si>
  <si>
    <t>Todos los Procesos</t>
  </si>
  <si>
    <t>Apoyar en la elaboración del informe de rendición de cuentas anual del IDPC</t>
  </si>
  <si>
    <t>Informe de rendición de cuentas reportando la información de la dependencia y entregado a la Subdirección General</t>
  </si>
  <si>
    <t># Documentos</t>
  </si>
  <si>
    <t>Apoyar en la elaboración del informe de gestión anual del IDPC</t>
  </si>
  <si>
    <t>Medir y analizar los indicadores  de gestión de los procesos asociados a la dependencia</t>
  </si>
  <si>
    <t>% de Indicadores Medidos</t>
  </si>
  <si>
    <t>Versión del POA:</t>
  </si>
  <si>
    <t>POA 2017 versión Programación</t>
  </si>
  <si>
    <t>8. ESTRATEGIAS PLAN 
2016- 2020 
(Asociadas)</t>
  </si>
  <si>
    <t>POA 2017 versión Seguimiento Trim. 1</t>
  </si>
  <si>
    <t>POA 2017 versión Seguimiento Trim. 2</t>
  </si>
  <si>
    <t>POA 2017 versión Seguimiento Trim. 3</t>
  </si>
  <si>
    <t>POA 2017 versión Seguimiento Trim. 4</t>
  </si>
  <si>
    <t>Se formula el Plan de trabajo para la revisión de los documentos que se encuentran en el Listado Maestro del Proceso de Gestión Jurídica. (Adjunto acta).</t>
  </si>
  <si>
    <t>Se formula el Plan de trabajo para la revisión de los documentos que se encuentran en el Listado Maestro del Proceso de Adquisición de Bienes y Servicios. (Adjunto acta).</t>
  </si>
  <si>
    <t>Se realiza la formulacion de los indicadores del los proceso de Gestión Jurídica. (Adjunto acta).</t>
  </si>
  <si>
    <t>Se realiza la formulación de los indicadores del proceso de Adquisición de Bienes y Servicios. (Adjunto acta)</t>
  </si>
  <si>
    <t>Se remitió la alerta del primer trimestre a cada una de las subdirecciones sobre el estado actual de las iquidaciones. (radicados 1739-3; 1734-3;1737-3;1735-3)</t>
  </si>
  <si>
    <t>El 6 de marzo de 2017, fue aprobado por el Comité Directivo la Acción correctiva para llevar a cabo la revisión, organización y normalización de los expedientes contractuales para la vigencia 2016. Se planteo la revisión de 343 exp de los cuales al corte a 31 de marzo de 2017, reporta un total de 89 expedientes revisados, siendo este un porcentaje del  26% de los 343 expedientes en revisión, organización y normalización.</t>
  </si>
  <si>
    <t>1
Se formula el Plan de trabajo para la revisión de los documentos que se encuentran en el Listado Maestro del Proceso de Gestión Jurídica. (Adjunto acta).</t>
  </si>
  <si>
    <t>1
Se realiza la formulacion de los indicadores del los proceso de Gestión Jurídica. (Adjunto acta).</t>
  </si>
  <si>
    <t>1
Se formula el Plan de trabajo para la revisión de los documentos que se encuentran en el Listado Maestro del Proceso de Adquisición de Bienes y Servicios. (Adjunto acta).</t>
  </si>
  <si>
    <t>1
Se realiza la formulación de los indicadores del proceso de Adquisición de Bienes y Servicios. (Adjunto acta)</t>
  </si>
  <si>
    <t xml:space="preserve">3
Se radicaron 6 solicitudes de liquidación durante el primer trimestre. Se tramitaron (238-2015, 274-2014 y 154-2016); se encuentra en revisión (303-2014) y dos (121-2015 y 435-2015) fueron entregadas para el trámite el 31 de marzo de 2017. </t>
  </si>
  <si>
    <t>2
se programaron y realizaron dos (2) comites de conciliación durante el primer trimestre. Se encuentra pendiente el soporte de las actas dado que estas se realizan en linea y la clave no habia sido actualizada y remitida para su actualización en el sistema.</t>
  </si>
  <si>
    <t>1
Se realizó la Solicitud de un concepto durante el primer trimestre del año por parte de la Subdirección de intervenciones, se dio respuesta a través de memorando orfeo No.(soporte orfeo).</t>
  </si>
  <si>
    <t>Maria Alejandra Jaramillo</t>
  </si>
  <si>
    <t xml:space="preserve">Ruth Rodriguez
Maria Alejandra Jaramillo.
Felida Rodriguez
</t>
  </si>
  <si>
    <t>Realizar la organización de los expedientes que lidera la  dependencia 2016.</t>
  </si>
  <si>
    <t xml:space="preserve">Durante el segundo trimestre del 2017 la Asesoria Jurídica tramitó 163 situaciones jurídicas contractuales de las cuales 115 corresponden a informes de supervisión del año 2016, 43 a contratos y 5 modificaciones contractuales, siendo publicadas en tiempo (9 en abril; 71 en mayo y 76 en junio) y, por fuera del término (5 en abril y 2 en mayo). Los informes de supervisión correspondientes al año 2016 han sido publicados. (memorando No. 2017-210-000152-3). </t>
  </si>
  <si>
    <t xml:space="preserve">se publicaron 163 situaciones jurídicas o cumplimientos normativos, encontrando (115 informes de supervisión, 43 contratos, y 5 modificaciones, de las cuales se publicaron extemporaneamente 5 en abril y 2 en mayo.  </t>
  </si>
  <si>
    <t>Con corte al 30 de junio de 2016, se han revisado 343 expedientes contractuales, reportando el 100% de los expedientes para revisión.</t>
  </si>
  <si>
    <t>Durante el segundo trimestre del año fueron radicadas por las Subdirecciones 10 actas de liquidación para su revisión, (171-2014,198-2013, 238-2015, 239-2014, 314-2016, 245-2015, 198-2013,326-2016, 108-2016, 1218-2016, ), estas corresponden a contratos de obra pública e interventoría, convenios y consultoria, entre otros tipos contractuales, se ha realizado la revisión y trámite de las correspondientes informando las observaciones necesarias para  concluir con las mismas.</t>
  </si>
  <si>
    <t>Durante el segundo trimestre del año fueron radicadas 10 actas de liquidación para su revisión, (171-2014,198-2013, 238-2015, 239-2014, 314-2016, 245-2015, 198-2013,326-2016, 108-2016, 1218-2016, ), estas corresponden a contratos de obra pública e interventoría, convenios y consultoria, entre otros tipos contractuales, se ha realizado la revisión y trámite de las correspondientes informando las observaciones necesarias para  concluir con las mismas.</t>
  </si>
  <si>
    <t>Se realizó la verificar y actualización de la base de datos del archivo contractual para contratos y convenios de la vigencia 2016.</t>
  </si>
  <si>
    <t>Se remitió la alerta del primer trimestre a cada una de las subdirecciones sobre el estado actual de las iquidaciones. (radicados 1739-3; 1734-3;1737-3;1735-3), la alerta se genera cuatrimestralmente.</t>
  </si>
  <si>
    <t xml:space="preserve">
Se remitió la alerta del primer trimestre a cada una de las subdirecciones sobre el estado actual de las iquidaciones. (radicados 1739-3; 1734-3;1737-3;1735-3)</t>
  </si>
  <si>
    <t>Se realiza informe del seguimiento para el segundo trimestre del año el día 27 de junio del corriente.</t>
  </si>
  <si>
    <t>Jairo Cristancho</t>
  </si>
  <si>
    <t>Se actualizó el plan de cartera.</t>
  </si>
  <si>
    <t>1. Plan actuallizado</t>
  </si>
  <si>
    <t>Se realiza el informe del II Trimestre sobre la gestión contractual de la entidad.</t>
  </si>
  <si>
    <t>Se realizaron 2 conversatorios</t>
  </si>
  <si>
    <t>El 6 de junio se realiza el conversatorio sobre: Estructuración de procesos, Estudio del sector  y estudio de mercadp.
El 14 de junio se realiza el conversatorio No. 2. Estudios Previos.</t>
  </si>
  <si>
    <t xml:space="preserve">Jairo Cristancho
Carmenza Durán - Giovanna Morales </t>
  </si>
  <si>
    <t>Félida Rodríguez - Jairo Cristancho</t>
  </si>
  <si>
    <t xml:space="preserve">De los 43 documentos, con corte al 30 de junio se ha revisado la vigencia de 6 (CPA-AB-C01 Caracterización Proceso Adquisición de Bienes y Servicios,  PD-AB-01- Procedimiento  Concurso de Méritos Mediante el Sistema de Concurso Abierto,  PD-AB-03 - Procedimiento Licitación Pública; PD-AB-06 Procedimiento Contratación Directa, PD-AB-07 -Procedimiento Mínima Cuantía y AB-F51 Formato de Supervisión o Interventoría).
</t>
  </si>
  <si>
    <t>Durante el segundo trimestre se realizó la revisión de los documentos que soportan el proceso de Gestión Jurídica (CPA-GJ-CO1 Caracterización Proceso Gestión Jurídica, PD-GJ-03  Procedimiento de Defensa y Representación Judicial y Extrajudicial. MN-GJ-01  Manual de Cartera No Tributaria y MC-F11 Mejoramiento Continuo- Normograma).</t>
  </si>
  <si>
    <t>4 documentos del SIG</t>
  </si>
  <si>
    <t>6 documentos del Sig</t>
  </si>
  <si>
    <t xml:space="preserve">El Sistema de Información de Procesos Judiciales SIPROJ WEB, se encuentra debidamente actualizado. El IDPC cuenta con 24 procesos judiciales, se incrementó debido a que le notificaron al Instituto nuevos procesos, de los cuales algunos no se encuentran subidos en SIPROJ WEB, por no haber sido demandada directamente alguna entidad del Distrito Capital. Durante el segundo trimestre de 2017 se han realizado 8 acciones de requerimiento y 7 acciones ejecutadas con base en esos requerimientos, no obstante de la revisión semanal en el trimestre se observa que han tenido 27 moviemientos adicionales.  Asi como 1 tema sometido a consideración del Cómite de Conciliación de la Entidad. De otra parte, se han atendido los requerimientos externos de manera independiente a que sea un proceso judicial consolidado, así mismo se ha asisitido a los comités de verificación de cumplimientos de fallos en Acciones Populares. </t>
  </si>
  <si>
    <t>Se puede adelantar la consulta en el SIPROJ WEB, donde se podrá evidenciar el cumplimiento. Se adjunta cuadro contentivo de los procesos que reporta el Sistema (que no incluye todos, dado que el Distrito o el IDPC no son directamente demandados)</t>
  </si>
  <si>
    <t>Se realizó Comité de Sostenibilidad Contable el 26 de abril de 2017, el cual fue suspendido para continuar en el mes de julio del año en curso, pese a ello dentro del mismo se presentó ante sus integrates el proyecto de Acto Administrativo, depurando la cartera de 11 procesos juciales que se encuentran terminados.</t>
  </si>
  <si>
    <t xml:space="preserve">Acta de Comité de Sostenibilidad Contable, realizado el 26 de abril de 2017. Adicionalmente el Acto Administrativo una vez sea aprobada la depuración de los 11  procesos allí relacionados. </t>
  </si>
  <si>
    <t>Se emitieron un (1) conceptos. Reconocimiento de Bonificación.</t>
  </si>
  <si>
    <t>Se actualizó el mapa de riesgos anticorrupción. Presentando el reporte el 16 de mayo de 2017.</t>
  </si>
  <si>
    <t>Se proyecta la resolución de depuración de cartera de 11 procesos judiciales terminados.</t>
  </si>
  <si>
    <t>Se encuntra pendiente de aprobación por el cómite de sostenibilidad contable. “Por la cual se ordena la depuración contable prevista para la implementación del Marco Normativo aplicable a entidades de Gobierno señaladas en la Resolución No. 533 de 2015 y los lineamientos establecidos en el Acuerdo 645 de 2016 “Por el cual se adopta el Plan de Desarrollo Económico, Social, Ambiental y de Obras Públicas para Bogotá D.C. 2016 - 2020 “Bogotá mejor para todos”.</t>
  </si>
  <si>
    <t>Se realiza la revisión de los indicadores de gestión de los procesos asociados a la asesoría jurídica.</t>
  </si>
  <si>
    <t>Oportunidad en la publicación de contratos; Solicitudes contractuales tramitadas; Oportunidad de respuesta en término de la actividad procesal  y Liquidaciones  trámitadas.</t>
  </si>
  <si>
    <t xml:space="preserve">
Se realializaron 4 Cómites de contratación. Acta No 1 06-01-21017. Acta No. 2 23/01/2017. Acta No. 3 27/02/2017. Acta No. 4 27 marzo de 2017. (adjunto relación)</t>
  </si>
  <si>
    <t xml:space="preserve">Realizados 6 cimtes de contratos </t>
  </si>
  <si>
    <t>Abril 3
Abril 17
Mayo 2
Mayo 15
Junio 6
Junio 29</t>
  </si>
  <si>
    <t>Estrategia</t>
  </si>
  <si>
    <t>Actividades</t>
  </si>
  <si>
    <t>Ponderación</t>
  </si>
  <si>
    <t>Ponderación Estrategia</t>
  </si>
  <si>
    <t>Ponderación Objetivo</t>
  </si>
  <si>
    <t>Unidad de Medida</t>
  </si>
  <si>
    <t>Equipo Responsable</t>
  </si>
  <si>
    <t>T1</t>
  </si>
  <si>
    <t>T2</t>
  </si>
  <si>
    <t>T3</t>
  </si>
  <si>
    <t>T4</t>
  </si>
  <si>
    <t>Acumulado</t>
  </si>
  <si>
    <t>P</t>
  </si>
  <si>
    <t>E</t>
  </si>
  <si>
    <t>Efectividad</t>
  </si>
  <si>
    <t>Estrategia 1</t>
  </si>
  <si>
    <t>Estrategia 2</t>
  </si>
  <si>
    <t>Estrategia 3</t>
  </si>
  <si>
    <t>Estrategia 4</t>
  </si>
  <si>
    <t>Estrategia 5</t>
  </si>
  <si>
    <t>Objetivo</t>
  </si>
  <si>
    <t>Avance Acumulado</t>
  </si>
  <si>
    <t>Faltante</t>
  </si>
  <si>
    <t>Objetivo 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</si>
</sst>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 _€_-;\-* #,##0\ _€_-;_-* &quot;-&quot;\ _€_-;_-@_-"/>
    <numFmt numFmtId="43" formatCode="_-* #,##0.00\ _€_-;\-* #,##0.00\ _€_-;_-* &quot;-&quot;??\ _€_-;_-@_-"/>
    <numFmt numFmtId="164" formatCode="_ * #,##0.00_ ;_ * \-#,##0.00_ ;_ * &quot;-&quot;??_ ;_ @_ "/>
    <numFmt numFmtId="165" formatCode="0.0%"/>
    <numFmt numFmtId="166" formatCode="_-* #,##0\ _€_-;\-* #,##0\ _€_-;_-* \-?\ _€_-;_-@_-"/>
  </numFmts>
  <fonts count="42"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2"/>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b/>
      <sz val="12"/>
      <color theme="1"/>
      <name val="Arial Narrow"/>
      <family val="2"/>
    </font>
    <font>
      <sz val="12"/>
      <color theme="1"/>
      <name val="Arial Narrow"/>
      <family val="2"/>
    </font>
    <font>
      <sz val="12"/>
      <color theme="0"/>
      <name val="Arial Narrow"/>
      <family val="2"/>
    </font>
    <font>
      <u/>
      <sz val="11"/>
      <color theme="10"/>
      <name val="Calibri"/>
      <family val="2"/>
      <scheme val="minor"/>
    </font>
    <font>
      <u/>
      <sz val="11"/>
      <color theme="11"/>
      <name val="Calibri"/>
      <family val="2"/>
      <scheme val="minor"/>
    </font>
    <font>
      <b/>
      <sz val="12"/>
      <color theme="0"/>
      <name val="Arial Narrow"/>
      <family val="2"/>
    </font>
    <font>
      <b/>
      <sz val="11"/>
      <color theme="0"/>
      <name val="Arial"/>
      <family val="2"/>
    </font>
    <font>
      <sz val="14"/>
      <color rgb="FFFF0000"/>
      <name val="Arial"/>
      <family val="2"/>
    </font>
    <font>
      <sz val="11"/>
      <name val="Arial Narrow"/>
      <family val="2"/>
    </font>
    <font>
      <sz val="11"/>
      <color theme="1"/>
      <name val="Calibri"/>
      <family val="2"/>
      <scheme val="minor"/>
    </font>
    <font>
      <b/>
      <sz val="11"/>
      <color theme="0"/>
      <name val="Calibri"/>
      <family val="2"/>
      <scheme val="minor"/>
    </font>
    <font>
      <b/>
      <sz val="14"/>
      <color theme="0"/>
      <name val="Calibri"/>
      <family val="2"/>
      <scheme val="minor"/>
    </font>
    <font>
      <sz val="14"/>
      <color theme="1"/>
      <name val="Calibri"/>
      <family val="2"/>
      <scheme val="minor"/>
    </font>
    <font>
      <b/>
      <sz val="10"/>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4"/>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hair">
        <color indexed="64"/>
      </top>
      <bottom/>
      <diagonal/>
    </border>
    <border>
      <left/>
      <right style="hair">
        <color indexed="64"/>
      </right>
      <top style="hair">
        <color indexed="64"/>
      </top>
      <bottom/>
      <diagonal/>
    </border>
    <border>
      <left style="medium">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hair">
        <color indexed="64"/>
      </left>
      <right/>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49">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3" fontId="37" fillId="0" borderId="0" applyFont="0" applyFill="0" applyBorder="0" applyAlignment="0" applyProtection="0"/>
  </cellStyleXfs>
  <cellXfs count="367">
    <xf numFmtId="0" fontId="0" fillId="0" borderId="0" xfId="0"/>
    <xf numFmtId="0" fontId="7" fillId="0" borderId="0" xfId="0" applyFont="1"/>
    <xf numFmtId="0" fontId="7" fillId="0" borderId="0" xfId="0" applyFont="1" applyAlignment="1">
      <alignment horizontal="center"/>
    </xf>
    <xf numFmtId="0" fontId="7" fillId="0" borderId="1" xfId="0" applyFont="1" applyBorder="1" applyAlignment="1">
      <alignment horizontal="center"/>
    </xf>
    <xf numFmtId="0" fontId="23" fillId="0" borderId="0" xfId="0" applyFont="1"/>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4" fillId="4" borderId="9" xfId="0" applyFont="1" applyFill="1" applyBorder="1" applyAlignment="1">
      <alignment horizontal="center" vertical="center" wrapText="1"/>
    </xf>
    <xf numFmtId="0" fontId="23" fillId="0" borderId="1" xfId="0" applyFont="1" applyBorder="1" applyAlignment="1">
      <alignment vertical="center" wrapText="1"/>
    </xf>
    <xf numFmtId="0" fontId="25" fillId="0" borderId="1" xfId="0" applyFont="1" applyBorder="1" applyAlignment="1">
      <alignment vertical="center" wrapText="1"/>
    </xf>
    <xf numFmtId="0" fontId="7" fillId="0" borderId="10" xfId="0" applyFont="1" applyBorder="1" applyAlignment="1">
      <alignment horizontal="center"/>
    </xf>
    <xf numFmtId="0" fontId="23" fillId="0" borderId="1" xfId="0" applyFont="1" applyBorder="1" applyAlignment="1">
      <alignment vertical="center"/>
    </xf>
    <xf numFmtId="0" fontId="0" fillId="0" borderId="0" xfId="0" applyAlignment="1"/>
    <xf numFmtId="0" fontId="23" fillId="5" borderId="1" xfId="0" applyFont="1" applyFill="1" applyBorder="1" applyAlignment="1">
      <alignment vertical="center"/>
    </xf>
    <xf numFmtId="0" fontId="23" fillId="0" borderId="14" xfId="0" applyFont="1" applyBorder="1" applyAlignment="1">
      <alignment vertical="center" wrapText="1"/>
    </xf>
    <xf numFmtId="0" fontId="23" fillId="0" borderId="15" xfId="0" applyFont="1" applyBorder="1" applyAlignment="1">
      <alignment vertical="center" wrapText="1"/>
    </xf>
    <xf numFmtId="0" fontId="23" fillId="0" borderId="16" xfId="0" applyFont="1" applyBorder="1" applyAlignment="1">
      <alignment vertical="center" wrapText="1"/>
    </xf>
    <xf numFmtId="0" fontId="23" fillId="5" borderId="15" xfId="0" applyFont="1" applyFill="1" applyBorder="1" applyAlignment="1">
      <alignment vertical="center" wrapText="1"/>
    </xf>
    <xf numFmtId="0" fontId="7" fillId="0" borderId="19" xfId="0" applyFont="1" applyBorder="1" applyAlignment="1">
      <alignment horizontal="center"/>
    </xf>
    <xf numFmtId="0" fontId="7" fillId="0" borderId="20" xfId="0" applyFont="1" applyBorder="1" applyAlignment="1">
      <alignment horizontal="center"/>
    </xf>
    <xf numFmtId="2" fontId="14" fillId="0" borderId="1" xfId="0" applyNumberFormat="1" applyFont="1" applyFill="1" applyBorder="1" applyAlignment="1" applyProtection="1">
      <alignment vertical="center" wrapText="1"/>
      <protection locked="0"/>
    </xf>
    <xf numFmtId="2" fontId="14" fillId="2" borderId="1" xfId="0" applyNumberFormat="1" applyFont="1" applyFill="1" applyBorder="1" applyAlignment="1" applyProtection="1">
      <alignment horizontal="center" vertical="center" wrapText="1"/>
      <protection locked="0"/>
    </xf>
    <xf numFmtId="165" fontId="14" fillId="0" borderId="1" xfId="4" applyNumberFormat="1" applyFont="1" applyFill="1" applyBorder="1" applyAlignment="1" applyProtection="1">
      <alignment vertical="center" wrapText="1"/>
      <protection locked="0"/>
    </xf>
    <xf numFmtId="0" fontId="14" fillId="0" borderId="1" xfId="0" applyNumberFormat="1" applyFont="1" applyFill="1" applyBorder="1" applyAlignment="1" applyProtection="1">
      <alignment horizontal="center" vertical="center" wrapText="1"/>
      <protection locked="0"/>
    </xf>
    <xf numFmtId="0" fontId="27" fillId="0" borderId="0" xfId="0" applyFont="1"/>
    <xf numFmtId="0" fontId="10" fillId="0" borderId="1" xfId="0" applyNumberFormat="1" applyFont="1" applyFill="1" applyBorder="1" applyAlignment="1" applyProtection="1">
      <alignment horizontal="center" vertical="center" wrapText="1"/>
      <protection locked="0"/>
    </xf>
    <xf numFmtId="9" fontId="10" fillId="0" borderId="1"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9" fontId="14" fillId="0" borderId="1" xfId="4" applyFont="1" applyFill="1" applyBorder="1" applyAlignment="1" applyProtection="1">
      <alignment horizontal="center" vertical="center" wrapText="1"/>
      <protection locked="0"/>
    </xf>
    <xf numFmtId="9" fontId="14" fillId="0" borderId="1" xfId="0" applyNumberFormat="1" applyFont="1" applyFill="1" applyBorder="1" applyAlignment="1" applyProtection="1">
      <alignment horizontal="center" vertical="center" wrapText="1"/>
      <protection locked="0"/>
    </xf>
    <xf numFmtId="9" fontId="14" fillId="0" borderId="1" xfId="4" applyNumberFormat="1" applyFont="1" applyFill="1" applyBorder="1" applyAlignment="1" applyProtection="1">
      <alignment horizontal="center" vertical="center" wrapText="1"/>
      <protection locked="0"/>
    </xf>
    <xf numFmtId="0" fontId="23" fillId="0" borderId="23" xfId="0" applyFont="1" applyBorder="1" applyAlignment="1">
      <alignment vertical="center" wrapText="1"/>
    </xf>
    <xf numFmtId="9" fontId="14" fillId="2" borderId="1" xfId="4" applyFont="1" applyFill="1" applyBorder="1" applyAlignment="1" applyProtection="1">
      <alignment horizontal="center" vertical="center" wrapText="1"/>
      <protection locked="0"/>
    </xf>
    <xf numFmtId="9" fontId="10" fillId="0" borderId="1" xfId="6"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9" fontId="30" fillId="2" borderId="0" xfId="4" applyFont="1" applyFill="1" applyAlignment="1" applyProtection="1">
      <alignment horizontal="center" vertical="center"/>
    </xf>
    <xf numFmtId="0" fontId="33" fillId="2" borderId="0" xfId="0" applyFont="1" applyFill="1" applyProtection="1"/>
    <xf numFmtId="0" fontId="7" fillId="0" borderId="0" xfId="0" applyFont="1" applyAlignment="1">
      <alignment horizontal="left"/>
    </xf>
    <xf numFmtId="9" fontId="0" fillId="0" borderId="0" xfId="4" applyFont="1"/>
    <xf numFmtId="0" fontId="0" fillId="0" borderId="1" xfId="0" applyBorder="1" applyAlignment="1">
      <alignment vertical="center" wrapText="1"/>
    </xf>
    <xf numFmtId="0" fontId="10" fillId="2" borderId="10" xfId="0" applyFont="1" applyFill="1" applyBorder="1" applyAlignment="1" applyProtection="1">
      <alignment vertical="center" wrapText="1"/>
      <protection locked="0"/>
    </xf>
    <xf numFmtId="0" fontId="14" fillId="2"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43" fontId="10" fillId="0" borderId="1" xfId="48" applyFont="1" applyFill="1" applyBorder="1" applyAlignment="1" applyProtection="1">
      <alignment horizontal="center" vertical="center" wrapText="1"/>
      <protection locked="0"/>
    </xf>
    <xf numFmtId="43" fontId="10" fillId="2" borderId="19" xfId="48" applyFont="1" applyFill="1" applyBorder="1" applyAlignment="1" applyProtection="1">
      <alignment vertical="center" wrapText="1"/>
      <protection locked="0"/>
    </xf>
    <xf numFmtId="43" fontId="40" fillId="0" borderId="1" xfId="48" applyFont="1" applyBorder="1" applyAlignment="1">
      <alignment vertical="center"/>
    </xf>
    <xf numFmtId="0" fontId="0" fillId="2" borderId="0" xfId="0" applyFont="1" applyFill="1"/>
    <xf numFmtId="0" fontId="41" fillId="6" borderId="1" xfId="0" applyFont="1" applyFill="1" applyBorder="1" applyAlignment="1">
      <alignment horizontal="center" vertical="center" wrapText="1"/>
    </xf>
    <xf numFmtId="0" fontId="23" fillId="0" borderId="5" xfId="0" applyFont="1" applyBorder="1" applyAlignment="1">
      <alignment horizontal="left" vertical="center" wrapText="1"/>
    </xf>
    <xf numFmtId="0" fontId="23" fillId="0" borderId="5" xfId="0" applyFont="1" applyBorder="1" applyAlignment="1">
      <alignment horizontal="left" vertical="center"/>
    </xf>
    <xf numFmtId="0" fontId="23" fillId="0" borderId="1" xfId="0" applyFont="1" applyBorder="1" applyAlignment="1">
      <alignment horizontal="left" vertical="center" wrapText="1"/>
    </xf>
    <xf numFmtId="0" fontId="23" fillId="0" borderId="64" xfId="0" applyFont="1" applyBorder="1" applyAlignment="1">
      <alignment horizontal="left" vertical="center" wrapText="1"/>
    </xf>
    <xf numFmtId="0" fontId="23" fillId="0" borderId="1" xfId="0" applyFont="1" applyBorder="1" applyAlignment="1">
      <alignment horizontal="left" vertical="center"/>
    </xf>
    <xf numFmtId="0" fontId="24" fillId="0" borderId="22" xfId="0" applyFont="1" applyBorder="1" applyAlignment="1">
      <alignment horizontal="center" vertical="center" wrapText="1"/>
    </xf>
    <xf numFmtId="0" fontId="24" fillId="0" borderId="1" xfId="0" applyFont="1" applyBorder="1" applyAlignment="1">
      <alignment horizontal="center" vertical="center"/>
    </xf>
    <xf numFmtId="0" fontId="24" fillId="0" borderId="63" xfId="0" applyFont="1" applyBorder="1" applyAlignment="1">
      <alignment horizontal="center" vertical="center"/>
    </xf>
    <xf numFmtId="0" fontId="23" fillId="0" borderId="23" xfId="0" applyFont="1" applyBorder="1" applyAlignment="1">
      <alignment horizontal="left" vertical="center" wrapText="1"/>
    </xf>
    <xf numFmtId="0" fontId="24" fillId="0" borderId="1" xfId="0" applyFont="1" applyBorder="1" applyAlignment="1">
      <alignment horizontal="left" vertical="center" wrapText="1"/>
    </xf>
    <xf numFmtId="0" fontId="24" fillId="0" borderId="65"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3" fillId="0" borderId="23" xfId="0" applyFont="1" applyBorder="1" applyAlignment="1">
      <alignment horizontal="left" vertical="center"/>
    </xf>
    <xf numFmtId="0" fontId="23" fillId="0" borderId="14" xfId="0" applyFont="1" applyBorder="1" applyAlignment="1">
      <alignment horizontal="left" vertical="center" wrapText="1"/>
    </xf>
    <xf numFmtId="0" fontId="23" fillId="0" borderId="15" xfId="0" applyFont="1" applyBorder="1" applyAlignment="1">
      <alignment horizontal="left" vertical="center" wrapText="1"/>
    </xf>
    <xf numFmtId="0" fontId="23" fillId="0" borderId="16" xfId="0" applyFont="1" applyBorder="1" applyAlignment="1">
      <alignment horizontal="left" vertical="center" wrapText="1"/>
    </xf>
    <xf numFmtId="0" fontId="23" fillId="0" borderId="15" xfId="0" applyFont="1" applyBorder="1" applyAlignment="1">
      <alignment horizontal="left" vertical="center"/>
    </xf>
    <xf numFmtId="0" fontId="23" fillId="0" borderId="16" xfId="0" applyFont="1" applyBorder="1" applyAlignment="1">
      <alignment horizontal="left" vertical="center"/>
    </xf>
    <xf numFmtId="0" fontId="1" fillId="0" borderId="28" xfId="0" applyFont="1" applyBorder="1" applyAlignment="1" applyProtection="1">
      <alignment horizontal="justify" vertical="justify" wrapText="1"/>
    </xf>
    <xf numFmtId="0" fontId="1" fillId="0" borderId="29" xfId="0" applyFont="1" applyBorder="1" applyAlignment="1" applyProtection="1">
      <alignment horizontal="justify" vertical="justify" wrapText="1"/>
    </xf>
    <xf numFmtId="0" fontId="1" fillId="0" borderId="30" xfId="0" applyFont="1" applyBorder="1" applyAlignment="1" applyProtection="1">
      <alignment horizontal="justify" vertical="justify" wrapText="1"/>
    </xf>
    <xf numFmtId="0" fontId="7" fillId="0" borderId="10"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5" borderId="1" xfId="0" applyFont="1" applyFill="1" applyBorder="1" applyAlignment="1">
      <alignment horizontal="left"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16" xfId="0" applyFont="1" applyFill="1" applyBorder="1" applyAlignment="1">
      <alignment horizontal="center" vertical="center" wrapText="1"/>
    </xf>
    <xf numFmtId="0" fontId="0" fillId="0" borderId="1" xfId="0" applyBorder="1" applyAlignment="1">
      <alignment horizontal="center" vertical="center" wrapText="1"/>
    </xf>
    <xf numFmtId="0" fontId="27" fillId="2" borderId="1" xfId="0" applyFont="1" applyFill="1" applyBorder="1" applyAlignment="1">
      <alignment horizontal="center" vertical="center"/>
    </xf>
    <xf numFmtId="0" fontId="0" fillId="2" borderId="1" xfId="0" applyFont="1" applyFill="1" applyBorder="1" applyAlignment="1">
      <alignment horizontal="left" vertical="center" wrapText="1"/>
    </xf>
    <xf numFmtId="0" fontId="39" fillId="6" borderId="1" xfId="0" applyFont="1" applyFill="1" applyBorder="1" applyAlignment="1">
      <alignment horizontal="center" vertical="center" wrapText="1"/>
    </xf>
    <xf numFmtId="0" fontId="39" fillId="6" borderId="14" xfId="0" applyFont="1" applyFill="1" applyBorder="1" applyAlignment="1">
      <alignment horizontal="center" vertical="center" wrapText="1"/>
    </xf>
    <xf numFmtId="0" fontId="39" fillId="6" borderId="15" xfId="0" applyFont="1" applyFill="1" applyBorder="1" applyAlignment="1">
      <alignment horizontal="center" vertical="center" wrapText="1"/>
    </xf>
    <xf numFmtId="0" fontId="39" fillId="6" borderId="16" xfId="0" applyFont="1" applyFill="1" applyBorder="1" applyAlignment="1">
      <alignment horizontal="center" vertical="center" wrapText="1"/>
    </xf>
    <xf numFmtId="0" fontId="41" fillId="6" borderId="1" xfId="0" applyFont="1" applyFill="1" applyBorder="1" applyAlignment="1">
      <alignment horizontal="center" vertical="center" wrapText="1"/>
    </xf>
    <xf numFmtId="0" fontId="38" fillId="6" borderId="1" xfId="0" applyFont="1" applyFill="1" applyBorder="1" applyAlignment="1">
      <alignment horizontal="center" vertical="center" wrapText="1"/>
    </xf>
    <xf numFmtId="0" fontId="5" fillId="0" borderId="1" xfId="0" applyFont="1" applyBorder="1" applyAlignment="1" applyProtection="1">
      <alignment horizontal="center"/>
    </xf>
    <xf numFmtId="0" fontId="22" fillId="2" borderId="1" xfId="0" applyFont="1" applyFill="1" applyBorder="1" applyAlignment="1" applyProtection="1">
      <alignment horizontal="center" vertical="center"/>
    </xf>
    <xf numFmtId="0" fontId="10" fillId="2" borderId="1" xfId="0" applyFont="1" applyFill="1" applyBorder="1" applyAlignment="1" applyProtection="1">
      <alignment horizontal="center" vertical="center"/>
    </xf>
    <xf numFmtId="0" fontId="12" fillId="0" borderId="1" xfId="0" applyFont="1" applyBorder="1" applyAlignment="1" applyProtection="1">
      <alignment horizontal="center" vertical="center"/>
    </xf>
    <xf numFmtId="0" fontId="7" fillId="2" borderId="0" xfId="0" applyFont="1" applyFill="1" applyProtection="1"/>
    <xf numFmtId="49" fontId="26" fillId="0" borderId="1" xfId="0" applyNumberFormat="1" applyFont="1" applyBorder="1" applyAlignment="1" applyProtection="1">
      <alignment horizontal="center" vertical="center"/>
    </xf>
    <xf numFmtId="0" fontId="8" fillId="2" borderId="3" xfId="0" applyFont="1" applyFill="1" applyBorder="1" applyAlignment="1" applyProtection="1">
      <alignment horizontal="left"/>
    </xf>
    <xf numFmtId="0" fontId="8" fillId="2" borderId="0" xfId="0" applyFont="1" applyFill="1" applyBorder="1" applyAlignment="1" applyProtection="1">
      <alignment horizontal="left"/>
    </xf>
    <xf numFmtId="0" fontId="8" fillId="2" borderId="0" xfId="0" applyFont="1" applyFill="1" applyBorder="1" applyAlignment="1" applyProtection="1">
      <alignment horizontal="center"/>
    </xf>
    <xf numFmtId="0" fontId="6" fillId="2" borderId="0" xfId="0" applyFont="1" applyFill="1" applyBorder="1" applyAlignment="1" applyProtection="1"/>
    <xf numFmtId="0" fontId="6" fillId="2" borderId="4" xfId="0" applyFont="1" applyFill="1" applyBorder="1" applyAlignment="1" applyProtection="1"/>
    <xf numFmtId="0" fontId="15" fillId="2" borderId="26" xfId="0" applyFont="1" applyFill="1" applyBorder="1" applyAlignment="1" applyProtection="1">
      <alignment horizontal="center" vertical="center"/>
    </xf>
    <xf numFmtId="0" fontId="15" fillId="2" borderId="20" xfId="0" applyFont="1" applyFill="1" applyBorder="1" applyAlignment="1" applyProtection="1">
      <alignment horizontal="center" vertical="center"/>
    </xf>
    <xf numFmtId="0" fontId="15" fillId="2" borderId="27" xfId="0" applyFont="1" applyFill="1" applyBorder="1" applyAlignment="1" applyProtection="1">
      <alignment horizontal="center" vertical="center"/>
    </xf>
    <xf numFmtId="0" fontId="7" fillId="0" borderId="0" xfId="0" applyFont="1" applyAlignment="1" applyProtection="1">
      <alignment horizontal="center" vertical="center"/>
    </xf>
    <xf numFmtId="0" fontId="9" fillId="3" borderId="2" xfId="0" applyFont="1" applyFill="1" applyBorder="1" applyAlignment="1" applyProtection="1">
      <alignment horizontal="center" vertical="center" wrapText="1"/>
    </xf>
    <xf numFmtId="0" fontId="9" fillId="2" borderId="2" xfId="0" applyFont="1" applyFill="1" applyBorder="1" applyAlignment="1" applyProtection="1">
      <alignment horizontal="center" vertical="center" wrapText="1"/>
    </xf>
    <xf numFmtId="0" fontId="7" fillId="2" borderId="0" xfId="0" applyFont="1" applyFill="1" applyAlignment="1" applyProtection="1">
      <alignment horizontal="center" vertical="center"/>
    </xf>
    <xf numFmtId="0" fontId="13" fillId="3" borderId="24"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2" borderId="2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0" borderId="3" xfId="0" applyFont="1" applyBorder="1" applyAlignment="1" applyProtection="1">
      <alignment horizontal="center" vertical="center"/>
    </xf>
    <xf numFmtId="0" fontId="13" fillId="0" borderId="0"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3" borderId="62" xfId="0" applyFont="1" applyFill="1" applyBorder="1" applyAlignment="1" applyProtection="1">
      <alignment horizontal="center" vertical="center" wrapText="1"/>
    </xf>
    <xf numFmtId="0" fontId="14" fillId="0" borderId="62" xfId="0" applyFont="1" applyBorder="1" applyAlignment="1" applyProtection="1">
      <alignment horizontal="center" vertical="center" wrapText="1"/>
    </xf>
    <xf numFmtId="0" fontId="14" fillId="0" borderId="62" xfId="0" applyFont="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4" fillId="0" borderId="12" xfId="0" applyFont="1" applyBorder="1" applyAlignment="1" applyProtection="1">
      <alignment horizontal="left" vertical="center" wrapText="1"/>
    </xf>
    <xf numFmtId="0" fontId="13" fillId="3" borderId="12" xfId="0" applyFont="1" applyFill="1" applyBorder="1" applyAlignment="1" applyProtection="1">
      <alignment horizontal="center" vertical="center" wrapText="1"/>
    </xf>
    <xf numFmtId="0" fontId="14" fillId="0" borderId="12" xfId="0" applyFont="1" applyBorder="1" applyAlignment="1" applyProtection="1">
      <alignment horizontal="left" vertical="center" wrapText="1"/>
    </xf>
    <xf numFmtId="0" fontId="14" fillId="0" borderId="31" xfId="0" applyFont="1" applyBorder="1" applyAlignment="1" applyProtection="1">
      <alignment horizontal="left" vertical="center" wrapText="1"/>
    </xf>
    <xf numFmtId="0" fontId="14" fillId="0" borderId="32" xfId="0" applyFont="1" applyBorder="1" applyAlignment="1" applyProtection="1">
      <alignment horizontal="left" vertical="center" wrapText="1"/>
    </xf>
    <xf numFmtId="0" fontId="13" fillId="2" borderId="3" xfId="0" applyFont="1" applyFill="1" applyBorder="1" applyAlignment="1" applyProtection="1">
      <alignment horizontal="left"/>
    </xf>
    <xf numFmtId="0" fontId="13" fillId="2" borderId="0" xfId="0" applyFont="1" applyFill="1" applyBorder="1" applyAlignment="1" applyProtection="1">
      <alignment horizontal="left"/>
    </xf>
    <xf numFmtId="0" fontId="13" fillId="2" borderId="0" xfId="0" applyFont="1" applyFill="1" applyBorder="1" applyAlignment="1" applyProtection="1"/>
    <xf numFmtId="0" fontId="13" fillId="2" borderId="4" xfId="0" applyFont="1" applyFill="1" applyBorder="1" applyAlignment="1" applyProtection="1"/>
    <xf numFmtId="0" fontId="13" fillId="3" borderId="35"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13" xfId="0" applyFont="1" applyFill="1" applyBorder="1" applyAlignment="1" applyProtection="1">
      <alignment horizontal="center" vertical="center"/>
    </xf>
    <xf numFmtId="0" fontId="13" fillId="3" borderId="13"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13" fillId="2" borderId="18" xfId="0" applyFont="1" applyFill="1" applyBorder="1" applyAlignment="1" applyProtection="1">
      <alignment horizontal="center" wrapText="1"/>
    </xf>
    <xf numFmtId="0" fontId="13" fillId="2" borderId="18" xfId="0" applyFont="1" applyFill="1" applyBorder="1" applyAlignment="1" applyProtection="1">
      <alignment horizontal="center"/>
    </xf>
    <xf numFmtId="0" fontId="14" fillId="3" borderId="62" xfId="0" applyFont="1" applyFill="1" applyBorder="1" applyAlignment="1" applyProtection="1">
      <alignment horizontal="center" vertical="center" wrapText="1"/>
    </xf>
    <xf numFmtId="0" fontId="14" fillId="0" borderId="62" xfId="0" applyFont="1" applyBorder="1" applyAlignment="1" applyProtection="1">
      <alignment vertical="center" wrapText="1"/>
    </xf>
    <xf numFmtId="0" fontId="14" fillId="0" borderId="62" xfId="0" applyFont="1" applyBorder="1" applyAlignment="1" applyProtection="1">
      <alignment horizontal="left" vertical="center" wrapText="1"/>
    </xf>
    <xf numFmtId="0" fontId="14" fillId="0" borderId="62" xfId="0" applyFont="1" applyBorder="1" applyAlignment="1" applyProtection="1">
      <alignment horizontal="left" wrapText="1"/>
    </xf>
    <xf numFmtId="0" fontId="14" fillId="3" borderId="37" xfId="0" applyFont="1" applyFill="1" applyBorder="1" applyAlignment="1" applyProtection="1">
      <alignment horizontal="center" vertical="center" wrapText="1"/>
    </xf>
    <xf numFmtId="0" fontId="14" fillId="3" borderId="18" xfId="0" applyFont="1" applyFill="1" applyBorder="1" applyAlignment="1" applyProtection="1">
      <alignment horizontal="center" vertical="center" wrapText="1"/>
    </xf>
    <xf numFmtId="0" fontId="14" fillId="3" borderId="38" xfId="0" applyFont="1" applyFill="1" applyBorder="1" applyAlignment="1" applyProtection="1">
      <alignment horizontal="center" vertical="center" wrapText="1"/>
    </xf>
    <xf numFmtId="0" fontId="14" fillId="0" borderId="11" xfId="0" applyFont="1" applyBorder="1" applyAlignment="1" applyProtection="1">
      <alignment vertical="center" wrapText="1"/>
    </xf>
    <xf numFmtId="0" fontId="14" fillId="0" borderId="33" xfId="0" applyFont="1" applyBorder="1" applyAlignment="1" applyProtection="1">
      <alignment horizontal="left" wrapText="1"/>
    </xf>
    <xf numFmtId="0" fontId="14" fillId="0" borderId="34" xfId="0" applyFont="1" applyBorder="1" applyAlignment="1" applyProtection="1">
      <alignment horizontal="left" wrapText="1"/>
    </xf>
    <xf numFmtId="0" fontId="14" fillId="3" borderId="39"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0" xfId="0" applyFont="1" applyFill="1" applyBorder="1" applyAlignment="1" applyProtection="1">
      <alignment horizontal="center" vertical="center" wrapText="1"/>
    </xf>
    <xf numFmtId="0" fontId="7" fillId="2" borderId="0" xfId="0" applyFont="1" applyFill="1" applyBorder="1" applyProtection="1"/>
    <xf numFmtId="0" fontId="14" fillId="3" borderId="41" xfId="0" applyFont="1" applyFill="1" applyBorder="1" applyAlignment="1" applyProtection="1">
      <alignment horizontal="center" vertical="center" wrapText="1"/>
    </xf>
    <xf numFmtId="0" fontId="14" fillId="3" borderId="42" xfId="0" applyFont="1" applyFill="1" applyBorder="1" applyAlignment="1" applyProtection="1">
      <alignment horizontal="center" vertical="center" wrapText="1"/>
    </xf>
    <xf numFmtId="0" fontId="14" fillId="3" borderId="43"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16" fillId="2" borderId="4" xfId="0" applyFont="1" applyFill="1" applyBorder="1" applyAlignment="1" applyProtection="1">
      <alignment horizontal="center" vertical="center" wrapText="1"/>
    </xf>
    <xf numFmtId="0" fontId="14" fillId="0" borderId="3"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0" borderId="0" xfId="0" applyFont="1" applyBorder="1" applyAlignment="1" applyProtection="1">
      <alignment horizontal="center"/>
    </xf>
    <xf numFmtId="0" fontId="14" fillId="0" borderId="0" xfId="0" applyFont="1" applyBorder="1" applyProtection="1"/>
    <xf numFmtId="0" fontId="14" fillId="0" borderId="4" xfId="0" applyFont="1" applyBorder="1" applyProtection="1"/>
    <xf numFmtId="0" fontId="7" fillId="0" borderId="62" xfId="0" applyFont="1" applyBorder="1" applyAlignment="1" applyProtection="1">
      <alignment horizontal="center"/>
    </xf>
    <xf numFmtId="0" fontId="13" fillId="3" borderId="62" xfId="0" applyFont="1" applyFill="1" applyBorder="1" applyAlignment="1" applyProtection="1">
      <alignment horizontal="center" vertical="center" wrapText="1"/>
    </xf>
    <xf numFmtId="10" fontId="17" fillId="0" borderId="62" xfId="4" applyNumberFormat="1" applyFont="1" applyBorder="1" applyAlignment="1" applyProtection="1">
      <alignment horizontal="center" vertical="center" wrapText="1"/>
    </xf>
    <xf numFmtId="0" fontId="7" fillId="0" borderId="0" xfId="0" applyFont="1" applyAlignment="1" applyProtection="1">
      <alignment horizontal="center"/>
    </xf>
    <xf numFmtId="0" fontId="7" fillId="0" borderId="0" xfId="0" applyFont="1" applyProtection="1"/>
    <xf numFmtId="0" fontId="7" fillId="0" borderId="10" xfId="0" applyFont="1" applyBorder="1" applyAlignment="1" applyProtection="1">
      <alignment horizontal="center"/>
    </xf>
    <xf numFmtId="0" fontId="7" fillId="0" borderId="19" xfId="0" applyFont="1" applyBorder="1" applyAlignment="1" applyProtection="1">
      <alignment horizontal="center"/>
    </xf>
    <xf numFmtId="0" fontId="7" fillId="2" borderId="10" xfId="0" applyFont="1" applyFill="1" applyBorder="1" applyAlignment="1" applyProtection="1">
      <alignment horizontal="center"/>
    </xf>
    <xf numFmtId="0" fontId="7" fillId="2" borderId="20" xfId="0" applyFont="1" applyFill="1" applyBorder="1" applyAlignment="1" applyProtection="1">
      <alignment horizontal="center"/>
    </xf>
    <xf numFmtId="0" fontId="7" fillId="2" borderId="19" xfId="0" applyFont="1" applyFill="1" applyBorder="1" applyAlignment="1" applyProtection="1">
      <alignment horizontal="center"/>
    </xf>
    <xf numFmtId="0" fontId="0" fillId="0" borderId="0" xfId="0" applyProtection="1"/>
    <xf numFmtId="0" fontId="0" fillId="2" borderId="0" xfId="0" applyFill="1" applyProtection="1"/>
    <xf numFmtId="0" fontId="7" fillId="0" borderId="1" xfId="0" applyFont="1" applyBorder="1" applyAlignment="1" applyProtection="1">
      <alignment horizontal="center"/>
    </xf>
    <xf numFmtId="0" fontId="7" fillId="2" borderId="0" xfId="0" applyFont="1" applyFill="1" applyAlignment="1" applyProtection="1">
      <alignment horizontal="center"/>
    </xf>
    <xf numFmtId="0" fontId="13" fillId="2" borderId="0" xfId="0" applyFont="1" applyFill="1" applyBorder="1" applyAlignment="1" applyProtection="1">
      <alignment horizontal="center" vertical="center" wrapText="1"/>
    </xf>
    <xf numFmtId="0" fontId="14" fillId="2" borderId="0" xfId="0" applyFont="1" applyFill="1" applyBorder="1" applyAlignment="1" applyProtection="1">
      <alignment horizontal="left" vertical="center" wrapText="1"/>
    </xf>
    <xf numFmtId="0" fontId="7" fillId="2" borderId="0"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6" fillId="2" borderId="0"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xf>
    <xf numFmtId="0" fontId="10" fillId="2" borderId="10" xfId="0" applyFont="1" applyFill="1" applyBorder="1" applyAlignment="1" applyProtection="1">
      <alignment horizontal="center" vertical="center"/>
    </xf>
    <xf numFmtId="0" fontId="10" fillId="2" borderId="19" xfId="0" applyFont="1" applyFill="1" applyBorder="1" applyAlignment="1" applyProtection="1">
      <alignment horizontal="center" vertical="center"/>
    </xf>
    <xf numFmtId="0" fontId="12" fillId="0" borderId="1" xfId="0" applyFont="1" applyBorder="1" applyAlignment="1" applyProtection="1">
      <alignment horizontal="center" vertical="center"/>
    </xf>
    <xf numFmtId="49" fontId="26" fillId="0" borderId="1" xfId="0" applyNumberFormat="1" applyFont="1" applyBorder="1" applyAlignment="1" applyProtection="1">
      <alignment horizontal="center" vertical="center"/>
    </xf>
    <xf numFmtId="0" fontId="13" fillId="3" borderId="29" xfId="0" applyFont="1" applyFill="1" applyBorder="1" applyAlignment="1" applyProtection="1">
      <alignment horizontal="center" vertical="center" wrapText="1"/>
    </xf>
    <xf numFmtId="0" fontId="13" fillId="0" borderId="1" xfId="0" applyFont="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49" xfId="0" applyFont="1" applyFill="1" applyBorder="1" applyAlignment="1" applyProtection="1">
      <alignment horizontal="center" vertical="center" wrapText="1"/>
    </xf>
    <xf numFmtId="0" fontId="13" fillId="3" borderId="50" xfId="0" applyFont="1" applyFill="1" applyBorder="1" applyAlignment="1" applyProtection="1">
      <alignment horizontal="center" vertical="center" wrapText="1"/>
    </xf>
    <xf numFmtId="0" fontId="17" fillId="0" borderId="1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57" xfId="0" applyFont="1" applyFill="1" applyBorder="1" applyAlignment="1" applyProtection="1">
      <alignment horizontal="center" vertical="center" wrapText="1"/>
    </xf>
    <xf numFmtId="0" fontId="13" fillId="3" borderId="58" xfId="0" applyFont="1" applyFill="1" applyBorder="1" applyAlignment="1" applyProtection="1">
      <alignment horizontal="center" vertical="center" wrapText="1"/>
    </xf>
    <xf numFmtId="0" fontId="13" fillId="3" borderId="59" xfId="0" applyFont="1" applyFill="1" applyBorder="1" applyAlignment="1" applyProtection="1">
      <alignment horizontal="center" vertical="center" wrapText="1"/>
    </xf>
    <xf numFmtId="0" fontId="17" fillId="0" borderId="16" xfId="0" applyFont="1" applyFill="1" applyBorder="1" applyAlignment="1" applyProtection="1">
      <alignment horizontal="center" vertical="center" wrapText="1"/>
    </xf>
    <xf numFmtId="0" fontId="13" fillId="2" borderId="0" xfId="0" applyFont="1" applyFill="1" applyBorder="1" applyAlignment="1" applyProtection="1">
      <alignment horizontal="center"/>
    </xf>
    <xf numFmtId="0" fontId="13" fillId="3" borderId="28" xfId="0" applyFont="1" applyFill="1" applyBorder="1" applyAlignment="1" applyProtection="1">
      <alignment horizontal="center" vertical="center" wrapText="1"/>
    </xf>
    <xf numFmtId="0" fontId="11" fillId="0" borderId="12" xfId="0" applyFont="1" applyBorder="1" applyAlignment="1" applyProtection="1">
      <alignment horizontal="left" vertical="center" wrapText="1"/>
    </xf>
    <xf numFmtId="0" fontId="11" fillId="0" borderId="31" xfId="0" applyFont="1" applyBorder="1" applyAlignment="1" applyProtection="1">
      <alignment horizontal="left" vertical="center" wrapText="1"/>
    </xf>
    <xf numFmtId="0" fontId="11" fillId="0" borderId="25" xfId="0" applyFont="1" applyBorder="1" applyAlignment="1" applyProtection="1">
      <alignment horizontal="left" vertical="center" wrapText="1"/>
    </xf>
    <xf numFmtId="0" fontId="13" fillId="3" borderId="2"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38" xfId="0" applyFont="1" applyFill="1" applyBorder="1" applyAlignment="1" applyProtection="1">
      <alignment horizontal="center" vertical="center" wrapText="1"/>
    </xf>
    <xf numFmtId="0" fontId="11" fillId="0" borderId="32" xfId="0" applyFont="1" applyBorder="1" applyAlignment="1" applyProtection="1">
      <alignment horizontal="left" vertical="center" wrapText="1"/>
    </xf>
    <xf numFmtId="0" fontId="13" fillId="3" borderId="17" xfId="0" applyFont="1" applyFill="1" applyBorder="1" applyAlignment="1" applyProtection="1">
      <alignment horizontal="center" vertical="center" wrapText="1"/>
    </xf>
    <xf numFmtId="0" fontId="13" fillId="3" borderId="53"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1" fillId="0" borderId="21" xfId="0" applyFont="1" applyBorder="1" applyAlignment="1" applyProtection="1">
      <alignment horizontal="left" vertical="center" wrapText="1"/>
    </xf>
    <xf numFmtId="0" fontId="11" fillId="0" borderId="55" xfId="0" applyFont="1" applyBorder="1" applyAlignment="1" applyProtection="1">
      <alignment horizontal="left" vertical="center" wrapText="1"/>
    </xf>
    <xf numFmtId="0" fontId="11" fillId="0" borderId="56" xfId="0" applyFont="1" applyBorder="1" applyAlignment="1" applyProtection="1">
      <alignment horizontal="left" vertical="center" wrapText="1"/>
    </xf>
    <xf numFmtId="0" fontId="19" fillId="0" borderId="12" xfId="0" applyFont="1" applyBorder="1" applyAlignment="1" applyProtection="1">
      <alignment horizontal="center" vertical="center" wrapText="1"/>
    </xf>
    <xf numFmtId="0" fontId="19" fillId="0" borderId="31" xfId="0" applyFont="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9" fillId="0" borderId="32" xfId="0" applyFont="1" applyBorder="1" applyAlignment="1" applyProtection="1">
      <alignment horizontal="center" vertical="center" wrapText="1"/>
    </xf>
    <xf numFmtId="0" fontId="11" fillId="0" borderId="12" xfId="0" applyNumberFormat="1" applyFont="1" applyBorder="1" applyAlignment="1" applyProtection="1">
      <alignment horizontal="left" vertical="center" wrapText="1"/>
    </xf>
    <xf numFmtId="0" fontId="11" fillId="0" borderId="31" xfId="0" applyNumberFormat="1" applyFont="1" applyBorder="1" applyAlignment="1" applyProtection="1">
      <alignment horizontal="left" vertical="center" wrapText="1"/>
    </xf>
    <xf numFmtId="0" fontId="11" fillId="0" borderId="25" xfId="0" applyNumberFormat="1" applyFont="1" applyBorder="1" applyAlignment="1" applyProtection="1">
      <alignment horizontal="left" vertical="center" wrapText="1"/>
    </xf>
    <xf numFmtId="0" fontId="11" fillId="0" borderId="12"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1" fillId="0" borderId="12" xfId="0" applyNumberFormat="1" applyFont="1" applyBorder="1" applyAlignment="1" applyProtection="1">
      <alignment horizontal="left" vertical="center" wrapText="1"/>
    </xf>
    <xf numFmtId="0" fontId="11" fillId="0" borderId="31" xfId="0" applyNumberFormat="1" applyFont="1" applyBorder="1" applyAlignment="1" applyProtection="1">
      <alignment horizontal="left" vertical="center" wrapText="1"/>
    </xf>
    <xf numFmtId="0" fontId="11" fillId="0" borderId="25" xfId="0" applyNumberFormat="1" applyFont="1" applyBorder="1" applyAlignment="1" applyProtection="1">
      <alignment horizontal="left" vertical="center" wrapText="1"/>
    </xf>
    <xf numFmtId="0" fontId="11" fillId="0" borderId="12" xfId="0" applyFont="1" applyBorder="1" applyAlignment="1" applyProtection="1">
      <alignment horizontal="center" vertical="center" wrapText="1"/>
    </xf>
    <xf numFmtId="0" fontId="11" fillId="0" borderId="31" xfId="0" applyFont="1" applyBorder="1" applyAlignment="1" applyProtection="1">
      <alignment horizontal="center" vertical="center" wrapText="1"/>
    </xf>
    <xf numFmtId="0" fontId="11" fillId="0" borderId="32" xfId="0" applyFont="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19" fillId="2" borderId="0" xfId="0" applyFont="1" applyFill="1" applyBorder="1" applyAlignment="1" applyProtection="1">
      <alignment vertical="center" wrapText="1"/>
    </xf>
    <xf numFmtId="0" fontId="19" fillId="2" borderId="4" xfId="0" applyFont="1" applyFill="1" applyBorder="1" applyAlignment="1" applyProtection="1">
      <alignment vertical="center" wrapText="1"/>
    </xf>
    <xf numFmtId="0" fontId="13" fillId="3" borderId="44"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53"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0" borderId="0" xfId="0" applyFont="1" applyFill="1" applyBorder="1" applyAlignment="1" applyProtection="1">
      <alignment vertical="center" wrapText="1"/>
    </xf>
    <xf numFmtId="0" fontId="13" fillId="2" borderId="0" xfId="0" applyFont="1" applyFill="1" applyBorder="1" applyAlignment="1" applyProtection="1">
      <alignment vertical="center" wrapText="1"/>
    </xf>
    <xf numFmtId="0" fontId="13" fillId="2" borderId="4" xfId="0" applyFont="1" applyFill="1" applyBorder="1" applyAlignment="1" applyProtection="1">
      <alignment vertical="center" wrapText="1"/>
    </xf>
    <xf numFmtId="0" fontId="13" fillId="3" borderId="22"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0" borderId="10" xfId="0" applyFont="1" applyBorder="1" applyAlignment="1" applyProtection="1">
      <alignment horizontal="left" vertical="center" wrapText="1"/>
    </xf>
    <xf numFmtId="0" fontId="13" fillId="0" borderId="20" xfId="0" applyFont="1" applyBorder="1" applyAlignment="1" applyProtection="1">
      <alignment horizontal="left" vertical="center" wrapText="1"/>
    </xf>
    <xf numFmtId="0" fontId="13" fillId="0" borderId="19" xfId="0" applyFont="1" applyBorder="1" applyAlignment="1" applyProtection="1">
      <alignment horizontal="left" vertical="center" wrapText="1"/>
    </xf>
    <xf numFmtId="0" fontId="13" fillId="4" borderId="48" xfId="0" applyFont="1" applyFill="1" applyBorder="1" applyAlignment="1" applyProtection="1">
      <alignment horizontal="center" vertical="center" wrapText="1"/>
    </xf>
    <xf numFmtId="0" fontId="13" fillId="4" borderId="49" xfId="0" applyFont="1" applyFill="1" applyBorder="1" applyAlignment="1" applyProtection="1">
      <alignment horizontal="center" vertical="center" wrapText="1"/>
    </xf>
    <xf numFmtId="0" fontId="13" fillId="4" borderId="50" xfId="0" applyFont="1" applyFill="1" applyBorder="1" applyAlignment="1" applyProtection="1">
      <alignment horizontal="center" vertical="center" wrapText="1"/>
    </xf>
    <xf numFmtId="0" fontId="13" fillId="4" borderId="14"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0" fontId="13" fillId="4" borderId="10" xfId="0" applyFont="1" applyFill="1" applyBorder="1" applyAlignment="1" applyProtection="1">
      <alignment horizontal="center" vertical="center"/>
    </xf>
    <xf numFmtId="0" fontId="13" fillId="4" borderId="19" xfId="0" applyFont="1" applyFill="1" applyBorder="1" applyAlignment="1" applyProtection="1">
      <alignment horizontal="center" vertical="center"/>
    </xf>
    <xf numFmtId="0" fontId="13" fillId="4" borderId="1" xfId="0" applyFont="1" applyFill="1" applyBorder="1" applyAlignment="1" applyProtection="1">
      <alignment horizontal="center" vertical="center"/>
    </xf>
    <xf numFmtId="0" fontId="13" fillId="4" borderId="5" xfId="0" applyFont="1" applyFill="1" applyBorder="1" applyAlignment="1" applyProtection="1">
      <alignment horizontal="center" vertical="center" wrapText="1"/>
    </xf>
    <xf numFmtId="0" fontId="13" fillId="4" borderId="51"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52"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16" xfId="0" applyFont="1" applyFill="1" applyBorder="1" applyAlignment="1" applyProtection="1">
      <alignment horizontal="center" vertical="center" wrapText="1"/>
    </xf>
    <xf numFmtId="0" fontId="13" fillId="4" borderId="1" xfId="0" applyFont="1" applyFill="1" applyBorder="1" applyAlignment="1" applyProtection="1">
      <alignment horizontal="center" vertical="center" wrapText="1"/>
    </xf>
    <xf numFmtId="166" fontId="13" fillId="4" borderId="1" xfId="0" applyNumberFormat="1" applyFont="1" applyFill="1" applyBorder="1" applyAlignment="1" applyProtection="1">
      <alignment horizontal="center" vertical="center" wrapText="1"/>
    </xf>
    <xf numFmtId="166" fontId="13" fillId="4" borderId="5" xfId="0" applyNumberFormat="1" applyFont="1" applyFill="1" applyBorder="1" applyAlignment="1" applyProtection="1">
      <alignment horizontal="center" vertical="center" wrapText="1"/>
    </xf>
    <xf numFmtId="0" fontId="10" fillId="2" borderId="1"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0" borderId="1" xfId="0" applyFont="1" applyFill="1" applyBorder="1" applyAlignment="1" applyProtection="1">
      <alignment horizontal="center" vertical="center" wrapText="1"/>
    </xf>
    <xf numFmtId="14" fontId="10" fillId="0" borderId="1" xfId="0" applyNumberFormat="1" applyFont="1" applyFill="1" applyBorder="1" applyAlignment="1" applyProtection="1">
      <alignment horizontal="center" vertical="center"/>
    </xf>
    <xf numFmtId="2" fontId="14" fillId="2" borderId="1" xfId="0" applyNumberFormat="1"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0" fontId="14" fillId="0" borderId="1" xfId="0" applyNumberFormat="1" applyFont="1" applyFill="1" applyBorder="1" applyAlignment="1" applyProtection="1">
      <alignment horizontal="center" vertical="center" wrapText="1"/>
    </xf>
    <xf numFmtId="9" fontId="14" fillId="0" borderId="1" xfId="0" applyNumberFormat="1" applyFont="1" applyFill="1" applyBorder="1" applyAlignment="1" applyProtection="1">
      <alignment horizontal="center" vertical="center" wrapText="1"/>
    </xf>
    <xf numFmtId="2" fontId="14" fillId="0" borderId="1" xfId="0" applyNumberFormat="1" applyFont="1" applyFill="1" applyBorder="1" applyAlignment="1" applyProtection="1">
      <alignment horizontal="center" vertical="center" wrapText="1"/>
    </xf>
    <xf numFmtId="2" fontId="14" fillId="0" borderId="1" xfId="0" applyNumberFormat="1" applyFont="1" applyFill="1" applyBorder="1" applyAlignment="1" applyProtection="1">
      <alignment vertical="center" wrapText="1"/>
    </xf>
    <xf numFmtId="165" fontId="14" fillId="0" borderId="1" xfId="4" applyNumberFormat="1" applyFont="1" applyFill="1" applyBorder="1" applyAlignment="1" applyProtection="1">
      <alignment vertical="center" wrapText="1"/>
    </xf>
    <xf numFmtId="166" fontId="14" fillId="0" borderId="5" xfId="0" applyNumberFormat="1" applyFont="1" applyFill="1" applyBorder="1" applyAlignment="1" applyProtection="1">
      <alignment horizontal="center" vertical="center" wrapText="1"/>
    </xf>
    <xf numFmtId="0" fontId="7" fillId="0" borderId="0" xfId="0" applyFont="1" applyFill="1" applyProtection="1"/>
    <xf numFmtId="9" fontId="14" fillId="0" borderId="1" xfId="4" applyFont="1" applyFill="1" applyBorder="1" applyAlignment="1" applyProtection="1">
      <alignment horizontal="center" vertical="center" wrapText="1"/>
    </xf>
    <xf numFmtId="9" fontId="10" fillId="0" borderId="1" xfId="4" applyFont="1" applyFill="1" applyBorder="1" applyAlignment="1" applyProtection="1">
      <alignment horizontal="center" vertical="center" wrapText="1"/>
    </xf>
    <xf numFmtId="9" fontId="14" fillId="0" borderId="1" xfId="4" applyNumberFormat="1" applyFont="1" applyFill="1" applyBorder="1" applyAlignment="1" applyProtection="1">
      <alignment horizontal="center" vertical="center" wrapText="1"/>
    </xf>
    <xf numFmtId="0" fontId="14" fillId="0" borderId="5" xfId="0" applyNumberFormat="1" applyFont="1" applyFill="1" applyBorder="1" applyAlignment="1" applyProtection="1">
      <alignment horizontal="center" vertical="center" wrapText="1"/>
    </xf>
    <xf numFmtId="0" fontId="14" fillId="2" borderId="1" xfId="0" applyFont="1" applyFill="1" applyBorder="1" applyAlignment="1" applyProtection="1">
      <alignment horizontal="left" vertical="center" wrapText="1"/>
    </xf>
    <xf numFmtId="0" fontId="14" fillId="0" borderId="19" xfId="0" applyFont="1" applyFill="1" applyBorder="1" applyAlignment="1" applyProtection="1">
      <alignment horizontal="left" vertical="center" wrapText="1"/>
    </xf>
    <xf numFmtId="14" fontId="14" fillId="0" borderId="1" xfId="0" applyNumberFormat="1" applyFont="1" applyFill="1" applyBorder="1" applyAlignment="1" applyProtection="1">
      <alignment horizontal="center" vertical="center"/>
    </xf>
    <xf numFmtId="9" fontId="14" fillId="2" borderId="1" xfId="4" applyFont="1" applyFill="1" applyBorder="1" applyAlignment="1" applyProtection="1">
      <alignment horizontal="center" vertical="center" wrapText="1"/>
    </xf>
    <xf numFmtId="0" fontId="10" fillId="0" borderId="1"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9" fontId="10" fillId="0" borderId="1" xfId="6" applyFont="1" applyFill="1" applyBorder="1" applyAlignment="1" applyProtection="1">
      <alignment horizontal="center" vertical="center" wrapText="1"/>
    </xf>
    <xf numFmtId="0" fontId="14" fillId="2" borderId="0" xfId="0" applyFont="1" applyFill="1" applyAlignment="1" applyProtection="1">
      <alignment horizontal="center" vertical="center"/>
    </xf>
    <xf numFmtId="0" fontId="14" fillId="2" borderId="0" xfId="0" applyFont="1" applyFill="1" applyAlignment="1" applyProtection="1">
      <alignment horizontal="center"/>
    </xf>
    <xf numFmtId="0" fontId="14" fillId="2" borderId="0" xfId="0" applyFont="1" applyFill="1" applyProtection="1"/>
    <xf numFmtId="0" fontId="13" fillId="2" borderId="0" xfId="0" applyFont="1" applyFill="1" applyProtection="1"/>
    <xf numFmtId="0" fontId="13" fillId="0" borderId="1" xfId="0"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0" xfId="0" applyNumberFormat="1" applyFont="1" applyFill="1" applyBorder="1" applyAlignment="1" applyProtection="1">
      <alignment horizontal="center" vertical="center" wrapText="1"/>
    </xf>
    <xf numFmtId="2" fontId="14" fillId="2" borderId="0" xfId="0" applyNumberFormat="1" applyFont="1" applyFill="1" applyBorder="1" applyAlignment="1" applyProtection="1">
      <alignment vertical="center" wrapText="1"/>
    </xf>
    <xf numFmtId="166" fontId="14" fillId="2" borderId="0" xfId="0" applyNumberFormat="1" applyFont="1" applyFill="1" applyBorder="1" applyAlignment="1" applyProtection="1">
      <alignment horizontal="center" vertical="center" wrapText="1"/>
    </xf>
    <xf numFmtId="0" fontId="13" fillId="2" borderId="0" xfId="0" applyFont="1" applyFill="1" applyBorder="1" applyAlignment="1" applyProtection="1">
      <alignment horizontal="right" vertical="center" wrapText="1"/>
    </xf>
    <xf numFmtId="0" fontId="6" fillId="2" borderId="0" xfId="0" applyFont="1" applyFill="1" applyBorder="1" applyProtection="1"/>
    <xf numFmtId="0" fontId="28" fillId="2" borderId="0" xfId="0" applyFont="1" applyFill="1" applyBorder="1" applyAlignment="1" applyProtection="1">
      <alignment vertical="center"/>
    </xf>
    <xf numFmtId="0" fontId="28" fillId="2" borderId="0" xfId="0" applyFont="1" applyFill="1" applyBorder="1" applyAlignment="1" applyProtection="1">
      <alignment horizontal="center" vertical="center" wrapText="1"/>
    </xf>
    <xf numFmtId="0" fontId="6" fillId="2" borderId="0" xfId="0" applyFont="1" applyFill="1" applyProtection="1"/>
    <xf numFmtId="0" fontId="6" fillId="0" borderId="0" xfId="0" applyFont="1" applyProtection="1"/>
    <xf numFmtId="0" fontId="10" fillId="2" borderId="1" xfId="0" applyFont="1" applyFill="1" applyBorder="1" applyAlignment="1" applyProtection="1">
      <alignment horizontal="center" vertical="center"/>
    </xf>
    <xf numFmtId="0" fontId="12" fillId="2" borderId="1" xfId="0" applyFont="1" applyFill="1" applyBorder="1" applyAlignment="1" applyProtection="1">
      <alignment horizontal="center" vertical="center"/>
    </xf>
    <xf numFmtId="49" fontId="12" fillId="2" borderId="1" xfId="0" applyNumberFormat="1" applyFont="1" applyFill="1" applyBorder="1" applyAlignment="1" applyProtection="1">
      <alignment horizontal="center" vertical="center"/>
    </xf>
    <xf numFmtId="0" fontId="11" fillId="0" borderId="1" xfId="0" applyFont="1" applyBorder="1" applyAlignment="1" applyProtection="1">
      <alignment horizontal="left" vertical="center" wrapText="1"/>
    </xf>
    <xf numFmtId="0" fontId="11" fillId="0" borderId="10"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1" fillId="0" borderId="19" xfId="0" applyFont="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pplyProtection="1">
      <alignment vertical="center" wrapText="1"/>
    </xf>
    <xf numFmtId="0" fontId="14" fillId="0" borderId="16" xfId="0" applyFont="1" applyFill="1" applyBorder="1" applyAlignment="1" applyProtection="1">
      <alignment horizontal="center" vertical="center" wrapText="1"/>
    </xf>
    <xf numFmtId="14" fontId="14" fillId="0" borderId="1" xfId="0" applyNumberFormat="1" applyFont="1" applyFill="1" applyBorder="1" applyAlignment="1" applyProtection="1">
      <alignment vertical="center"/>
    </xf>
    <xf numFmtId="9" fontId="35" fillId="0" borderId="1" xfId="4" applyFont="1" applyFill="1" applyBorder="1" applyAlignment="1" applyProtection="1">
      <alignment horizontal="center" vertical="center" wrapText="1"/>
    </xf>
    <xf numFmtId="165" fontId="14" fillId="0" borderId="1" xfId="4" applyNumberFormat="1" applyFont="1" applyFill="1" applyBorder="1" applyAlignment="1" applyProtection="1">
      <alignment horizontal="center" vertical="center" wrapText="1"/>
    </xf>
    <xf numFmtId="0" fontId="14" fillId="2" borderId="16" xfId="0" applyFont="1" applyFill="1" applyBorder="1" applyAlignment="1" applyProtection="1">
      <alignment horizontal="center" vertical="center" wrapText="1"/>
    </xf>
    <xf numFmtId="9" fontId="10" fillId="0" borderId="1" xfId="0"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1" fontId="14" fillId="0" borderId="1" xfId="0" applyNumberFormat="1" applyFont="1" applyFill="1" applyBorder="1" applyAlignment="1" applyProtection="1">
      <alignment horizontal="center" vertical="center" wrapText="1"/>
    </xf>
    <xf numFmtId="0" fontId="14" fillId="5" borderId="1" xfId="0" applyFont="1" applyFill="1" applyBorder="1" applyAlignment="1" applyProtection="1">
      <alignment horizontal="center" vertical="center" wrapText="1"/>
    </xf>
    <xf numFmtId="9" fontId="10" fillId="5" borderId="1" xfId="4" applyFont="1" applyFill="1" applyBorder="1" applyAlignment="1" applyProtection="1">
      <alignment horizontal="center" vertical="center" wrapText="1"/>
    </xf>
    <xf numFmtId="0" fontId="10" fillId="5" borderId="1" xfId="0" applyFont="1" applyFill="1" applyBorder="1" applyAlignment="1" applyProtection="1">
      <alignment horizontal="center" vertical="center" wrapText="1"/>
    </xf>
    <xf numFmtId="1" fontId="14" fillId="0" borderId="1" xfId="4" applyNumberFormat="1" applyFont="1" applyFill="1" applyBorder="1" applyAlignment="1" applyProtection="1">
      <alignment horizontal="center" vertical="center" wrapText="1"/>
    </xf>
    <xf numFmtId="2" fontId="14" fillId="5" borderId="1" xfId="0" applyNumberFormat="1" applyFont="1" applyFill="1" applyBorder="1" applyAlignment="1" applyProtection="1">
      <alignment horizontal="center" vertical="center" wrapText="1"/>
    </xf>
    <xf numFmtId="1" fontId="14" fillId="0" borderId="5" xfId="0" applyNumberFormat="1" applyFont="1" applyFill="1" applyBorder="1" applyAlignment="1" applyProtection="1">
      <alignment horizontal="center" vertical="center" wrapText="1"/>
    </xf>
    <xf numFmtId="0" fontId="14" fillId="2" borderId="19" xfId="0" applyFont="1" applyFill="1" applyBorder="1" applyAlignment="1" applyProtection="1">
      <alignment horizontal="left" vertical="center" wrapText="1"/>
    </xf>
    <xf numFmtId="1" fontId="10" fillId="0" borderId="1" xfId="4" applyNumberFormat="1" applyFont="1" applyFill="1" applyBorder="1" applyAlignment="1" applyProtection="1">
      <alignment horizontal="center" vertical="center" wrapText="1"/>
    </xf>
    <xf numFmtId="0" fontId="14" fillId="0" borderId="3" xfId="0" applyFont="1" applyFill="1" applyBorder="1" applyAlignment="1" applyProtection="1">
      <alignment horizontal="center" vertical="center" wrapText="1"/>
    </xf>
    <xf numFmtId="0" fontId="14"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166" fontId="13" fillId="0" borderId="0" xfId="0" applyNumberFormat="1" applyFont="1" applyFill="1" applyBorder="1" applyAlignment="1" applyProtection="1">
      <alignment horizontal="center" vertical="center" wrapText="1"/>
    </xf>
    <xf numFmtId="166" fontId="34" fillId="0" borderId="4" xfId="0" applyNumberFormat="1" applyFont="1" applyFill="1" applyBorder="1" applyAlignment="1" applyProtection="1">
      <alignment horizontal="center" vertical="center" wrapText="1"/>
    </xf>
    <xf numFmtId="0" fontId="13" fillId="0" borderId="27" xfId="0" applyFont="1" applyBorder="1" applyAlignment="1" applyProtection="1">
      <alignment horizontal="left" vertical="center" wrapText="1"/>
    </xf>
    <xf numFmtId="0" fontId="13" fillId="4" borderId="60"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61" xfId="0" applyFont="1" applyFill="1" applyBorder="1" applyAlignment="1" applyProtection="1">
      <alignment horizontal="center" vertical="center" wrapText="1"/>
    </xf>
    <xf numFmtId="0" fontId="13" fillId="4" borderId="58" xfId="0" applyFont="1" applyFill="1" applyBorder="1" applyAlignment="1" applyProtection="1">
      <alignment horizontal="center" vertical="center" wrapText="1"/>
    </xf>
    <xf numFmtId="0" fontId="13" fillId="4" borderId="59" xfId="0" applyFont="1" applyFill="1" applyBorder="1" applyAlignment="1" applyProtection="1">
      <alignment horizontal="center" vertical="center" wrapText="1"/>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center" vertical="center" wrapText="1"/>
    </xf>
    <xf numFmtId="9" fontId="14" fillId="2" borderId="1" xfId="0" applyNumberFormat="1" applyFont="1" applyFill="1" applyBorder="1" applyAlignment="1" applyProtection="1">
      <alignment horizontal="center" vertical="center" wrapText="1"/>
    </xf>
    <xf numFmtId="166" fontId="14" fillId="4" borderId="5" xfId="0" applyNumberFormat="1" applyFont="1" applyFill="1" applyBorder="1" applyAlignment="1" applyProtection="1">
      <alignment horizontal="center" vertical="center" wrapText="1"/>
    </xf>
    <xf numFmtId="166" fontId="14" fillId="4" borderId="5" xfId="0" applyNumberFormat="1" applyFont="1" applyFill="1" applyBorder="1" applyAlignment="1" applyProtection="1">
      <alignment horizontal="left" vertical="center" wrapText="1"/>
    </xf>
    <xf numFmtId="0" fontId="14" fillId="4" borderId="5" xfId="0" applyNumberFormat="1" applyFont="1" applyFill="1" applyBorder="1" applyAlignment="1" applyProtection="1">
      <alignment vertical="top" wrapText="1"/>
    </xf>
    <xf numFmtId="0" fontId="36" fillId="0" borderId="1" xfId="0" applyFont="1" applyBorder="1" applyAlignment="1" applyProtection="1">
      <alignment horizontal="left" vertical="center"/>
    </xf>
    <xf numFmtId="0" fontId="7" fillId="0" borderId="1" xfId="0" applyFont="1" applyBorder="1" applyAlignment="1" applyProtection="1">
      <alignment horizontal="center" vertical="center"/>
    </xf>
    <xf numFmtId="0" fontId="36" fillId="0" borderId="1" xfId="0" applyFont="1" applyFill="1" applyBorder="1" applyAlignment="1" applyProtection="1">
      <alignment horizontal="center" vertical="center"/>
    </xf>
    <xf numFmtId="0" fontId="36" fillId="0" borderId="1" xfId="0" applyFont="1" applyFill="1" applyBorder="1" applyAlignment="1" applyProtection="1">
      <alignment horizontal="left" vertical="center"/>
    </xf>
    <xf numFmtId="0" fontId="36" fillId="0" borderId="1" xfId="0" applyFont="1" applyBorder="1" applyAlignment="1" applyProtection="1">
      <alignment horizontal="center"/>
    </xf>
    <xf numFmtId="0" fontId="9" fillId="0" borderId="1" xfId="0" applyFont="1" applyBorder="1" applyAlignment="1" applyProtection="1">
      <alignment horizontal="center"/>
    </xf>
    <xf numFmtId="9" fontId="14" fillId="0" borderId="1" xfId="6" applyFont="1" applyFill="1" applyBorder="1" applyAlignment="1" applyProtection="1">
      <alignment horizontal="center" vertical="center" wrapText="1"/>
    </xf>
    <xf numFmtId="0" fontId="36" fillId="0" borderId="1" xfId="0" applyFont="1" applyBorder="1" applyAlignment="1" applyProtection="1">
      <alignment horizontal="center" wrapText="1"/>
    </xf>
    <xf numFmtId="0" fontId="13" fillId="2" borderId="0" xfId="0" applyFont="1" applyFill="1" applyBorder="1" applyAlignment="1" applyProtection="1">
      <alignment horizontal="left" vertical="center" wrapText="1"/>
    </xf>
    <xf numFmtId="0" fontId="14" fillId="2" borderId="0" xfId="0" applyFont="1" applyFill="1" applyBorder="1" applyAlignment="1" applyProtection="1">
      <alignment horizontal="center" vertical="center" wrapText="1"/>
    </xf>
    <xf numFmtId="0" fontId="6" fillId="2" borderId="0" xfId="0" applyFont="1" applyFill="1" applyBorder="1" applyAlignment="1" applyProtection="1">
      <alignment vertical="center"/>
    </xf>
  </cellXfs>
  <cellStyles count="49">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Millares" xfId="48" builtinId="3"/>
    <cellStyle name="Millares [0] 2" xfId="1"/>
    <cellStyle name="Millares [0] 2 2" xfId="7"/>
    <cellStyle name="Millares 2" xfId="2"/>
    <cellStyle name="Normal" xfId="0" builtinId="0"/>
    <cellStyle name="Normal 2" xfId="3"/>
    <cellStyle name="Porcentaje" xfId="4" builtinId="5"/>
    <cellStyle name="Porcentaje 2" xfId="6"/>
    <cellStyle name="Porcentual 3" xfId="5"/>
  </cellStyles>
  <dxfs count="27">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endParaRPr lang="es-ES">
              <a:effectLst/>
            </a:endParaRPr>
          </a:p>
          <a:p>
            <a:pPr>
              <a:defRPr/>
            </a:pPr>
            <a:r>
              <a:rPr lang="es-ES" sz="1200" b="1" i="0" baseline="0">
                <a:effectLst/>
              </a:rPr>
              <a:t>Fortalecer la gestión y administración institucional</a:t>
            </a:r>
            <a:endParaRPr lang="es-ES" sz="1200">
              <a:effectLst/>
            </a:endParaRPr>
          </a:p>
        </c:rich>
      </c:tx>
      <c:layout>
        <c:manualLayout>
          <c:xMode val="edge"/>
          <c:yMode val="edge"/>
          <c:x val="0.21689804734115933"/>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0.13479785211181222"/>
          <c:y val="0.26716644794400701"/>
          <c:w val="0.85674278946739324"/>
          <c:h val="0.70968540390784474"/>
        </c:manualLayout>
      </c:layout>
      <c:bar3DChart>
        <c:barDir val="bar"/>
        <c:grouping val="percentStacked"/>
        <c:varyColors val="0"/>
        <c:ser>
          <c:idx val="0"/>
          <c:order val="0"/>
          <c:tx>
            <c:strRef>
              <c:f>'Tablero de Control'!$F$14</c:f>
              <c:strCache>
                <c:ptCount val="1"/>
                <c:pt idx="0">
                  <c:v>Avance Acumulado</c:v>
                </c:pt>
              </c:strCache>
            </c:strRef>
          </c:tx>
          <c:invertIfNegative val="0"/>
          <c:cat>
            <c:strRef>
              <c:f>'Tablero de Control'!$E$15:$E$17</c:f>
              <c:strCache>
                <c:ptCount val="3"/>
                <c:pt idx="0">
                  <c:v>Estrategia 2</c:v>
                </c:pt>
                <c:pt idx="1">
                  <c:v>Estrategia 4</c:v>
                </c:pt>
                <c:pt idx="2">
                  <c:v>Objetivo 5</c:v>
                </c:pt>
              </c:strCache>
            </c:strRef>
          </c:cat>
          <c:val>
            <c:numRef>
              <c:f>'Tablero de Control'!$F$15:$F$17</c:f>
              <c:numCache>
                <c:formatCode>0%</c:formatCode>
                <c:ptCount val="3"/>
                <c:pt idx="0">
                  <c:v>0.33333333333333331</c:v>
                </c:pt>
                <c:pt idx="1">
                  <c:v>0.64374999999999993</c:v>
                </c:pt>
                <c:pt idx="2">
                  <c:v>0.48854166666666665</c:v>
                </c:pt>
              </c:numCache>
            </c:numRef>
          </c:val>
        </c:ser>
        <c:ser>
          <c:idx val="1"/>
          <c:order val="1"/>
          <c:tx>
            <c:strRef>
              <c:f>'Tablero de Control'!$G$14</c:f>
              <c:strCache>
                <c:ptCount val="1"/>
                <c:pt idx="0">
                  <c:v>Faltante</c:v>
                </c:pt>
              </c:strCache>
            </c:strRef>
          </c:tx>
          <c:invertIfNegative val="0"/>
          <c:cat>
            <c:strRef>
              <c:f>'Tablero de Control'!$E$15:$E$17</c:f>
              <c:strCache>
                <c:ptCount val="3"/>
                <c:pt idx="0">
                  <c:v>Estrategia 2</c:v>
                </c:pt>
                <c:pt idx="1">
                  <c:v>Estrategia 4</c:v>
                </c:pt>
                <c:pt idx="2">
                  <c:v>Objetivo 5</c:v>
                </c:pt>
              </c:strCache>
            </c:strRef>
          </c:cat>
          <c:val>
            <c:numRef>
              <c:f>'Tablero de Control'!$G$15:$G$17</c:f>
              <c:numCache>
                <c:formatCode>0%</c:formatCode>
                <c:ptCount val="3"/>
                <c:pt idx="0">
                  <c:v>0.66666666666666674</c:v>
                </c:pt>
                <c:pt idx="1">
                  <c:v>0.35625000000000007</c:v>
                </c:pt>
                <c:pt idx="2">
                  <c:v>0.51145833333333335</c:v>
                </c:pt>
              </c:numCache>
            </c:numRef>
          </c:val>
        </c:ser>
        <c:dLbls>
          <c:showLegendKey val="0"/>
          <c:showVal val="1"/>
          <c:showCatName val="0"/>
          <c:showSerName val="0"/>
          <c:showPercent val="0"/>
          <c:showBubbleSize val="0"/>
        </c:dLbls>
        <c:gapWidth val="95"/>
        <c:gapDepth val="95"/>
        <c:shape val="box"/>
        <c:axId val="89268992"/>
        <c:axId val="89270528"/>
        <c:axId val="0"/>
      </c:bar3DChart>
      <c:catAx>
        <c:axId val="89268992"/>
        <c:scaling>
          <c:orientation val="minMax"/>
        </c:scaling>
        <c:delete val="0"/>
        <c:axPos val="l"/>
        <c:majorTickMark val="none"/>
        <c:minorTickMark val="none"/>
        <c:tickLblPos val="nextTo"/>
        <c:crossAx val="89270528"/>
        <c:crosses val="autoZero"/>
        <c:auto val="1"/>
        <c:lblAlgn val="ctr"/>
        <c:lblOffset val="100"/>
        <c:noMultiLvlLbl val="0"/>
      </c:catAx>
      <c:valAx>
        <c:axId val="89270528"/>
        <c:scaling>
          <c:orientation val="minMax"/>
        </c:scaling>
        <c:delete val="1"/>
        <c:axPos val="b"/>
        <c:numFmt formatCode="0%" sourceLinked="1"/>
        <c:majorTickMark val="out"/>
        <c:minorTickMark val="none"/>
        <c:tickLblPos val="nextTo"/>
        <c:crossAx val="89268992"/>
        <c:crosses val="autoZero"/>
        <c:crossBetween val="between"/>
      </c:valAx>
    </c:plotArea>
    <c:legend>
      <c:legendPos val="t"/>
      <c:layout>
        <c:manualLayout>
          <c:xMode val="edge"/>
          <c:yMode val="edge"/>
          <c:x val="0.32326211344945949"/>
          <c:y val="0.19270851560221638"/>
          <c:w val="0.35347577310108097"/>
          <c:h val="8.3717191601049873E-2"/>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34"/>
    </mc:Choice>
    <mc:Fallback>
      <c:style val="34"/>
    </mc:Fallback>
  </mc:AlternateContent>
  <c:chart>
    <c:title>
      <c:tx>
        <c:rich>
          <a:bodyPr/>
          <a:lstStyle/>
          <a:p>
            <a:pPr>
              <a:defRPr/>
            </a:pPr>
            <a:r>
              <a:rPr lang="es-ES" sz="1800" b="1" i="0" baseline="0">
                <a:effectLst/>
              </a:rPr>
              <a:t>Objetivo Estratégico 5: </a:t>
            </a:r>
            <a:endParaRPr lang="es-ES">
              <a:effectLst/>
            </a:endParaRPr>
          </a:p>
          <a:p>
            <a:pPr>
              <a:defRPr/>
            </a:pPr>
            <a:r>
              <a:rPr lang="es-ES" sz="1200" b="1" i="0" baseline="0">
                <a:effectLst/>
              </a:rPr>
              <a:t>Fortalecer la gestión y administración institucional</a:t>
            </a:r>
            <a:endParaRPr lang="es-ES" sz="1200">
              <a:effectLst/>
            </a:endParaRPr>
          </a:p>
        </c:rich>
      </c:tx>
      <c:layout>
        <c:manualLayout>
          <c:xMode val="edge"/>
          <c:yMode val="edge"/>
          <c:x val="0.33089100173717478"/>
          <c:y val="0"/>
        </c:manualLayout>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8441736569672307E-2"/>
          <c:y val="0.26716644794400701"/>
          <c:w val="0.91309890298294849"/>
          <c:h val="0.70968540390784474"/>
        </c:manualLayout>
      </c:layout>
      <c:bar3DChart>
        <c:barDir val="bar"/>
        <c:grouping val="percentStacked"/>
        <c:varyColors val="0"/>
        <c:ser>
          <c:idx val="0"/>
          <c:order val="0"/>
          <c:tx>
            <c:strRef>
              <c:f>'Tablero de Control'!$F$14</c:f>
              <c:strCache>
                <c:ptCount val="1"/>
                <c:pt idx="0">
                  <c:v>Avance Acumulado</c:v>
                </c:pt>
              </c:strCache>
            </c:strRef>
          </c:tx>
          <c:invertIfNegative val="0"/>
          <c:cat>
            <c:strRef>
              <c:f>'Tablero de Control'!$E$16:$E$17</c:f>
              <c:strCache>
                <c:ptCount val="2"/>
                <c:pt idx="0">
                  <c:v>Estrategia 4</c:v>
                </c:pt>
                <c:pt idx="1">
                  <c:v>Objetivo 5</c:v>
                </c:pt>
              </c:strCache>
            </c:strRef>
          </c:cat>
          <c:val>
            <c:numRef>
              <c:f>'Tablero de Control'!$F$16:$F$17</c:f>
              <c:numCache>
                <c:formatCode>0%</c:formatCode>
                <c:ptCount val="2"/>
                <c:pt idx="0">
                  <c:v>0.64374999999999993</c:v>
                </c:pt>
                <c:pt idx="1">
                  <c:v>0.48854166666666665</c:v>
                </c:pt>
              </c:numCache>
            </c:numRef>
          </c:val>
        </c:ser>
        <c:ser>
          <c:idx val="1"/>
          <c:order val="1"/>
          <c:tx>
            <c:strRef>
              <c:f>'Tablero de Control'!$G$14</c:f>
              <c:strCache>
                <c:ptCount val="1"/>
                <c:pt idx="0">
                  <c:v>Faltante</c:v>
                </c:pt>
              </c:strCache>
            </c:strRef>
          </c:tx>
          <c:invertIfNegative val="0"/>
          <c:cat>
            <c:strRef>
              <c:f>'Tablero de Control'!$E$16:$E$17</c:f>
              <c:strCache>
                <c:ptCount val="2"/>
                <c:pt idx="0">
                  <c:v>Estrategia 4</c:v>
                </c:pt>
                <c:pt idx="1">
                  <c:v>Objetivo 5</c:v>
                </c:pt>
              </c:strCache>
            </c:strRef>
          </c:cat>
          <c:val>
            <c:numRef>
              <c:f>'Tablero de Control'!$G$16:$G$17</c:f>
              <c:numCache>
                <c:formatCode>0%</c:formatCode>
                <c:ptCount val="2"/>
                <c:pt idx="0">
                  <c:v>0.35625000000000007</c:v>
                </c:pt>
                <c:pt idx="1">
                  <c:v>0.51145833333333335</c:v>
                </c:pt>
              </c:numCache>
            </c:numRef>
          </c:val>
        </c:ser>
        <c:dLbls>
          <c:showLegendKey val="0"/>
          <c:showVal val="1"/>
          <c:showCatName val="0"/>
          <c:showSerName val="0"/>
          <c:showPercent val="0"/>
          <c:showBubbleSize val="0"/>
        </c:dLbls>
        <c:gapWidth val="95"/>
        <c:gapDepth val="95"/>
        <c:shape val="box"/>
        <c:axId val="89322624"/>
        <c:axId val="89324160"/>
        <c:axId val="0"/>
      </c:bar3DChart>
      <c:catAx>
        <c:axId val="89322624"/>
        <c:scaling>
          <c:orientation val="minMax"/>
        </c:scaling>
        <c:delete val="0"/>
        <c:axPos val="l"/>
        <c:majorTickMark val="none"/>
        <c:minorTickMark val="none"/>
        <c:tickLblPos val="nextTo"/>
        <c:crossAx val="89324160"/>
        <c:crosses val="autoZero"/>
        <c:auto val="1"/>
        <c:lblAlgn val="ctr"/>
        <c:lblOffset val="100"/>
        <c:noMultiLvlLbl val="0"/>
      </c:catAx>
      <c:valAx>
        <c:axId val="89324160"/>
        <c:scaling>
          <c:orientation val="minMax"/>
        </c:scaling>
        <c:delete val="1"/>
        <c:axPos val="b"/>
        <c:numFmt formatCode="0%" sourceLinked="1"/>
        <c:majorTickMark val="out"/>
        <c:minorTickMark val="none"/>
        <c:tickLblPos val="nextTo"/>
        <c:crossAx val="89322624"/>
        <c:crosses val="autoZero"/>
        <c:crossBetween val="between"/>
      </c:valAx>
    </c:plotArea>
    <c:legend>
      <c:legendPos val="t"/>
      <c:layout>
        <c:manualLayout>
          <c:xMode val="edge"/>
          <c:yMode val="edge"/>
          <c:x val="0.32326215707186451"/>
          <c:y val="0.1927086420470504"/>
          <c:w val="0.35347577310108097"/>
          <c:h val="8.3717191601049873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a:extLst>
            <a:ext uri="{FF2B5EF4-FFF2-40B4-BE49-F238E27FC236}">
              <a16:creationId xmlns="" xmlns:a16="http://schemas.microsoft.com/office/drawing/2014/main" id="{00000000-0008-0000-0100-0000A33D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1038777</xdr:colOff>
      <xdr:row>37</xdr:row>
      <xdr:rowOff>11205</xdr:rowOff>
    </xdr:from>
    <xdr:ext cx="2042840" cy="851647"/>
    <mc:AlternateContent xmlns:mc="http://schemas.openxmlformats.org/markup-compatibility/2006" xmlns:a14="http://schemas.microsoft.com/office/drawing/2010/main">
      <mc:Choice Requires="a14">
        <xdr:sp macro="" textlink="">
          <xdr:nvSpPr>
            <xdr:cNvPr id="4" name="3 CuadroTexto">
              <a:extLst>
                <a:ext uri="{FF2B5EF4-FFF2-40B4-BE49-F238E27FC236}">
                  <a16:creationId xmlns="" xmlns:a16="http://schemas.microsoft.com/office/drawing/2014/main" id="{00000000-0008-0000-0100-000004000000}"/>
                </a:ext>
              </a:extLst>
            </xdr:cNvPr>
            <xdr:cNvSpPr txBox="1"/>
          </xdr:nvSpPr>
          <xdr:spPr>
            <a:xfrm>
              <a:off x="1464601" y="1269626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4" name="3 CuadroTexto"/>
            <xdr:cNvSpPr txBox="1"/>
          </xdr:nvSpPr>
          <xdr:spPr>
            <a:xfrm>
              <a:off x="1464601" y="12696264"/>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2000" b="0" i="0">
                  <a:solidFill>
                    <a:schemeClr val="tx1"/>
                  </a:solidFill>
                  <a:effectLst/>
                  <a:latin typeface="Cambria Math"/>
                  <a:ea typeface="+mn-ea"/>
                  <a:cs typeface="+mn-cs"/>
                </a:rPr>
                <a:t>∑10_(</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a:t>
              </a:r>
              <a:r>
                <a:rPr lang="es-ES" sz="2000" b="0" i="0">
                  <a:solidFill>
                    <a:schemeClr val="tx1"/>
                  </a:solidFill>
                  <a:effectLst/>
                  <a:latin typeface="+mn-lt"/>
                  <a:ea typeface="+mn-ea"/>
                  <a:cs typeface="+mn-cs"/>
                </a:rPr>
                <a:t>𝑒_𝑖  𝑤_𝑖</a:t>
              </a:r>
              <a:r>
                <a:rPr lang="es-ES" sz="2000" b="0" i="0">
                  <a:solidFill>
                    <a:schemeClr val="tx1"/>
                  </a:solidFill>
                  <a:effectLst/>
                  <a:latin typeface="Cambria Math"/>
                  <a:ea typeface="+mn-ea"/>
                  <a:cs typeface="+mn-cs"/>
                </a:rPr>
                <a:t> 〗</a:t>
              </a:r>
              <a:endParaRPr lang="es-ES" sz="2000"/>
            </a:p>
          </xdr:txBody>
        </xdr:sp>
      </mc:Fallback>
    </mc:AlternateContent>
    <xdr:clientData/>
  </xdr:oneCellAnchor>
  <xdr:oneCellAnchor>
    <xdr:from>
      <xdr:col>2</xdr:col>
      <xdr:colOff>33618</xdr:colOff>
      <xdr:row>38</xdr:row>
      <xdr:rowOff>257735</xdr:rowOff>
    </xdr:from>
    <xdr:ext cx="2812677" cy="655821"/>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1512794" y="13402235"/>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1953182</xdr:colOff>
      <xdr:row>37</xdr:row>
      <xdr:rowOff>107576</xdr:rowOff>
    </xdr:from>
    <xdr:ext cx="1184466" cy="649942"/>
    <mc:AlternateContent xmlns:mc="http://schemas.openxmlformats.org/markup-compatibility/2006" xmlns:a14="http://schemas.microsoft.com/office/drawing/2010/main">
      <mc:Choice Requires="a14">
        <xdr:sp macro="" textlink="">
          <xdr:nvSpPr>
            <xdr:cNvPr id="7" name="6 CuadroTexto">
              <a:extLst>
                <a:ext uri="{FF2B5EF4-FFF2-40B4-BE49-F238E27FC236}">
                  <a16:creationId xmlns="" xmlns:a16="http://schemas.microsoft.com/office/drawing/2014/main" id="{00000000-0008-0000-0100-000007000000}"/>
                </a:ext>
              </a:extLst>
            </xdr:cNvPr>
            <xdr:cNvSpPr txBox="1"/>
          </xdr:nvSpPr>
          <xdr:spPr>
            <a:xfrm>
              <a:off x="3432358" y="1279263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7" name="6 CuadroTexto"/>
            <xdr:cNvSpPr txBox="1"/>
          </xdr:nvSpPr>
          <xdr:spPr>
            <a:xfrm>
              <a:off x="3432358" y="1279263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a:extLst>
            <a:ext uri="{FF2B5EF4-FFF2-40B4-BE49-F238E27FC236}">
              <a16:creationId xmlns="" xmlns:a16="http://schemas.microsoft.com/office/drawing/2014/main" id="{00000000-0008-0000-0200-000091500000}"/>
            </a:ext>
          </a:extLst>
        </xdr:cNvPr>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a:extLst>
            <a:ext uri="{FF2B5EF4-FFF2-40B4-BE49-F238E27FC236}">
              <a16:creationId xmlns="" xmlns:a16="http://schemas.microsoft.com/office/drawing/2014/main" id="{00000000-0008-0000-0300-000024360000}"/>
            </a:ext>
          </a:extLst>
        </xdr:cNvPr>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1401752</xdr:colOff>
      <xdr:row>18</xdr:row>
      <xdr:rowOff>146797</xdr:rowOff>
    </xdr:from>
    <xdr:to>
      <xdr:col>7</xdr:col>
      <xdr:colOff>1434351</xdr:colOff>
      <xdr:row>33</xdr:row>
      <xdr:rowOff>32497</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28575</xdr:colOff>
      <xdr:row>6</xdr:row>
      <xdr:rowOff>38100</xdr:rowOff>
    </xdr:from>
    <xdr:to>
      <xdr:col>14</xdr:col>
      <xdr:colOff>704850</xdr:colOff>
      <xdr:row>19</xdr:row>
      <xdr:rowOff>142875</xdr:rowOff>
    </xdr:to>
    <xdr:graphicFrame macro="">
      <xdr:nvGraphicFramePr>
        <xdr:cNvPr id="3"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BreakPreview" zoomScale="60" zoomScaleNormal="70" workbookViewId="0">
      <pane ySplit="1" topLeftCell="A10" activePane="bottomLeft" state="frozen"/>
      <selection pane="bottomLeft" activeCell="B1" sqref="B1:B37"/>
    </sheetView>
  </sheetViews>
  <sheetFormatPr baseColWidth="10" defaultRowHeight="12.75" x14ac:dyDescent="0.2"/>
  <cols>
    <col min="1" max="1" width="19.42578125" style="4" customWidth="1"/>
    <col min="2" max="2" width="113" style="4" customWidth="1"/>
    <col min="3" max="3" width="27" style="4" customWidth="1"/>
    <col min="4" max="4" width="21.28515625" style="4" customWidth="1"/>
    <col min="5" max="5" width="86" style="4" customWidth="1"/>
    <col min="6" max="6" width="53" style="4" customWidth="1"/>
    <col min="7" max="7" width="39.42578125" style="4" customWidth="1"/>
    <col min="8" max="16384" width="11.42578125" style="4"/>
  </cols>
  <sheetData>
    <row r="1" spans="1:7" ht="63.75" x14ac:dyDescent="0.2">
      <c r="A1" s="5" t="s">
        <v>57</v>
      </c>
      <c r="B1" s="6" t="s">
        <v>291</v>
      </c>
      <c r="C1" s="7" t="s">
        <v>58</v>
      </c>
      <c r="D1" s="7" t="s">
        <v>113</v>
      </c>
      <c r="E1" s="7" t="s">
        <v>115</v>
      </c>
      <c r="F1" s="7" t="s">
        <v>107</v>
      </c>
      <c r="G1" s="8" t="s">
        <v>106</v>
      </c>
    </row>
    <row r="2" spans="1:7" ht="25.5" x14ac:dyDescent="0.2">
      <c r="A2" s="55" t="s">
        <v>2</v>
      </c>
      <c r="B2" s="64" t="s">
        <v>296</v>
      </c>
      <c r="C2" s="52" t="s">
        <v>59</v>
      </c>
      <c r="D2" s="64" t="s">
        <v>114</v>
      </c>
      <c r="E2" s="9" t="s">
        <v>60</v>
      </c>
      <c r="F2" s="52" t="s">
        <v>123</v>
      </c>
      <c r="G2" s="50" t="s">
        <v>122</v>
      </c>
    </row>
    <row r="3" spans="1:7" ht="38.25" x14ac:dyDescent="0.2">
      <c r="A3" s="55"/>
      <c r="B3" s="65"/>
      <c r="C3" s="52"/>
      <c r="D3" s="65"/>
      <c r="E3" s="9" t="s">
        <v>61</v>
      </c>
      <c r="F3" s="52"/>
      <c r="G3" s="50"/>
    </row>
    <row r="4" spans="1:7" ht="38.25" x14ac:dyDescent="0.2">
      <c r="A4" s="55"/>
      <c r="B4" s="65"/>
      <c r="C4" s="52"/>
      <c r="D4" s="65"/>
      <c r="E4" s="9" t="s">
        <v>62</v>
      </c>
      <c r="F4" s="52"/>
      <c r="G4" s="50"/>
    </row>
    <row r="5" spans="1:7" ht="25.5" x14ac:dyDescent="0.2">
      <c r="A5" s="55"/>
      <c r="B5" s="65"/>
      <c r="C5" s="52"/>
      <c r="D5" s="65"/>
      <c r="E5" s="9" t="s">
        <v>63</v>
      </c>
      <c r="F5" s="52"/>
      <c r="G5" s="50"/>
    </row>
    <row r="6" spans="1:7" ht="25.5" x14ac:dyDescent="0.2">
      <c r="A6" s="55"/>
      <c r="B6" s="65"/>
      <c r="C6" s="52"/>
      <c r="D6" s="66"/>
      <c r="E6" s="9" t="s">
        <v>64</v>
      </c>
      <c r="F6" s="52"/>
      <c r="G6" s="50"/>
    </row>
    <row r="7" spans="1:7" x14ac:dyDescent="0.2">
      <c r="A7" s="55"/>
      <c r="B7" s="65"/>
      <c r="C7" s="52" t="s">
        <v>65</v>
      </c>
      <c r="D7" s="64" t="s">
        <v>118</v>
      </c>
      <c r="E7" s="9" t="s">
        <v>66</v>
      </c>
      <c r="F7" s="52"/>
      <c r="G7" s="50"/>
    </row>
    <row r="8" spans="1:7" x14ac:dyDescent="0.2">
      <c r="A8" s="55"/>
      <c r="B8" s="66"/>
      <c r="C8" s="52"/>
      <c r="D8" s="66"/>
      <c r="E8" s="9" t="s">
        <v>67</v>
      </c>
      <c r="F8" s="52"/>
      <c r="G8" s="50"/>
    </row>
    <row r="9" spans="1:7" ht="38.25" x14ac:dyDescent="0.2">
      <c r="A9" s="55" t="s">
        <v>109</v>
      </c>
      <c r="B9" s="64" t="s">
        <v>294</v>
      </c>
      <c r="C9" s="52" t="s">
        <v>68</v>
      </c>
      <c r="D9" s="64" t="s">
        <v>116</v>
      </c>
      <c r="E9" s="9" t="s">
        <v>69</v>
      </c>
      <c r="F9" s="52" t="s">
        <v>110</v>
      </c>
      <c r="G9" s="50" t="s">
        <v>120</v>
      </c>
    </row>
    <row r="10" spans="1:7" ht="25.5" x14ac:dyDescent="0.2">
      <c r="A10" s="55"/>
      <c r="B10" s="65"/>
      <c r="C10" s="52"/>
      <c r="D10" s="65"/>
      <c r="E10" s="9" t="s">
        <v>70</v>
      </c>
      <c r="F10" s="52"/>
      <c r="G10" s="50"/>
    </row>
    <row r="11" spans="1:7" ht="25.5" x14ac:dyDescent="0.2">
      <c r="A11" s="55"/>
      <c r="B11" s="65"/>
      <c r="C11" s="52"/>
      <c r="D11" s="66"/>
      <c r="E11" s="9" t="s">
        <v>71</v>
      </c>
      <c r="F11" s="52"/>
      <c r="G11" s="50"/>
    </row>
    <row r="12" spans="1:7" ht="25.5" x14ac:dyDescent="0.2">
      <c r="A12" s="55"/>
      <c r="B12" s="65"/>
      <c r="C12" s="52" t="s">
        <v>72</v>
      </c>
      <c r="D12" s="64" t="s">
        <v>116</v>
      </c>
      <c r="E12" s="9" t="s">
        <v>73</v>
      </c>
      <c r="F12" s="52"/>
      <c r="G12" s="50"/>
    </row>
    <row r="13" spans="1:7" ht="25.5" x14ac:dyDescent="0.2">
      <c r="A13" s="55"/>
      <c r="B13" s="65"/>
      <c r="C13" s="52"/>
      <c r="D13" s="65"/>
      <c r="E13" s="9" t="s">
        <v>74</v>
      </c>
      <c r="F13" s="52"/>
      <c r="G13" s="50"/>
    </row>
    <row r="14" spans="1:7" ht="38.25" x14ac:dyDescent="0.2">
      <c r="A14" s="55"/>
      <c r="B14" s="65"/>
      <c r="C14" s="52"/>
      <c r="D14" s="65"/>
      <c r="E14" s="9" t="s">
        <v>75</v>
      </c>
      <c r="F14" s="52"/>
      <c r="G14" s="50"/>
    </row>
    <row r="15" spans="1:7" ht="25.5" x14ac:dyDescent="0.2">
      <c r="A15" s="55"/>
      <c r="B15" s="65"/>
      <c r="C15" s="52"/>
      <c r="D15" s="65"/>
      <c r="E15" s="9" t="s">
        <v>76</v>
      </c>
      <c r="F15" s="52"/>
      <c r="G15" s="50"/>
    </row>
    <row r="16" spans="1:7" ht="25.5" x14ac:dyDescent="0.2">
      <c r="A16" s="55"/>
      <c r="B16" s="65"/>
      <c r="C16" s="52"/>
      <c r="D16" s="65"/>
      <c r="E16" s="9" t="s">
        <v>77</v>
      </c>
      <c r="F16" s="52"/>
      <c r="G16" s="50"/>
    </row>
    <row r="17" spans="1:7" ht="25.5" x14ac:dyDescent="0.2">
      <c r="A17" s="55"/>
      <c r="B17" s="65"/>
      <c r="C17" s="52"/>
      <c r="D17" s="66"/>
      <c r="E17" s="9" t="s">
        <v>78</v>
      </c>
      <c r="F17" s="52"/>
      <c r="G17" s="50"/>
    </row>
    <row r="18" spans="1:7" x14ac:dyDescent="0.2">
      <c r="A18" s="55"/>
      <c r="B18" s="65"/>
      <c r="C18" s="52" t="s">
        <v>65</v>
      </c>
      <c r="D18" s="64" t="s">
        <v>118</v>
      </c>
      <c r="E18" s="10" t="s">
        <v>66</v>
      </c>
      <c r="F18" s="52"/>
      <c r="G18" s="50"/>
    </row>
    <row r="19" spans="1:7" x14ac:dyDescent="0.2">
      <c r="A19" s="55"/>
      <c r="B19" s="66"/>
      <c r="C19" s="52"/>
      <c r="D19" s="66"/>
      <c r="E19" s="10" t="s">
        <v>67</v>
      </c>
      <c r="F19" s="52"/>
      <c r="G19" s="50"/>
    </row>
    <row r="20" spans="1:7" ht="25.5" x14ac:dyDescent="0.2">
      <c r="A20" s="55" t="s">
        <v>79</v>
      </c>
      <c r="B20" s="64" t="s">
        <v>293</v>
      </c>
      <c r="C20" s="52" t="s">
        <v>65</v>
      </c>
      <c r="D20" s="64" t="s">
        <v>119</v>
      </c>
      <c r="E20" s="9" t="s">
        <v>80</v>
      </c>
      <c r="F20" s="52" t="s">
        <v>111</v>
      </c>
      <c r="G20" s="50" t="s">
        <v>108</v>
      </c>
    </row>
    <row r="21" spans="1:7" ht="25.5" x14ac:dyDescent="0.2">
      <c r="A21" s="55"/>
      <c r="B21" s="65"/>
      <c r="C21" s="52"/>
      <c r="D21" s="65"/>
      <c r="E21" s="9" t="s">
        <v>81</v>
      </c>
      <c r="F21" s="54"/>
      <c r="G21" s="51"/>
    </row>
    <row r="22" spans="1:7" x14ac:dyDescent="0.2">
      <c r="A22" s="55"/>
      <c r="B22" s="65"/>
      <c r="C22" s="52"/>
      <c r="D22" s="65"/>
      <c r="E22" s="9" t="s">
        <v>66</v>
      </c>
      <c r="F22" s="54"/>
      <c r="G22" s="51"/>
    </row>
    <row r="23" spans="1:7" x14ac:dyDescent="0.2">
      <c r="A23" s="55"/>
      <c r="B23" s="65"/>
      <c r="C23" s="52"/>
      <c r="D23" s="65"/>
      <c r="E23" s="9" t="s">
        <v>67</v>
      </c>
      <c r="F23" s="54"/>
      <c r="G23" s="51"/>
    </row>
    <row r="24" spans="1:7" ht="25.5" x14ac:dyDescent="0.2">
      <c r="A24" s="55"/>
      <c r="B24" s="66"/>
      <c r="C24" s="52"/>
      <c r="D24" s="66"/>
      <c r="E24" s="9" t="s">
        <v>82</v>
      </c>
      <c r="F24" s="54"/>
      <c r="G24" s="51"/>
    </row>
    <row r="25" spans="1:7" x14ac:dyDescent="0.2">
      <c r="A25" s="60" t="s">
        <v>83</v>
      </c>
      <c r="B25" s="64" t="s">
        <v>292</v>
      </c>
      <c r="C25" s="52" t="s">
        <v>65</v>
      </c>
      <c r="D25" s="64" t="s">
        <v>118</v>
      </c>
      <c r="E25" s="9" t="s">
        <v>84</v>
      </c>
      <c r="F25" s="59" t="s">
        <v>124</v>
      </c>
      <c r="G25" s="50" t="s">
        <v>108</v>
      </c>
    </row>
    <row r="26" spans="1:7" x14ac:dyDescent="0.2">
      <c r="A26" s="61"/>
      <c r="B26" s="67"/>
      <c r="C26" s="52"/>
      <c r="D26" s="65"/>
      <c r="E26" s="9" t="s">
        <v>66</v>
      </c>
      <c r="F26" s="52"/>
      <c r="G26" s="50"/>
    </row>
    <row r="27" spans="1:7" x14ac:dyDescent="0.2">
      <c r="A27" s="61"/>
      <c r="B27" s="67"/>
      <c r="C27" s="52"/>
      <c r="D27" s="65"/>
      <c r="E27" s="9" t="s">
        <v>67</v>
      </c>
      <c r="F27" s="52"/>
      <c r="G27" s="50"/>
    </row>
    <row r="28" spans="1:7" ht="25.5" x14ac:dyDescent="0.2">
      <c r="A28" s="61"/>
      <c r="B28" s="67"/>
      <c r="C28" s="52"/>
      <c r="D28" s="66"/>
      <c r="E28" s="9" t="s">
        <v>82</v>
      </c>
      <c r="F28" s="52"/>
      <c r="G28" s="50"/>
    </row>
    <row r="29" spans="1:7" ht="25.5" x14ac:dyDescent="0.2">
      <c r="A29" s="61"/>
      <c r="B29" s="67"/>
      <c r="C29" s="52" t="s">
        <v>85</v>
      </c>
      <c r="D29" s="64" t="s">
        <v>117</v>
      </c>
      <c r="E29" s="9" t="s">
        <v>86</v>
      </c>
      <c r="F29" s="52" t="s">
        <v>112</v>
      </c>
      <c r="G29" s="50" t="s">
        <v>121</v>
      </c>
    </row>
    <row r="30" spans="1:7" ht="25.5" x14ac:dyDescent="0.2">
      <c r="A30" s="61"/>
      <c r="B30" s="67"/>
      <c r="C30" s="52"/>
      <c r="D30" s="65"/>
      <c r="E30" s="9" t="s">
        <v>87</v>
      </c>
      <c r="F30" s="52"/>
      <c r="G30" s="50"/>
    </row>
    <row r="31" spans="1:7" ht="25.5" x14ac:dyDescent="0.2">
      <c r="A31" s="61"/>
      <c r="B31" s="67"/>
      <c r="C31" s="52"/>
      <c r="D31" s="65"/>
      <c r="E31" s="9" t="s">
        <v>88</v>
      </c>
      <c r="F31" s="52"/>
      <c r="G31" s="50"/>
    </row>
    <row r="32" spans="1:7" ht="25.5" x14ac:dyDescent="0.2">
      <c r="A32" s="61"/>
      <c r="B32" s="67"/>
      <c r="C32" s="52"/>
      <c r="D32" s="65"/>
      <c r="E32" s="9" t="s">
        <v>89</v>
      </c>
      <c r="F32" s="52"/>
      <c r="G32" s="50"/>
    </row>
    <row r="33" spans="1:7" ht="38.25" x14ac:dyDescent="0.2">
      <c r="A33" s="61"/>
      <c r="B33" s="67"/>
      <c r="C33" s="52"/>
      <c r="D33" s="65"/>
      <c r="E33" s="9" t="s">
        <v>90</v>
      </c>
      <c r="F33" s="52"/>
      <c r="G33" s="50"/>
    </row>
    <row r="34" spans="1:7" ht="25.5" x14ac:dyDescent="0.2">
      <c r="A34" s="61"/>
      <c r="B34" s="67"/>
      <c r="C34" s="52"/>
      <c r="D34" s="65"/>
      <c r="E34" s="9" t="s">
        <v>91</v>
      </c>
      <c r="F34" s="52"/>
      <c r="G34" s="50"/>
    </row>
    <row r="35" spans="1:7" ht="25.5" x14ac:dyDescent="0.2">
      <c r="A35" s="62"/>
      <c r="B35" s="68"/>
      <c r="C35" s="52"/>
      <c r="D35" s="66"/>
      <c r="E35" s="9" t="s">
        <v>92</v>
      </c>
      <c r="F35" s="52"/>
      <c r="G35" s="50"/>
    </row>
    <row r="36" spans="1:7" x14ac:dyDescent="0.2">
      <c r="A36" s="56" t="s">
        <v>93</v>
      </c>
      <c r="B36" s="52" t="s">
        <v>295</v>
      </c>
      <c r="C36" s="52" t="s">
        <v>65</v>
      </c>
      <c r="D36" s="52" t="s">
        <v>118</v>
      </c>
      <c r="E36" s="9" t="s">
        <v>66</v>
      </c>
      <c r="F36" s="52" t="s">
        <v>125</v>
      </c>
      <c r="G36" s="52" t="s">
        <v>108</v>
      </c>
    </row>
    <row r="37" spans="1:7" ht="13.5" thickBot="1" x14ac:dyDescent="0.25">
      <c r="A37" s="57"/>
      <c r="B37" s="63"/>
      <c r="C37" s="58"/>
      <c r="D37" s="58"/>
      <c r="E37" s="32" t="s">
        <v>67</v>
      </c>
      <c r="F37" s="58"/>
      <c r="G37" s="53"/>
    </row>
  </sheetData>
  <autoFilter ref="A1:F37"/>
  <mergeCells count="40">
    <mergeCell ref="A9:A19"/>
    <mergeCell ref="D29:D35"/>
    <mergeCell ref="D36:D37"/>
    <mergeCell ref="D2:D6"/>
    <mergeCell ref="D7:D8"/>
    <mergeCell ref="D9:D11"/>
    <mergeCell ref="D12:D17"/>
    <mergeCell ref="D18:D19"/>
    <mergeCell ref="D20:D24"/>
    <mergeCell ref="B2:B8"/>
    <mergeCell ref="B9:B19"/>
    <mergeCell ref="B20:B24"/>
    <mergeCell ref="B25:B35"/>
    <mergeCell ref="C7:C8"/>
    <mergeCell ref="F29:F35"/>
    <mergeCell ref="A25:A35"/>
    <mergeCell ref="C25:C28"/>
    <mergeCell ref="B36:B37"/>
    <mergeCell ref="D25:D28"/>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scale="70" orientation="landscape"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2"/>
  <sheetViews>
    <sheetView tabSelected="1" view="pageBreakPreview" zoomScale="85" zoomScaleNormal="85" zoomScaleSheetLayoutView="85" workbookViewId="0">
      <selection activeCell="C8" sqref="C8"/>
    </sheetView>
  </sheetViews>
  <sheetFormatPr baseColWidth="10" defaultRowHeight="15.75" zeroHeight="1" x14ac:dyDescent="0.25"/>
  <cols>
    <col min="1" max="1" width="6.42578125" style="105" customWidth="1"/>
    <col min="2" max="2" width="15.85546875" style="105" customWidth="1"/>
    <col min="3" max="3" width="50.140625" style="108" customWidth="1"/>
    <col min="4" max="4" width="28.28515625" style="105" customWidth="1"/>
    <col min="5" max="5" width="28.28515625" style="105" hidden="1" customWidth="1"/>
    <col min="6" max="6" width="25.140625" style="169" customWidth="1"/>
    <col min="7" max="7" width="23.7109375" style="170" customWidth="1"/>
    <col min="8" max="8" width="15.42578125" style="170" customWidth="1"/>
    <col min="9" max="9" width="23" style="170" customWidth="1"/>
    <col min="10" max="16384" width="11.42578125" style="95"/>
  </cols>
  <sheetData>
    <row r="1" spans="1:9" ht="38.25" customHeight="1" x14ac:dyDescent="0.25">
      <c r="A1" s="91"/>
      <c r="B1" s="91"/>
      <c r="C1" s="92" t="s">
        <v>31</v>
      </c>
      <c r="D1" s="92"/>
      <c r="E1" s="92"/>
      <c r="F1" s="92"/>
      <c r="G1" s="92"/>
      <c r="H1" s="93" t="s">
        <v>12</v>
      </c>
      <c r="I1" s="94" t="s">
        <v>184</v>
      </c>
    </row>
    <row r="2" spans="1:9" ht="38.25" customHeight="1" x14ac:dyDescent="0.25">
      <c r="A2" s="91"/>
      <c r="B2" s="91"/>
      <c r="C2" s="92" t="s">
        <v>32</v>
      </c>
      <c r="D2" s="92"/>
      <c r="E2" s="92"/>
      <c r="F2" s="92"/>
      <c r="G2" s="92"/>
      <c r="H2" s="93" t="s">
        <v>13</v>
      </c>
      <c r="I2" s="96" t="s">
        <v>185</v>
      </c>
    </row>
    <row r="3" spans="1:9" ht="3.75" customHeight="1" x14ac:dyDescent="0.25">
      <c r="A3" s="97"/>
      <c r="B3" s="98"/>
      <c r="C3" s="98"/>
      <c r="D3" s="98"/>
      <c r="E3" s="98"/>
      <c r="F3" s="99"/>
      <c r="G3" s="100"/>
      <c r="H3" s="100"/>
      <c r="I3" s="101"/>
    </row>
    <row r="4" spans="1:9" ht="27" customHeight="1" x14ac:dyDescent="0.25">
      <c r="A4" s="102"/>
      <c r="B4" s="103"/>
      <c r="C4" s="103"/>
      <c r="D4" s="103"/>
      <c r="E4" s="103"/>
      <c r="F4" s="103"/>
      <c r="G4" s="103"/>
      <c r="H4" s="103"/>
      <c r="I4" s="104"/>
    </row>
    <row r="5" spans="1:9" ht="6" customHeight="1" x14ac:dyDescent="0.25">
      <c r="A5" s="97"/>
      <c r="B5" s="98"/>
      <c r="C5" s="98"/>
      <c r="D5" s="98"/>
      <c r="E5" s="98"/>
      <c r="F5" s="99"/>
      <c r="G5" s="100"/>
      <c r="H5" s="100"/>
      <c r="I5" s="101"/>
    </row>
    <row r="6" spans="1:9" ht="39.75" customHeight="1" x14ac:dyDescent="0.25">
      <c r="B6" s="106" t="s">
        <v>102</v>
      </c>
      <c r="C6" s="106"/>
      <c r="D6" s="107">
        <v>2017</v>
      </c>
      <c r="F6" s="108"/>
      <c r="G6" s="95"/>
      <c r="H6" s="95"/>
      <c r="I6" s="95"/>
    </row>
    <row r="7" spans="1:9" ht="5.25" customHeight="1" x14ac:dyDescent="0.25">
      <c r="A7" s="97"/>
      <c r="B7" s="98"/>
      <c r="C7" s="98"/>
      <c r="D7" s="98"/>
      <c r="E7" s="98"/>
      <c r="F7" s="99"/>
      <c r="G7" s="100"/>
      <c r="H7" s="100"/>
      <c r="I7" s="101"/>
    </row>
    <row r="8" spans="1:9" ht="409.6" customHeight="1" x14ac:dyDescent="0.25">
      <c r="A8" s="109" t="s">
        <v>205</v>
      </c>
      <c r="B8" s="110"/>
      <c r="C8" s="111" t="s">
        <v>93</v>
      </c>
      <c r="D8" s="112" t="s">
        <v>290</v>
      </c>
      <c r="E8" s="69" t="str">
        <f>IFERROR(VLOOKUP(C8,'Validac Área Obj. Estr. Proy.'!A2:B37,2,FALSE),"")</f>
        <v>Acuerdo 02 de 2007:
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Funciones Asesor(a) Jurídico(a):
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v>
      </c>
      <c r="F8" s="70"/>
      <c r="G8" s="70"/>
      <c r="H8" s="70"/>
      <c r="I8" s="71"/>
    </row>
    <row r="9" spans="1:9" ht="3.75" customHeight="1" x14ac:dyDescent="0.25">
      <c r="A9" s="113"/>
      <c r="B9" s="114"/>
      <c r="C9" s="114"/>
      <c r="D9" s="114"/>
      <c r="E9" s="114"/>
      <c r="F9" s="114"/>
      <c r="G9" s="114"/>
      <c r="H9" s="114"/>
      <c r="I9" s="115"/>
    </row>
    <row r="10" spans="1:9" ht="31.5" customHeight="1" x14ac:dyDescent="0.25">
      <c r="A10" s="116" t="s">
        <v>206</v>
      </c>
      <c r="B10" s="116"/>
      <c r="C10" s="117" t="s">
        <v>42</v>
      </c>
      <c r="D10" s="118"/>
      <c r="E10" s="118"/>
      <c r="F10" s="118"/>
      <c r="G10" s="118"/>
      <c r="H10" s="118"/>
      <c r="I10" s="118"/>
    </row>
    <row r="11" spans="1:9" ht="30.75" customHeight="1" x14ac:dyDescent="0.25">
      <c r="A11" s="116"/>
      <c r="B11" s="116"/>
      <c r="C11" s="117" t="s">
        <v>46</v>
      </c>
      <c r="D11" s="118"/>
      <c r="E11" s="118"/>
      <c r="F11" s="118"/>
      <c r="G11" s="118"/>
      <c r="H11" s="118"/>
      <c r="I11" s="118"/>
    </row>
    <row r="12" spans="1:9" ht="3.75" customHeight="1" x14ac:dyDescent="0.25">
      <c r="A12" s="113"/>
      <c r="B12" s="114"/>
      <c r="C12" s="114"/>
      <c r="D12" s="114"/>
      <c r="E12" s="114"/>
      <c r="F12" s="114"/>
      <c r="G12" s="114"/>
      <c r="H12" s="114"/>
      <c r="I12" s="115"/>
    </row>
    <row r="13" spans="1:9" ht="56.25" customHeight="1" x14ac:dyDescent="0.25">
      <c r="A13" s="119" t="s">
        <v>207</v>
      </c>
      <c r="B13" s="120"/>
      <c r="C13" s="121" t="s">
        <v>56</v>
      </c>
      <c r="D13" s="112" t="s">
        <v>208</v>
      </c>
      <c r="E13" s="122"/>
      <c r="F13" s="123"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124"/>
      <c r="H13" s="124"/>
      <c r="I13" s="125"/>
    </row>
    <row r="14" spans="1:9" ht="3.75" customHeight="1" x14ac:dyDescent="0.25">
      <c r="A14" s="126"/>
      <c r="B14" s="127"/>
      <c r="C14" s="127"/>
      <c r="D14" s="127"/>
      <c r="E14" s="127"/>
      <c r="F14" s="128"/>
      <c r="G14" s="128"/>
      <c r="H14" s="128"/>
      <c r="I14" s="129"/>
    </row>
    <row r="15" spans="1:9" ht="3.75" customHeight="1" x14ac:dyDescent="0.25">
      <c r="A15" s="126"/>
      <c r="B15" s="127"/>
      <c r="C15" s="127"/>
      <c r="D15" s="127"/>
      <c r="E15" s="127"/>
      <c r="F15" s="128"/>
      <c r="G15" s="128"/>
      <c r="H15" s="128"/>
      <c r="I15" s="129"/>
    </row>
    <row r="16" spans="1:9" ht="3.75" customHeight="1" x14ac:dyDescent="0.25">
      <c r="A16" s="126"/>
      <c r="B16" s="127"/>
      <c r="C16" s="127"/>
      <c r="D16" s="127"/>
      <c r="E16" s="127"/>
      <c r="F16" s="128"/>
      <c r="G16" s="128"/>
      <c r="H16" s="128"/>
      <c r="I16" s="129"/>
    </row>
    <row r="17" spans="1:9" ht="51" customHeight="1" x14ac:dyDescent="0.25">
      <c r="A17" s="130" t="s">
        <v>209</v>
      </c>
      <c r="B17" s="131"/>
      <c r="C17" s="131"/>
      <c r="D17" s="132"/>
      <c r="E17" s="133"/>
      <c r="F17" s="130" t="s">
        <v>309</v>
      </c>
      <c r="G17" s="134"/>
      <c r="H17" s="134"/>
      <c r="I17" s="135"/>
    </row>
    <row r="18" spans="1:9" ht="9.75" customHeight="1" x14ac:dyDescent="0.25">
      <c r="A18" s="136"/>
      <c r="B18" s="137"/>
      <c r="C18" s="137"/>
      <c r="D18" s="137"/>
      <c r="E18" s="138"/>
      <c r="F18" s="139"/>
      <c r="G18" s="140"/>
      <c r="H18" s="140"/>
      <c r="I18" s="140"/>
    </row>
    <row r="19" spans="1:9" ht="25.5" customHeight="1" x14ac:dyDescent="0.25">
      <c r="A19" s="141" t="s">
        <v>30</v>
      </c>
      <c r="B19" s="141"/>
      <c r="C19" s="141"/>
      <c r="D19" s="141"/>
      <c r="E19" s="142" t="str">
        <f>+VLOOKUP($A$19,Listas!$X$39:$Y$43,2,FALSE)</f>
        <v>_ob5</v>
      </c>
      <c r="F19" s="143" t="s">
        <v>162</v>
      </c>
      <c r="G19" s="143"/>
      <c r="H19" s="143"/>
      <c r="I19" s="143"/>
    </row>
    <row r="20" spans="1:9" ht="25.5" customHeight="1" x14ac:dyDescent="0.25">
      <c r="A20" s="141"/>
      <c r="B20" s="141"/>
      <c r="C20" s="141"/>
      <c r="D20" s="141"/>
      <c r="E20" s="142" t="str">
        <f>+VLOOKUP($A$19,Listas!$X$39:$Y$43,2,FALSE)</f>
        <v>_ob5</v>
      </c>
      <c r="F20" s="143" t="s">
        <v>164</v>
      </c>
      <c r="G20" s="143"/>
      <c r="H20" s="143"/>
      <c r="I20" s="143"/>
    </row>
    <row r="21" spans="1:9" ht="25.5" hidden="1" customHeight="1" x14ac:dyDescent="0.25">
      <c r="A21" s="141"/>
      <c r="B21" s="141"/>
      <c r="C21" s="141"/>
      <c r="D21" s="141"/>
      <c r="E21" s="142" t="str">
        <f>+VLOOKUP($A$19,Listas!$X$39:$Y$43,2,FALSE)</f>
        <v>_ob5</v>
      </c>
      <c r="F21" s="144"/>
      <c r="G21" s="144"/>
      <c r="H21" s="144"/>
      <c r="I21" s="144"/>
    </row>
    <row r="22" spans="1:9" ht="25.5" hidden="1" customHeight="1" x14ac:dyDescent="0.25">
      <c r="A22" s="141"/>
      <c r="B22" s="141"/>
      <c r="C22" s="141"/>
      <c r="D22" s="141"/>
      <c r="E22" s="142" t="str">
        <f>+VLOOKUP($A$19,Listas!$X$39:$Y$43,2,FALSE)</f>
        <v>_ob5</v>
      </c>
      <c r="F22" s="144"/>
      <c r="G22" s="144"/>
      <c r="H22" s="144"/>
      <c r="I22" s="144"/>
    </row>
    <row r="23" spans="1:9" ht="25.5" hidden="1" customHeight="1" x14ac:dyDescent="0.25">
      <c r="A23" s="141"/>
      <c r="B23" s="141"/>
      <c r="C23" s="141"/>
      <c r="D23" s="141"/>
      <c r="E23" s="142" t="str">
        <f>+VLOOKUP($A$19,Listas!$X$39:$Y$43,2,FALSE)</f>
        <v>_ob5</v>
      </c>
      <c r="F23" s="144"/>
      <c r="G23" s="144"/>
      <c r="H23" s="144"/>
      <c r="I23" s="144"/>
    </row>
    <row r="24" spans="1:9" ht="25.5" hidden="1" customHeight="1" x14ac:dyDescent="0.25">
      <c r="A24" s="141"/>
      <c r="B24" s="141"/>
      <c r="C24" s="141"/>
      <c r="D24" s="141"/>
      <c r="E24" s="142" t="str">
        <f>+VLOOKUP($A$19,Listas!$X$39:$Y$43,2,FALSE)</f>
        <v>_ob5</v>
      </c>
      <c r="F24" s="144"/>
      <c r="G24" s="144"/>
      <c r="H24" s="144"/>
      <c r="I24" s="144"/>
    </row>
    <row r="25" spans="1:9" ht="25.5" hidden="1" customHeight="1" x14ac:dyDescent="0.25">
      <c r="A25" s="141"/>
      <c r="B25" s="141"/>
      <c r="C25" s="141"/>
      <c r="D25" s="141"/>
      <c r="E25" s="142" t="str">
        <f>+VLOOKUP($A$19,Listas!$X$39:$Y$43,2,FALSE)</f>
        <v>_ob5</v>
      </c>
      <c r="F25" s="144"/>
      <c r="G25" s="144"/>
      <c r="H25" s="144"/>
      <c r="I25" s="144"/>
    </row>
    <row r="26" spans="1:9" ht="25.5" hidden="1" customHeight="1" x14ac:dyDescent="0.25">
      <c r="A26" s="141"/>
      <c r="B26" s="141"/>
      <c r="C26" s="141"/>
      <c r="D26" s="141"/>
      <c r="E26" s="142" t="str">
        <f>+VLOOKUP($A$19,Listas!$X$39:$Y$43,2,FALSE)</f>
        <v>_ob5</v>
      </c>
      <c r="F26" s="144"/>
      <c r="G26" s="144"/>
      <c r="H26" s="144"/>
      <c r="I26" s="144"/>
    </row>
    <row r="27" spans="1:9" ht="3.75" customHeight="1" x14ac:dyDescent="0.25">
      <c r="A27" s="126"/>
      <c r="B27" s="127"/>
      <c r="C27" s="127"/>
      <c r="D27" s="127"/>
      <c r="E27" s="127"/>
      <c r="F27" s="128"/>
      <c r="G27" s="128"/>
      <c r="H27" s="128"/>
      <c r="I27" s="129"/>
    </row>
    <row r="28" spans="1:9" ht="20.25" hidden="1" customHeight="1" x14ac:dyDescent="0.25">
      <c r="A28" s="145" t="s">
        <v>189</v>
      </c>
      <c r="B28" s="146"/>
      <c r="C28" s="146"/>
      <c r="D28" s="147"/>
      <c r="E28" s="148" t="e">
        <f>+VLOOKUP($A$28,Listas!$X$39:$Y$43,2,FALSE)</f>
        <v>#N/A</v>
      </c>
      <c r="F28" s="149"/>
      <c r="G28" s="149"/>
      <c r="H28" s="149"/>
      <c r="I28" s="150"/>
    </row>
    <row r="29" spans="1:9" ht="20.25" hidden="1" customHeight="1" x14ac:dyDescent="0.25">
      <c r="A29" s="151"/>
      <c r="B29" s="152"/>
      <c r="C29" s="152"/>
      <c r="D29" s="153"/>
      <c r="E29" s="148" t="e">
        <f>+VLOOKUP($A$28,Listas!$X$39:$Y$43,2,FALSE)</f>
        <v>#N/A</v>
      </c>
      <c r="F29" s="149"/>
      <c r="G29" s="149"/>
      <c r="H29" s="149"/>
      <c r="I29" s="150"/>
    </row>
    <row r="30" spans="1:9" ht="20.25" hidden="1" customHeight="1" x14ac:dyDescent="0.25">
      <c r="A30" s="151"/>
      <c r="B30" s="152"/>
      <c r="C30" s="152"/>
      <c r="D30" s="153"/>
      <c r="E30" s="148" t="e">
        <f>+VLOOKUP($A$28,Listas!$X$39:$Y$43,2,FALSE)</f>
        <v>#N/A</v>
      </c>
      <c r="F30" s="149"/>
      <c r="G30" s="149"/>
      <c r="H30" s="149"/>
      <c r="I30" s="150"/>
    </row>
    <row r="31" spans="1:9" ht="20.25" hidden="1" customHeight="1" x14ac:dyDescent="0.25">
      <c r="A31" s="151"/>
      <c r="B31" s="152"/>
      <c r="C31" s="152"/>
      <c r="D31" s="153"/>
      <c r="E31" s="148" t="e">
        <f>+VLOOKUP($A$28,Listas!$X$39:$Y$43,2,FALSE)</f>
        <v>#N/A</v>
      </c>
      <c r="F31" s="149"/>
      <c r="G31" s="149"/>
      <c r="H31" s="149"/>
      <c r="I31" s="150"/>
    </row>
    <row r="32" spans="1:9" ht="20.25" hidden="1" customHeight="1" x14ac:dyDescent="0.25">
      <c r="A32" s="151"/>
      <c r="B32" s="152"/>
      <c r="C32" s="152"/>
      <c r="D32" s="153"/>
      <c r="E32" s="148" t="e">
        <f>+VLOOKUP($A$28,Listas!$X$39:$Y$43,2,FALSE)</f>
        <v>#N/A</v>
      </c>
      <c r="F32" s="149"/>
      <c r="G32" s="149"/>
      <c r="H32" s="149"/>
      <c r="I32" s="150"/>
    </row>
    <row r="33" spans="1:9" ht="20.25" hidden="1" customHeight="1" x14ac:dyDescent="0.25">
      <c r="A33" s="151"/>
      <c r="B33" s="152"/>
      <c r="C33" s="152"/>
      <c r="D33" s="153"/>
      <c r="E33" s="148" t="e">
        <f>+VLOOKUP($A$28,Listas!$X$39:$Y$43,2,FALSE)</f>
        <v>#N/A</v>
      </c>
      <c r="F33" s="149"/>
      <c r="G33" s="149"/>
      <c r="H33" s="149"/>
      <c r="I33" s="150"/>
    </row>
    <row r="34" spans="1:9" s="154" customFormat="1" ht="20.25" hidden="1" customHeight="1" x14ac:dyDescent="0.25">
      <c r="A34" s="151"/>
      <c r="B34" s="152"/>
      <c r="C34" s="152"/>
      <c r="D34" s="153"/>
      <c r="E34" s="148" t="e">
        <f>+VLOOKUP($A$28,Listas!$X$39:$Y$43,2,FALSE)</f>
        <v>#N/A</v>
      </c>
      <c r="F34" s="149"/>
      <c r="G34" s="149"/>
      <c r="H34" s="149"/>
      <c r="I34" s="150"/>
    </row>
    <row r="35" spans="1:9" ht="20.25" hidden="1" customHeight="1" x14ac:dyDescent="0.25">
      <c r="A35" s="155"/>
      <c r="B35" s="156"/>
      <c r="C35" s="156"/>
      <c r="D35" s="157"/>
      <c r="E35" s="148" t="e">
        <f>+VLOOKUP($A$28,Listas!$X$39:$Y$43,2,FALSE)</f>
        <v>#N/A</v>
      </c>
      <c r="F35" s="149"/>
      <c r="G35" s="149"/>
      <c r="H35" s="149"/>
      <c r="I35" s="150"/>
    </row>
    <row r="36" spans="1:9" s="154" customFormat="1" ht="4.5" customHeight="1" x14ac:dyDescent="0.25">
      <c r="A36" s="136"/>
      <c r="B36" s="137"/>
      <c r="C36" s="137"/>
      <c r="D36" s="158"/>
      <c r="E36" s="158"/>
      <c r="F36" s="158"/>
      <c r="G36" s="158"/>
      <c r="H36" s="158"/>
      <c r="I36" s="159"/>
    </row>
    <row r="37" spans="1:9" ht="4.5" customHeight="1" x14ac:dyDescent="0.25">
      <c r="A37" s="160"/>
      <c r="B37" s="161"/>
      <c r="C37" s="162"/>
      <c r="D37" s="161"/>
      <c r="E37" s="161"/>
      <c r="F37" s="163"/>
      <c r="G37" s="164"/>
      <c r="H37" s="164"/>
      <c r="I37" s="165"/>
    </row>
    <row r="38" spans="1:9" ht="36" customHeight="1" x14ac:dyDescent="0.25">
      <c r="A38" s="116" t="s">
        <v>210</v>
      </c>
      <c r="B38" s="116"/>
      <c r="C38" s="166"/>
      <c r="D38" s="116" t="s">
        <v>211</v>
      </c>
      <c r="E38" s="167"/>
      <c r="F38" s="142" t="s">
        <v>181</v>
      </c>
      <c r="G38" s="116" t="s">
        <v>212</v>
      </c>
      <c r="H38" s="168">
        <f>0.5*'Act. Estrategias'!AA43+0.25*'Act. Gestión y Seguimiento '!AA23+0.25*'Act. Gestión y Seguimiento '!AA35</f>
        <v>0.48905833333333326</v>
      </c>
      <c r="I38" s="168"/>
    </row>
    <row r="39" spans="1:9" ht="36" customHeight="1" x14ac:dyDescent="0.25">
      <c r="A39" s="116"/>
      <c r="B39" s="116"/>
      <c r="C39" s="166"/>
      <c r="D39" s="116"/>
      <c r="E39" s="167"/>
      <c r="F39" s="142" t="s">
        <v>127</v>
      </c>
      <c r="G39" s="116"/>
      <c r="H39" s="168"/>
      <c r="I39" s="168"/>
    </row>
    <row r="40" spans="1:9" ht="36" customHeight="1" x14ac:dyDescent="0.25">
      <c r="A40" s="116"/>
      <c r="B40" s="116"/>
      <c r="C40" s="166"/>
      <c r="D40" s="116"/>
      <c r="E40" s="167"/>
      <c r="F40" s="142" t="s">
        <v>126</v>
      </c>
      <c r="G40" s="116"/>
      <c r="H40" s="168"/>
      <c r="I40" s="168"/>
    </row>
    <row r="41" spans="1:9" hidden="1" x14ac:dyDescent="0.25"/>
    <row r="42" spans="1:9" hidden="1" x14ac:dyDescent="0.25">
      <c r="A42" s="171" t="s">
        <v>51</v>
      </c>
      <c r="B42" s="172"/>
      <c r="C42" s="171" t="s">
        <v>99</v>
      </c>
      <c r="D42" s="172"/>
      <c r="E42" s="95"/>
      <c r="F42" s="173" t="s">
        <v>101</v>
      </c>
      <c r="G42" s="174"/>
      <c r="H42" s="175"/>
    </row>
    <row r="43" spans="1:9" hidden="1" x14ac:dyDescent="0.25">
      <c r="A43" s="176" t="s">
        <v>52</v>
      </c>
      <c r="B43" s="170"/>
      <c r="C43" s="170" t="s">
        <v>94</v>
      </c>
      <c r="D43" s="170"/>
      <c r="E43" s="95"/>
      <c r="F43" s="177" t="s">
        <v>26</v>
      </c>
      <c r="G43" s="95"/>
      <c r="H43" s="95"/>
    </row>
    <row r="44" spans="1:9" hidden="1" x14ac:dyDescent="0.25">
      <c r="A44" s="176" t="s">
        <v>53</v>
      </c>
      <c r="B44" s="170"/>
      <c r="C44" s="170" t="s">
        <v>95</v>
      </c>
      <c r="D44" s="170"/>
      <c r="E44" s="95"/>
      <c r="F44" s="177" t="s">
        <v>27</v>
      </c>
      <c r="G44" s="95"/>
      <c r="H44" s="95"/>
    </row>
    <row r="45" spans="1:9" hidden="1" x14ac:dyDescent="0.25">
      <c r="A45" s="176" t="s">
        <v>54</v>
      </c>
      <c r="B45" s="170"/>
      <c r="C45" s="170" t="s">
        <v>96</v>
      </c>
      <c r="D45" s="170"/>
      <c r="E45" s="95"/>
      <c r="F45" s="177" t="s">
        <v>28</v>
      </c>
      <c r="G45" s="95"/>
      <c r="H45" s="95"/>
    </row>
    <row r="46" spans="1:9" hidden="1" x14ac:dyDescent="0.25">
      <c r="A46" s="176" t="s">
        <v>55</v>
      </c>
      <c r="B46" s="170"/>
      <c r="C46" s="170" t="s">
        <v>97</v>
      </c>
      <c r="D46" s="170"/>
      <c r="E46" s="95"/>
      <c r="F46" s="177" t="s">
        <v>29</v>
      </c>
      <c r="G46" s="95"/>
      <c r="H46" s="95"/>
    </row>
    <row r="47" spans="1:9" hidden="1" x14ac:dyDescent="0.25">
      <c r="A47" s="176" t="s">
        <v>56</v>
      </c>
      <c r="B47" s="170"/>
      <c r="C47" s="170" t="s">
        <v>98</v>
      </c>
      <c r="D47" s="170"/>
      <c r="E47" s="95"/>
      <c r="F47" s="177" t="s">
        <v>30</v>
      </c>
      <c r="G47" s="95"/>
      <c r="H47" s="95"/>
    </row>
    <row r="48" spans="1:9" hidden="1" x14ac:dyDescent="0.25">
      <c r="A48" s="178" t="s">
        <v>100</v>
      </c>
      <c r="B48" s="170"/>
      <c r="C48" s="170"/>
      <c r="D48" s="170"/>
      <c r="E48" s="95"/>
      <c r="F48" s="95"/>
      <c r="G48" s="95"/>
      <c r="H48" s="95"/>
    </row>
    <row r="49" spans="1:8" hidden="1" x14ac:dyDescent="0.25">
      <c r="A49" s="170" t="s">
        <v>60</v>
      </c>
      <c r="B49" s="170"/>
      <c r="C49" s="170"/>
      <c r="D49" s="170"/>
      <c r="E49" s="95"/>
      <c r="F49" s="173" t="s">
        <v>33</v>
      </c>
      <c r="G49" s="174"/>
      <c r="H49" s="175"/>
    </row>
    <row r="50" spans="1:8" hidden="1" x14ac:dyDescent="0.25">
      <c r="A50" s="170" t="s">
        <v>61</v>
      </c>
      <c r="B50" s="170"/>
      <c r="C50" s="170"/>
      <c r="D50" s="170"/>
      <c r="E50" s="95"/>
      <c r="F50" s="95" t="s">
        <v>34</v>
      </c>
      <c r="G50" s="95"/>
      <c r="H50" s="95"/>
    </row>
    <row r="51" spans="1:8" hidden="1" x14ac:dyDescent="0.25">
      <c r="A51" s="170" t="s">
        <v>62</v>
      </c>
      <c r="B51" s="170"/>
      <c r="C51" s="170"/>
      <c r="D51" s="170"/>
      <c r="E51" s="95"/>
      <c r="F51" s="95" t="s">
        <v>35</v>
      </c>
      <c r="G51" s="95"/>
      <c r="H51" s="95"/>
    </row>
    <row r="52" spans="1:8" hidden="1" x14ac:dyDescent="0.25">
      <c r="A52" s="170" t="s">
        <v>63</v>
      </c>
      <c r="B52" s="170"/>
      <c r="C52" s="170"/>
      <c r="D52" s="170"/>
      <c r="E52" s="95"/>
      <c r="F52" s="95" t="s">
        <v>36</v>
      </c>
      <c r="G52" s="95"/>
      <c r="H52" s="95"/>
    </row>
    <row r="53" spans="1:8" hidden="1" x14ac:dyDescent="0.25">
      <c r="A53" s="170" t="s">
        <v>64</v>
      </c>
      <c r="B53" s="170"/>
      <c r="C53" s="170"/>
      <c r="D53" s="170"/>
      <c r="E53" s="95"/>
      <c r="F53" s="95" t="s">
        <v>37</v>
      </c>
      <c r="G53" s="95"/>
      <c r="H53" s="95"/>
    </row>
    <row r="54" spans="1:8" hidden="1" x14ac:dyDescent="0.25">
      <c r="A54" s="170" t="s">
        <v>66</v>
      </c>
      <c r="B54" s="170"/>
      <c r="C54" s="170"/>
      <c r="D54" s="170"/>
      <c r="E54" s="95"/>
      <c r="F54" s="95" t="s">
        <v>38</v>
      </c>
      <c r="G54" s="95"/>
      <c r="H54" s="95"/>
    </row>
    <row r="55" spans="1:8" hidden="1" x14ac:dyDescent="0.25">
      <c r="A55" s="170" t="s">
        <v>67</v>
      </c>
      <c r="B55" s="170"/>
      <c r="C55" s="170"/>
      <c r="D55" s="170"/>
      <c r="E55" s="95"/>
      <c r="F55" s="95" t="s">
        <v>39</v>
      </c>
      <c r="G55" s="95"/>
      <c r="H55" s="95"/>
    </row>
    <row r="56" spans="1:8" hidden="1" x14ac:dyDescent="0.25">
      <c r="A56" s="170" t="s">
        <v>69</v>
      </c>
      <c r="B56" s="170"/>
      <c r="C56" s="170"/>
      <c r="D56" s="170"/>
      <c r="E56" s="95"/>
      <c r="F56" s="95" t="s">
        <v>40</v>
      </c>
      <c r="G56" s="95"/>
      <c r="H56" s="95"/>
    </row>
    <row r="57" spans="1:8" hidden="1" x14ac:dyDescent="0.25">
      <c r="A57" s="170" t="s">
        <v>70</v>
      </c>
      <c r="B57" s="170"/>
      <c r="C57" s="170"/>
      <c r="D57" s="170"/>
      <c r="E57" s="95"/>
      <c r="F57" s="95" t="s">
        <v>41</v>
      </c>
      <c r="G57" s="95"/>
      <c r="H57" s="95"/>
    </row>
    <row r="58" spans="1:8" hidden="1" x14ac:dyDescent="0.25">
      <c r="A58" s="170" t="s">
        <v>71</v>
      </c>
      <c r="B58" s="170"/>
      <c r="C58" s="170"/>
      <c r="D58" s="170"/>
      <c r="E58" s="95"/>
      <c r="F58" s="95" t="s">
        <v>42</v>
      </c>
      <c r="G58" s="95"/>
      <c r="H58" s="95"/>
    </row>
    <row r="59" spans="1:8" hidden="1" x14ac:dyDescent="0.25">
      <c r="A59" s="170" t="s">
        <v>73</v>
      </c>
      <c r="B59" s="170"/>
      <c r="C59" s="170"/>
      <c r="D59" s="170"/>
      <c r="E59" s="95"/>
      <c r="F59" s="95" t="s">
        <v>43</v>
      </c>
      <c r="G59" s="95"/>
      <c r="H59" s="95"/>
    </row>
    <row r="60" spans="1:8" hidden="1" x14ac:dyDescent="0.25">
      <c r="A60" s="170" t="s">
        <v>74</v>
      </c>
      <c r="B60" s="170"/>
      <c r="C60" s="170"/>
      <c r="D60" s="170"/>
      <c r="E60" s="95"/>
      <c r="F60" s="95" t="s">
        <v>44</v>
      </c>
      <c r="G60" s="95"/>
      <c r="H60" s="95"/>
    </row>
    <row r="61" spans="1:8" hidden="1" x14ac:dyDescent="0.25">
      <c r="A61" s="170" t="s">
        <v>75</v>
      </c>
      <c r="B61" s="170"/>
      <c r="C61" s="170"/>
      <c r="D61" s="170"/>
      <c r="E61" s="95"/>
      <c r="F61" s="95" t="s">
        <v>45</v>
      </c>
      <c r="G61" s="95"/>
      <c r="H61" s="95"/>
    </row>
    <row r="62" spans="1:8" hidden="1" x14ac:dyDescent="0.25">
      <c r="A62" s="170" t="s">
        <v>76</v>
      </c>
      <c r="B62" s="170"/>
      <c r="C62" s="170"/>
      <c r="D62" s="170"/>
      <c r="E62" s="95"/>
      <c r="F62" s="95" t="s">
        <v>46</v>
      </c>
      <c r="G62" s="95"/>
      <c r="H62" s="95"/>
    </row>
    <row r="63" spans="1:8" hidden="1" x14ac:dyDescent="0.25">
      <c r="A63" s="170" t="s">
        <v>77</v>
      </c>
      <c r="B63" s="170"/>
      <c r="C63" s="170"/>
      <c r="D63" s="170"/>
      <c r="E63" s="95"/>
      <c r="F63" s="95" t="s">
        <v>47</v>
      </c>
      <c r="G63" s="95"/>
      <c r="H63" s="95"/>
    </row>
    <row r="64" spans="1:8" hidden="1" x14ac:dyDescent="0.25">
      <c r="A64" s="170" t="s">
        <v>78</v>
      </c>
      <c r="B64" s="170"/>
      <c r="C64" s="170"/>
      <c r="D64" s="170"/>
      <c r="E64" s="95"/>
      <c r="F64" s="95" t="s">
        <v>48</v>
      </c>
      <c r="G64" s="95"/>
      <c r="H64" s="95"/>
    </row>
    <row r="65" spans="1:8" hidden="1" x14ac:dyDescent="0.25">
      <c r="A65" s="170" t="s">
        <v>80</v>
      </c>
      <c r="B65" s="170"/>
      <c r="C65" s="170"/>
      <c r="D65" s="170"/>
      <c r="E65" s="95"/>
      <c r="F65" s="95" t="s">
        <v>49</v>
      </c>
      <c r="G65" s="95"/>
      <c r="H65" s="95"/>
    </row>
    <row r="66" spans="1:8" hidden="1" x14ac:dyDescent="0.25">
      <c r="A66" s="170" t="s">
        <v>81</v>
      </c>
      <c r="B66" s="170"/>
      <c r="C66" s="170"/>
      <c r="D66" s="170"/>
      <c r="E66" s="95"/>
      <c r="F66" s="95" t="s">
        <v>50</v>
      </c>
      <c r="G66" s="95"/>
      <c r="H66" s="95"/>
    </row>
    <row r="67" spans="1:8" hidden="1" x14ac:dyDescent="0.25">
      <c r="A67" s="170" t="s">
        <v>82</v>
      </c>
      <c r="B67" s="170"/>
      <c r="C67" s="170"/>
      <c r="D67" s="170"/>
      <c r="E67" s="95"/>
      <c r="F67" s="95"/>
      <c r="G67" s="95"/>
      <c r="H67" s="95"/>
    </row>
    <row r="68" spans="1:8" hidden="1" x14ac:dyDescent="0.25">
      <c r="A68" s="170" t="s">
        <v>84</v>
      </c>
      <c r="B68" s="170"/>
      <c r="C68" s="170"/>
      <c r="D68" s="170"/>
      <c r="E68" s="95"/>
      <c r="F68" s="95"/>
      <c r="G68" s="95"/>
      <c r="H68" s="95"/>
    </row>
    <row r="69" spans="1:8" hidden="1" x14ac:dyDescent="0.25">
      <c r="A69" s="170" t="s">
        <v>86</v>
      </c>
      <c r="B69" s="170"/>
      <c r="C69" s="170"/>
      <c r="D69" s="170"/>
      <c r="E69" s="95"/>
      <c r="F69" s="95"/>
      <c r="G69" s="95"/>
      <c r="H69" s="95"/>
    </row>
    <row r="70" spans="1:8" hidden="1" x14ac:dyDescent="0.25">
      <c r="A70" s="170" t="s">
        <v>87</v>
      </c>
      <c r="B70" s="170"/>
      <c r="C70" s="170"/>
      <c r="D70" s="170"/>
      <c r="E70" s="95"/>
      <c r="F70" s="95"/>
      <c r="G70" s="95"/>
      <c r="H70" s="95"/>
    </row>
    <row r="71" spans="1:8" hidden="1" x14ac:dyDescent="0.25">
      <c r="A71" s="170" t="s">
        <v>88</v>
      </c>
      <c r="B71" s="170"/>
      <c r="C71" s="170"/>
      <c r="D71" s="170"/>
      <c r="E71" s="95"/>
      <c r="F71" s="95"/>
      <c r="G71" s="95"/>
      <c r="H71" s="95"/>
    </row>
    <row r="72" spans="1:8" hidden="1" x14ac:dyDescent="0.25">
      <c r="A72" s="170" t="s">
        <v>89</v>
      </c>
      <c r="B72" s="170"/>
      <c r="C72" s="170"/>
      <c r="D72" s="170"/>
      <c r="E72" s="95"/>
      <c r="F72" s="95"/>
      <c r="G72" s="95"/>
      <c r="H72" s="95"/>
    </row>
    <row r="73" spans="1:8" hidden="1" x14ac:dyDescent="0.25">
      <c r="A73" s="170" t="s">
        <v>90</v>
      </c>
      <c r="B73" s="170"/>
      <c r="C73" s="170"/>
      <c r="D73" s="170"/>
      <c r="E73" s="95"/>
      <c r="F73" s="95"/>
      <c r="G73" s="95"/>
      <c r="H73" s="95"/>
    </row>
    <row r="74" spans="1:8" hidden="1" x14ac:dyDescent="0.25">
      <c r="A74" s="170" t="s">
        <v>91</v>
      </c>
      <c r="B74" s="170"/>
      <c r="C74" s="170"/>
      <c r="D74" s="170"/>
      <c r="E74" s="95"/>
      <c r="F74" s="95"/>
      <c r="G74" s="95"/>
      <c r="H74" s="95"/>
    </row>
    <row r="75" spans="1:8" hidden="1" x14ac:dyDescent="0.25">
      <c r="A75" s="170" t="s">
        <v>92</v>
      </c>
      <c r="B75" s="170"/>
      <c r="C75" s="170"/>
      <c r="D75" s="170"/>
      <c r="E75" s="95"/>
      <c r="F75" s="95"/>
      <c r="G75" s="95"/>
      <c r="H75" s="95"/>
    </row>
    <row r="76" spans="1:8" hidden="1" x14ac:dyDescent="0.25"/>
    <row r="77" spans="1:8" hidden="1" x14ac:dyDescent="0.25"/>
    <row r="78" spans="1:8" hidden="1" x14ac:dyDescent="0.25"/>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spans="1:9" hidden="1" x14ac:dyDescent="0.25"/>
    <row r="98" spans="1:9" hidden="1" x14ac:dyDescent="0.25"/>
    <row r="99" spans="1:9" hidden="1" x14ac:dyDescent="0.25"/>
    <row r="100" spans="1:9" hidden="1" x14ac:dyDescent="0.25"/>
    <row r="101" spans="1:9" hidden="1" x14ac:dyDescent="0.25"/>
    <row r="102" spans="1:9" hidden="1" x14ac:dyDescent="0.25"/>
    <row r="103" spans="1:9" hidden="1" x14ac:dyDescent="0.25"/>
    <row r="104" spans="1:9" hidden="1" x14ac:dyDescent="0.25"/>
    <row r="105" spans="1:9" hidden="1" x14ac:dyDescent="0.25"/>
    <row r="106" spans="1:9" hidden="1" x14ac:dyDescent="0.25"/>
    <row r="107" spans="1:9" hidden="1" x14ac:dyDescent="0.25"/>
    <row r="108" spans="1:9" hidden="1" x14ac:dyDescent="0.25"/>
    <row r="109" spans="1:9" hidden="1" x14ac:dyDescent="0.25"/>
    <row r="110" spans="1:9" hidden="1" x14ac:dyDescent="0.25"/>
    <row r="111" spans="1:9" x14ac:dyDescent="0.25">
      <c r="A111" s="108"/>
      <c r="B111" s="108"/>
      <c r="D111" s="108"/>
      <c r="E111" s="108"/>
      <c r="F111" s="179"/>
      <c r="G111" s="95"/>
      <c r="H111" s="95"/>
      <c r="I111" s="95"/>
    </row>
    <row r="112" spans="1:9" x14ac:dyDescent="0.25">
      <c r="A112" s="180" t="s">
        <v>307</v>
      </c>
      <c r="B112" s="180"/>
      <c r="C112" s="181" t="s">
        <v>311</v>
      </c>
      <c r="D112" s="108"/>
      <c r="E112" s="108"/>
      <c r="F112" s="179"/>
      <c r="G112" s="95"/>
      <c r="H112" s="95"/>
      <c r="I112" s="95"/>
    </row>
    <row r="113" spans="1:9" s="154" customFormat="1" ht="29.25" customHeight="1" x14ac:dyDescent="0.25">
      <c r="A113" s="182"/>
      <c r="B113" s="182"/>
      <c r="C113" s="182"/>
      <c r="D113" s="182"/>
      <c r="E113" s="182"/>
      <c r="F113" s="183"/>
    </row>
    <row r="114" spans="1:9" ht="51.75" customHeight="1" x14ac:dyDescent="0.25">
      <c r="A114" s="108"/>
      <c r="B114" s="184" t="s">
        <v>287</v>
      </c>
      <c r="C114" s="184"/>
      <c r="D114" s="108"/>
      <c r="E114" s="108"/>
      <c r="F114" s="184" t="s">
        <v>288</v>
      </c>
      <c r="G114" s="184"/>
      <c r="H114" s="184"/>
      <c r="I114" s="95"/>
    </row>
    <row r="115" spans="1:9" ht="3" customHeight="1" x14ac:dyDescent="0.25"/>
    <row r="116" spans="1:9" ht="3" customHeight="1" x14ac:dyDescent="0.25"/>
    <row r="117" spans="1:9" ht="3" customHeight="1" x14ac:dyDescent="0.25"/>
    <row r="118" spans="1:9" ht="3" customHeight="1" x14ac:dyDescent="0.25"/>
    <row r="119" spans="1:9" ht="3" customHeight="1" x14ac:dyDescent="0.25"/>
    <row r="120" spans="1:9" x14ac:dyDescent="0.25"/>
    <row r="121" spans="1:9" x14ac:dyDescent="0.25"/>
    <row r="122" spans="1:9" x14ac:dyDescent="0.25"/>
  </sheetData>
  <dataConsolidate/>
  <mergeCells count="48">
    <mergeCell ref="B114:C114"/>
    <mergeCell ref="F114:H114"/>
    <mergeCell ref="A42:B42"/>
    <mergeCell ref="F34:I34"/>
    <mergeCell ref="A28:D35"/>
    <mergeCell ref="F31:I31"/>
    <mergeCell ref="F32:I32"/>
    <mergeCell ref="F33:I33"/>
    <mergeCell ref="F28:I28"/>
    <mergeCell ref="F29:I29"/>
    <mergeCell ref="F30:I30"/>
    <mergeCell ref="F49:H49"/>
    <mergeCell ref="F42:H42"/>
    <mergeCell ref="C42:D42"/>
    <mergeCell ref="A112:B112"/>
    <mergeCell ref="D10:F10"/>
    <mergeCell ref="D11:F11"/>
    <mergeCell ref="G10:I10"/>
    <mergeCell ref="G11:I11"/>
    <mergeCell ref="F23:I23"/>
    <mergeCell ref="F25:I25"/>
    <mergeCell ref="F26:I26"/>
    <mergeCell ref="F17:I17"/>
    <mergeCell ref="F19:I19"/>
    <mergeCell ref="F20:I20"/>
    <mergeCell ref="F21:I21"/>
    <mergeCell ref="F22:I22"/>
    <mergeCell ref="A9:I9"/>
    <mergeCell ref="A4:I4"/>
    <mergeCell ref="E8:I8"/>
    <mergeCell ref="D38:D40"/>
    <mergeCell ref="G38:G40"/>
    <mergeCell ref="H38:I40"/>
    <mergeCell ref="F13:I13"/>
    <mergeCell ref="F35:I35"/>
    <mergeCell ref="A17:D17"/>
    <mergeCell ref="A19:D26"/>
    <mergeCell ref="A12:I12"/>
    <mergeCell ref="A13:B13"/>
    <mergeCell ref="A10:B11"/>
    <mergeCell ref="A38:B40"/>
    <mergeCell ref="C38:C40"/>
    <mergeCell ref="F24:I24"/>
    <mergeCell ref="A1:B2"/>
    <mergeCell ref="A8:B8"/>
    <mergeCell ref="C1:G1"/>
    <mergeCell ref="C2:G2"/>
    <mergeCell ref="B6:C6"/>
  </mergeCells>
  <dataValidations count="8">
    <dataValidation type="list" allowBlank="1" showInputMessage="1" showErrorMessage="1" sqref="C8">
      <formula1>areas</formula1>
    </dataValidation>
    <dataValidation type="list" allowBlank="1" showInputMessage="1" showErrorMessage="1" sqref="F19:I26">
      <formula1>INDIRECT($E$19)</formula1>
    </dataValidation>
    <dataValidation type="list" allowBlank="1" showInputMessage="1" showErrorMessage="1" sqref="F28:I35">
      <formula1>INDIRECT($E$28)</formula1>
    </dataValidation>
    <dataValidation type="list" allowBlank="1" showInputMessage="1" showErrorMessage="1" sqref="C10:C11">
      <formula1>procesos</formula1>
    </dataValidation>
    <dataValidation type="list" allowBlank="1" showInputMessage="1" showErrorMessage="1" sqref="A19:D26 A28:D35">
      <formula1>objetivos</formula1>
    </dataValidation>
    <dataValidation type="list" allowBlank="1" showInputMessage="1" showErrorMessage="1" sqref="D10:I11">
      <formula1>$F$50:$F$66</formula1>
    </dataValidation>
    <dataValidation type="list" allowBlank="1" showInputMessage="1" showErrorMessage="1" sqref="C13">
      <formula1>proyectos</formula1>
    </dataValidation>
    <dataValidation type="list" allowBlank="1" showInputMessage="1" showErrorMessage="1" sqref="C112">
      <formula1>version_poa</formula1>
    </dataValidation>
  </dataValidations>
  <printOptions horizontalCentered="1" verticalCentered="1"/>
  <pageMargins left="0.19685039370078741" right="0.19685039370078741" top="0.39370078740157483" bottom="0.59055118110236227" header="0.31496062992125984" footer="0.39370078740157483"/>
  <pageSetup scale="50" orientation="portrait" r:id="rId1"/>
  <headerFooter>
    <oddFooter>&amp;L&amp;D&amp;C&amp;F&amp;R&amp;N</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588"/>
  <sheetViews>
    <sheetView view="pageBreakPreview" zoomScale="55" zoomScaleNormal="55" zoomScaleSheetLayoutView="55" workbookViewId="0">
      <selection activeCell="A31" sqref="A31:C31"/>
    </sheetView>
  </sheetViews>
  <sheetFormatPr baseColWidth="10" defaultRowHeight="15.75" zeroHeight="1" x14ac:dyDescent="0.25"/>
  <cols>
    <col min="1" max="1" width="7.85546875" style="105" customWidth="1"/>
    <col min="2" max="2" width="26.5703125" style="105" customWidth="1"/>
    <col min="3" max="3" width="37.85546875" style="105" customWidth="1"/>
    <col min="4" max="4" width="58.5703125" style="105" customWidth="1"/>
    <col min="5" max="5" width="17.5703125" style="105" customWidth="1"/>
    <col min="6" max="7" width="21.5703125" style="105" customWidth="1"/>
    <col min="8" max="8" width="37" style="105" customWidth="1"/>
    <col min="9" max="9" width="25.42578125" style="105" customWidth="1"/>
    <col min="10" max="10" width="15.28515625" style="105" customWidth="1"/>
    <col min="11" max="11" width="15.28515625" style="169" customWidth="1"/>
    <col min="12" max="12" width="7.85546875" style="170" customWidth="1"/>
    <col min="13" max="13" width="7.42578125" style="170" customWidth="1"/>
    <col min="14" max="14" width="41.5703125" style="170" customWidth="1"/>
    <col min="15" max="15" width="7.85546875" style="170" customWidth="1"/>
    <col min="16" max="16" width="7.42578125" style="311" customWidth="1"/>
    <col min="17" max="17" width="21.5703125" style="311" customWidth="1"/>
    <col min="18" max="18" width="7.85546875" style="311" customWidth="1"/>
    <col min="19" max="19" width="7.42578125" style="311" customWidth="1"/>
    <col min="20" max="20" width="15.5703125" style="311" customWidth="1"/>
    <col min="21" max="21" width="7.85546875" style="311" customWidth="1"/>
    <col min="22" max="22" width="7.42578125" style="311" customWidth="1"/>
    <col min="23" max="23" width="16.42578125" style="311" customWidth="1"/>
    <col min="24" max="24" width="7.85546875" style="311" customWidth="1"/>
    <col min="25" max="25" width="8.140625" style="311" customWidth="1"/>
    <col min="26" max="26" width="12.140625" style="311" customWidth="1"/>
    <col min="27" max="27" width="42.5703125" style="311" customWidth="1"/>
    <col min="28" max="16384" width="11.42578125" style="170"/>
  </cols>
  <sheetData>
    <row r="1" spans="1:27" ht="20.25" x14ac:dyDescent="0.25">
      <c r="A1" s="91"/>
      <c r="B1" s="91"/>
      <c r="C1" s="185" t="str">
        <f>+'Marco General'!C1:G1</f>
        <v>DIRECCIONAMIENTO ESTRATÉGICO</v>
      </c>
      <c r="D1" s="185"/>
      <c r="E1" s="185"/>
      <c r="F1" s="185"/>
      <c r="G1" s="185"/>
      <c r="H1" s="185"/>
      <c r="I1" s="185"/>
      <c r="J1" s="185"/>
      <c r="K1" s="185"/>
      <c r="L1" s="185"/>
      <c r="M1" s="185"/>
      <c r="N1" s="185"/>
      <c r="O1" s="185"/>
      <c r="P1" s="185"/>
      <c r="Q1" s="185"/>
      <c r="R1" s="185"/>
      <c r="S1" s="185"/>
      <c r="T1" s="185"/>
      <c r="U1" s="185"/>
      <c r="V1" s="185"/>
      <c r="W1" s="185"/>
      <c r="X1" s="186" t="s">
        <v>12</v>
      </c>
      <c r="Y1" s="187"/>
      <c r="Z1" s="188" t="s">
        <v>184</v>
      </c>
      <c r="AA1" s="188"/>
    </row>
    <row r="2" spans="1:27" ht="20.25" x14ac:dyDescent="0.25">
      <c r="A2" s="91"/>
      <c r="B2" s="91"/>
      <c r="C2" s="185" t="str">
        <f>+'Marco General'!C2:G2</f>
        <v>PLAN OPERATIVO POR DEPENDENCIAS / PROCESOS</v>
      </c>
      <c r="D2" s="185"/>
      <c r="E2" s="185"/>
      <c r="F2" s="185"/>
      <c r="G2" s="185"/>
      <c r="H2" s="185"/>
      <c r="I2" s="185"/>
      <c r="J2" s="185"/>
      <c r="K2" s="185"/>
      <c r="L2" s="185"/>
      <c r="M2" s="185"/>
      <c r="N2" s="185"/>
      <c r="O2" s="185"/>
      <c r="P2" s="185"/>
      <c r="Q2" s="185"/>
      <c r="R2" s="185"/>
      <c r="S2" s="185"/>
      <c r="T2" s="185"/>
      <c r="U2" s="185"/>
      <c r="V2" s="185"/>
      <c r="W2" s="185"/>
      <c r="X2" s="186" t="s">
        <v>13</v>
      </c>
      <c r="Y2" s="187"/>
      <c r="Z2" s="189" t="s">
        <v>185</v>
      </c>
      <c r="AA2" s="189"/>
    </row>
    <row r="3" spans="1:27" x14ac:dyDescent="0.25">
      <c r="A3" s="97"/>
      <c r="B3" s="98"/>
      <c r="C3" s="98"/>
      <c r="D3" s="98"/>
      <c r="E3" s="98"/>
      <c r="F3" s="98"/>
      <c r="G3" s="98"/>
      <c r="H3" s="98"/>
      <c r="I3" s="98"/>
      <c r="J3" s="98"/>
      <c r="K3" s="99"/>
      <c r="L3" s="100"/>
      <c r="M3" s="100"/>
      <c r="N3" s="100"/>
      <c r="O3" s="100"/>
      <c r="P3" s="100"/>
      <c r="Q3" s="100"/>
      <c r="R3" s="100"/>
      <c r="S3" s="100"/>
      <c r="T3" s="100"/>
      <c r="U3" s="100"/>
      <c r="V3" s="100"/>
      <c r="W3" s="100"/>
      <c r="X3" s="100"/>
      <c r="Y3" s="100"/>
      <c r="Z3" s="100"/>
      <c r="AA3" s="101"/>
    </row>
    <row r="4" spans="1:27" x14ac:dyDescent="0.25">
      <c r="A4" s="119" t="s">
        <v>1</v>
      </c>
      <c r="B4" s="190"/>
      <c r="C4" s="191" t="str">
        <f>+'Marco General'!C8:C8</f>
        <v>Asesoría Jurídica</v>
      </c>
      <c r="D4" s="191"/>
      <c r="E4" s="191"/>
      <c r="F4" s="191"/>
      <c r="G4" s="191"/>
      <c r="H4" s="191"/>
      <c r="I4" s="191"/>
      <c r="J4" s="191"/>
      <c r="K4" s="191"/>
      <c r="L4" s="191"/>
      <c r="M4" s="191"/>
      <c r="N4" s="191"/>
      <c r="O4" s="191"/>
      <c r="P4" s="191"/>
      <c r="Q4" s="191"/>
      <c r="R4" s="191"/>
      <c r="S4" s="191"/>
      <c r="T4" s="191"/>
      <c r="U4" s="191"/>
      <c r="V4" s="191"/>
      <c r="W4" s="191"/>
      <c r="X4" s="192" t="s">
        <v>0</v>
      </c>
      <c r="Y4" s="193"/>
      <c r="Z4" s="194"/>
      <c r="AA4" s="195">
        <v>2017</v>
      </c>
    </row>
    <row r="5" spans="1:27" x14ac:dyDescent="0.25">
      <c r="A5" s="196"/>
      <c r="B5" s="197"/>
      <c r="C5" s="191"/>
      <c r="D5" s="191"/>
      <c r="E5" s="191"/>
      <c r="F5" s="191"/>
      <c r="G5" s="191"/>
      <c r="H5" s="191"/>
      <c r="I5" s="191"/>
      <c r="J5" s="191"/>
      <c r="K5" s="191"/>
      <c r="L5" s="191"/>
      <c r="M5" s="191"/>
      <c r="N5" s="191"/>
      <c r="O5" s="191"/>
      <c r="P5" s="191"/>
      <c r="Q5" s="191"/>
      <c r="R5" s="191"/>
      <c r="S5" s="191"/>
      <c r="T5" s="191"/>
      <c r="U5" s="191"/>
      <c r="V5" s="191"/>
      <c r="W5" s="191"/>
      <c r="X5" s="198"/>
      <c r="Y5" s="199"/>
      <c r="Z5" s="200"/>
      <c r="AA5" s="201"/>
    </row>
    <row r="6" spans="1:27" x14ac:dyDescent="0.25">
      <c r="A6" s="126"/>
      <c r="B6" s="127"/>
      <c r="C6" s="127"/>
      <c r="D6" s="127"/>
      <c r="E6" s="127"/>
      <c r="F6" s="127"/>
      <c r="G6" s="127"/>
      <c r="H6" s="127"/>
      <c r="I6" s="202"/>
      <c r="J6" s="128"/>
      <c r="K6" s="128"/>
      <c r="L6" s="128"/>
      <c r="M6" s="128"/>
      <c r="N6" s="128"/>
      <c r="O6" s="128"/>
      <c r="P6" s="128"/>
      <c r="Q6" s="128"/>
      <c r="R6" s="128"/>
      <c r="S6" s="128"/>
      <c r="T6" s="128"/>
      <c r="U6" s="128"/>
      <c r="V6" s="128"/>
      <c r="W6" s="128"/>
      <c r="X6" s="128"/>
      <c r="Y6" s="128"/>
      <c r="Z6" s="128"/>
      <c r="AA6" s="129"/>
    </row>
    <row r="7" spans="1:27" ht="47.25" customHeight="1" x14ac:dyDescent="0.25">
      <c r="A7" s="203" t="s">
        <v>25</v>
      </c>
      <c r="B7" s="120"/>
      <c r="C7" s="204" t="str">
        <f>IF('Marco General'!A19="","",'Marco General'!A19)</f>
        <v>Objetivo estratégico 5: Fortalecer la gestión y administración institucional</v>
      </c>
      <c r="D7" s="205"/>
      <c r="E7" s="205"/>
      <c r="F7" s="205"/>
      <c r="G7" s="205"/>
      <c r="H7" s="206"/>
      <c r="I7" s="207" t="s">
        <v>15</v>
      </c>
      <c r="J7" s="204" t="str">
        <f>IF('Marco General'!C13="","",'Marco General'!C13)</f>
        <v>Proyecto 1110 – Fortalecimiento y desarrollo de la gestión institucional</v>
      </c>
      <c r="K7" s="205"/>
      <c r="L7" s="205"/>
      <c r="M7" s="205"/>
      <c r="N7" s="205"/>
      <c r="O7" s="205"/>
      <c r="P7" s="205"/>
      <c r="Q7" s="205"/>
      <c r="R7" s="208" t="s">
        <v>103</v>
      </c>
      <c r="S7" s="209"/>
      <c r="T7" s="205"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7" s="205"/>
      <c r="V7" s="205"/>
      <c r="W7" s="205"/>
      <c r="X7" s="205"/>
      <c r="Y7" s="205"/>
      <c r="Z7" s="205"/>
      <c r="AA7" s="210"/>
    </row>
    <row r="8" spans="1:27" hidden="1" x14ac:dyDescent="0.25">
      <c r="A8" s="211"/>
      <c r="B8" s="212"/>
      <c r="C8" s="204" t="str">
        <f>IF('Marco General'!A28="","",'Marco General'!A28)</f>
        <v>&lt;Por favor seleccione los objetivos estraégicos asociados a su área&gt;</v>
      </c>
      <c r="D8" s="205"/>
      <c r="E8" s="205"/>
      <c r="F8" s="205"/>
      <c r="G8" s="205"/>
      <c r="H8" s="206"/>
      <c r="I8" s="207"/>
      <c r="J8" s="204"/>
      <c r="K8" s="205"/>
      <c r="L8" s="205"/>
      <c r="M8" s="205"/>
      <c r="N8" s="205"/>
      <c r="O8" s="205"/>
      <c r="P8" s="205"/>
      <c r="Q8" s="205"/>
      <c r="R8" s="213"/>
      <c r="S8" s="214"/>
      <c r="T8" s="205"/>
      <c r="U8" s="205"/>
      <c r="V8" s="205"/>
      <c r="W8" s="205"/>
      <c r="X8" s="205"/>
      <c r="Y8" s="205"/>
      <c r="Z8" s="205"/>
      <c r="AA8" s="210"/>
    </row>
    <row r="9" spans="1:27" hidden="1" x14ac:dyDescent="0.25">
      <c r="A9" s="215"/>
      <c r="B9" s="216"/>
      <c r="C9" s="217" t="e">
        <f>IF('Marco General'!#REF!="","",'Marco General'!#REF!)</f>
        <v>#REF!</v>
      </c>
      <c r="D9" s="218"/>
      <c r="E9" s="218"/>
      <c r="F9" s="218"/>
      <c r="G9" s="218"/>
      <c r="H9" s="219"/>
      <c r="I9" s="207"/>
      <c r="J9" s="220"/>
      <c r="K9" s="221"/>
      <c r="L9" s="221"/>
      <c r="M9" s="221"/>
      <c r="N9" s="221"/>
      <c r="O9" s="221"/>
      <c r="P9" s="221"/>
      <c r="Q9" s="221"/>
      <c r="R9" s="222"/>
      <c r="S9" s="223"/>
      <c r="T9" s="221"/>
      <c r="U9" s="221"/>
      <c r="V9" s="221"/>
      <c r="W9" s="221"/>
      <c r="X9" s="221"/>
      <c r="Y9" s="221"/>
      <c r="Z9" s="221"/>
      <c r="AA9" s="224"/>
    </row>
    <row r="10" spans="1:27" x14ac:dyDescent="0.25">
      <c r="A10" s="126"/>
      <c r="B10" s="127"/>
      <c r="C10" s="127"/>
      <c r="D10" s="127"/>
      <c r="E10" s="127"/>
      <c r="F10" s="127"/>
      <c r="G10" s="127"/>
      <c r="H10" s="127"/>
      <c r="I10" s="202"/>
      <c r="J10" s="128"/>
      <c r="K10" s="128"/>
      <c r="L10" s="128"/>
      <c r="M10" s="128"/>
      <c r="N10" s="128"/>
      <c r="O10" s="128"/>
      <c r="P10" s="128"/>
      <c r="Q10" s="128"/>
      <c r="R10" s="128"/>
      <c r="S10" s="128"/>
      <c r="T10" s="128"/>
      <c r="U10" s="128"/>
      <c r="V10" s="128"/>
      <c r="W10" s="128"/>
      <c r="X10" s="128"/>
      <c r="Y10" s="128"/>
      <c r="Z10" s="128"/>
      <c r="AA10" s="129"/>
    </row>
    <row r="11" spans="1:27" x14ac:dyDescent="0.25">
      <c r="A11" s="119" t="s">
        <v>182</v>
      </c>
      <c r="B11" s="120"/>
      <c r="C11" s="225" t="str">
        <f>IF('Marco General'!F19="","",'Marco General'!F19)</f>
        <v>Mediante acciones de mejora y sostenibilidad del Sistema Integrado de Gestión.</v>
      </c>
      <c r="D11" s="226"/>
      <c r="E11" s="226"/>
      <c r="F11" s="226"/>
      <c r="G11" s="226"/>
      <c r="H11" s="226"/>
      <c r="I11" s="226"/>
      <c r="J11" s="226"/>
      <c r="K11" s="226"/>
      <c r="L11" s="226"/>
      <c r="M11" s="227"/>
      <c r="N11" s="203" t="s">
        <v>183</v>
      </c>
      <c r="O11" s="228" t="str">
        <f>IF('Marco General'!F28="","",'Marco General'!F28)</f>
        <v/>
      </c>
      <c r="P11" s="229"/>
      <c r="Q11" s="229"/>
      <c r="R11" s="229"/>
      <c r="S11" s="229"/>
      <c r="T11" s="229"/>
      <c r="U11" s="229"/>
      <c r="V11" s="229"/>
      <c r="W11" s="229"/>
      <c r="X11" s="229"/>
      <c r="Y11" s="229"/>
      <c r="Z11" s="229"/>
      <c r="AA11" s="230"/>
    </row>
    <row r="12" spans="1:27" x14ac:dyDescent="0.25">
      <c r="A12" s="196"/>
      <c r="B12" s="212"/>
      <c r="C12" s="225" t="str">
        <f>IF('Marco General'!F20="","",'Marco General'!F20)</f>
        <v>Mediante el fortalecimiento de la comunicación interna y el trabajo en equipo.</v>
      </c>
      <c r="D12" s="226"/>
      <c r="E12" s="226"/>
      <c r="F12" s="226"/>
      <c r="G12" s="226"/>
      <c r="H12" s="226"/>
      <c r="I12" s="226"/>
      <c r="J12" s="226"/>
      <c r="K12" s="226"/>
      <c r="L12" s="226"/>
      <c r="M12" s="227"/>
      <c r="N12" s="211"/>
      <c r="O12" s="228" t="str">
        <f>IF('Marco General'!F29="","",'Marco General'!F29)</f>
        <v/>
      </c>
      <c r="P12" s="229"/>
      <c r="Q12" s="229"/>
      <c r="R12" s="229"/>
      <c r="S12" s="229"/>
      <c r="T12" s="229"/>
      <c r="U12" s="229"/>
      <c r="V12" s="229"/>
      <c r="W12" s="229"/>
      <c r="X12" s="229"/>
      <c r="Y12" s="229"/>
      <c r="Z12" s="229"/>
      <c r="AA12" s="230"/>
    </row>
    <row r="13" spans="1:27" hidden="1" x14ac:dyDescent="0.25">
      <c r="A13" s="196"/>
      <c r="B13" s="212"/>
      <c r="C13" s="231" t="str">
        <f>IF('Marco General'!F21="","",'Marco General'!F21)</f>
        <v/>
      </c>
      <c r="D13" s="232"/>
      <c r="E13" s="232"/>
      <c r="F13" s="232"/>
      <c r="G13" s="232"/>
      <c r="H13" s="232"/>
      <c r="I13" s="232"/>
      <c r="J13" s="232"/>
      <c r="K13" s="232"/>
      <c r="L13" s="232"/>
      <c r="M13" s="233"/>
      <c r="N13" s="211"/>
      <c r="O13" s="234" t="str">
        <f>IF('Marco General'!F30="","",'Marco General'!F30)</f>
        <v/>
      </c>
      <c r="P13" s="235"/>
      <c r="Q13" s="235"/>
      <c r="R13" s="235"/>
      <c r="S13" s="235"/>
      <c r="T13" s="235"/>
      <c r="U13" s="235"/>
      <c r="V13" s="235"/>
      <c r="W13" s="235"/>
      <c r="X13" s="235"/>
      <c r="Y13" s="235"/>
      <c r="Z13" s="235"/>
      <c r="AA13" s="236"/>
    </row>
    <row r="14" spans="1:27" hidden="1" x14ac:dyDescent="0.25">
      <c r="A14" s="196"/>
      <c r="B14" s="212"/>
      <c r="C14" s="231" t="str">
        <f>IF('Marco General'!F22="","",'Marco General'!F22)</f>
        <v/>
      </c>
      <c r="D14" s="232"/>
      <c r="E14" s="232"/>
      <c r="F14" s="232"/>
      <c r="G14" s="232"/>
      <c r="H14" s="232"/>
      <c r="I14" s="232"/>
      <c r="J14" s="232"/>
      <c r="K14" s="232"/>
      <c r="L14" s="232"/>
      <c r="M14" s="233"/>
      <c r="N14" s="211"/>
      <c r="O14" s="234" t="str">
        <f>IF('Marco General'!F31="","",'Marco General'!F31)</f>
        <v/>
      </c>
      <c r="P14" s="235"/>
      <c r="Q14" s="235"/>
      <c r="R14" s="235"/>
      <c r="S14" s="235"/>
      <c r="T14" s="235"/>
      <c r="U14" s="235"/>
      <c r="V14" s="235"/>
      <c r="W14" s="235"/>
      <c r="X14" s="235"/>
      <c r="Y14" s="235"/>
      <c r="Z14" s="235"/>
      <c r="AA14" s="236"/>
    </row>
    <row r="15" spans="1:27" hidden="1" x14ac:dyDescent="0.25">
      <c r="A15" s="196"/>
      <c r="B15" s="212"/>
      <c r="C15" s="231" t="str">
        <f>IF('Marco General'!F23="","",'Marco General'!F23)</f>
        <v/>
      </c>
      <c r="D15" s="232"/>
      <c r="E15" s="232"/>
      <c r="F15" s="232"/>
      <c r="G15" s="232"/>
      <c r="H15" s="232"/>
      <c r="I15" s="232"/>
      <c r="J15" s="232"/>
      <c r="K15" s="232"/>
      <c r="L15" s="232"/>
      <c r="M15" s="233"/>
      <c r="N15" s="211"/>
      <c r="O15" s="234" t="str">
        <f>IF('Marco General'!F32="","",'Marco General'!F32)</f>
        <v/>
      </c>
      <c r="P15" s="235"/>
      <c r="Q15" s="235"/>
      <c r="R15" s="235"/>
      <c r="S15" s="235"/>
      <c r="T15" s="235"/>
      <c r="U15" s="235"/>
      <c r="V15" s="235"/>
      <c r="W15" s="235"/>
      <c r="X15" s="235"/>
      <c r="Y15" s="235"/>
      <c r="Z15" s="235"/>
      <c r="AA15" s="236"/>
    </row>
    <row r="16" spans="1:27" hidden="1" x14ac:dyDescent="0.25">
      <c r="A16" s="237"/>
      <c r="B16" s="216"/>
      <c r="C16" s="231" t="str">
        <f>IF('Marco General'!F24="","",'Marco General'!F24)</f>
        <v/>
      </c>
      <c r="D16" s="232"/>
      <c r="E16" s="232"/>
      <c r="F16" s="232"/>
      <c r="G16" s="232"/>
      <c r="H16" s="232"/>
      <c r="I16" s="232"/>
      <c r="J16" s="232"/>
      <c r="K16" s="232"/>
      <c r="L16" s="232"/>
      <c r="M16" s="233"/>
      <c r="N16" s="215"/>
      <c r="O16" s="234" t="str">
        <f>IF('Marco General'!F33="","",'Marco General'!F33)</f>
        <v/>
      </c>
      <c r="P16" s="235"/>
      <c r="Q16" s="235"/>
      <c r="R16" s="235"/>
      <c r="S16" s="235"/>
      <c r="T16" s="235"/>
      <c r="U16" s="235"/>
      <c r="V16" s="235"/>
      <c r="W16" s="235"/>
      <c r="X16" s="235"/>
      <c r="Y16" s="235"/>
      <c r="Z16" s="235"/>
      <c r="AA16" s="236"/>
    </row>
    <row r="17" spans="1:27" s="154" customFormat="1" hidden="1" x14ac:dyDescent="0.25">
      <c r="A17" s="136"/>
      <c r="B17" s="137"/>
      <c r="C17" s="238"/>
      <c r="D17" s="238"/>
      <c r="E17" s="238"/>
      <c r="F17" s="238"/>
      <c r="G17" s="238"/>
      <c r="H17" s="238"/>
      <c r="I17" s="238"/>
      <c r="J17" s="238"/>
      <c r="L17" s="238"/>
      <c r="M17" s="238"/>
      <c r="N17" s="137"/>
      <c r="O17" s="238"/>
      <c r="P17" s="238"/>
      <c r="Q17" s="239"/>
      <c r="R17" s="239"/>
      <c r="S17" s="239"/>
      <c r="T17" s="239"/>
      <c r="U17" s="239"/>
      <c r="V17" s="239"/>
      <c r="W17" s="239"/>
      <c r="X17" s="239"/>
      <c r="Y17" s="239"/>
      <c r="Z17" s="239"/>
      <c r="AA17" s="240"/>
    </row>
    <row r="18" spans="1:27" ht="15.75" hidden="1" customHeight="1" x14ac:dyDescent="0.25">
      <c r="A18" s="241" t="s">
        <v>182</v>
      </c>
      <c r="B18" s="242"/>
      <c r="C18" s="234" t="e">
        <f>IF('Marco General'!#REF!="","",'Marco General'!#REF!)</f>
        <v>#REF!</v>
      </c>
      <c r="D18" s="235"/>
      <c r="E18" s="235"/>
      <c r="F18" s="235"/>
      <c r="G18" s="235"/>
      <c r="H18" s="235"/>
      <c r="I18" s="235"/>
      <c r="J18" s="235"/>
      <c r="K18" s="235"/>
      <c r="L18" s="235"/>
      <c r="M18" s="235"/>
      <c r="N18" s="235"/>
      <c r="O18" s="235"/>
      <c r="P18" s="235"/>
      <c r="Q18" s="235"/>
      <c r="R18" s="235"/>
      <c r="S18" s="235"/>
      <c r="T18" s="235"/>
      <c r="U18" s="235"/>
      <c r="V18" s="235"/>
      <c r="W18" s="235"/>
      <c r="X18" s="235"/>
      <c r="Y18" s="235"/>
      <c r="Z18" s="235"/>
      <c r="AA18" s="236"/>
    </row>
    <row r="19" spans="1:27" hidden="1" x14ac:dyDescent="0.25">
      <c r="A19" s="243"/>
      <c r="B19" s="244"/>
      <c r="C19" s="234" t="e">
        <f>IF('Marco General'!#REF!="","",'Marco General'!#REF!)</f>
        <v>#REF!</v>
      </c>
      <c r="D19" s="235"/>
      <c r="E19" s="235"/>
      <c r="F19" s="235"/>
      <c r="G19" s="235"/>
      <c r="H19" s="235"/>
      <c r="I19" s="235"/>
      <c r="J19" s="235"/>
      <c r="K19" s="235"/>
      <c r="L19" s="235"/>
      <c r="M19" s="235"/>
      <c r="N19" s="235"/>
      <c r="O19" s="235"/>
      <c r="P19" s="235"/>
      <c r="Q19" s="235"/>
      <c r="R19" s="235"/>
      <c r="S19" s="235"/>
      <c r="T19" s="235"/>
      <c r="U19" s="235"/>
      <c r="V19" s="235"/>
      <c r="W19" s="235"/>
      <c r="X19" s="235"/>
      <c r="Y19" s="235"/>
      <c r="Z19" s="235"/>
      <c r="AA19" s="236"/>
    </row>
    <row r="20" spans="1:27" hidden="1" x14ac:dyDescent="0.25">
      <c r="A20" s="243"/>
      <c r="B20" s="244"/>
      <c r="C20" s="234" t="e">
        <f>IF('Marco General'!#REF!="","",'Marco General'!#REF!)</f>
        <v>#REF!</v>
      </c>
      <c r="D20" s="235"/>
      <c r="E20" s="235"/>
      <c r="F20" s="235"/>
      <c r="G20" s="235"/>
      <c r="H20" s="235"/>
      <c r="I20" s="235"/>
      <c r="J20" s="235"/>
      <c r="K20" s="235"/>
      <c r="L20" s="235"/>
      <c r="M20" s="235"/>
      <c r="N20" s="235"/>
      <c r="O20" s="235"/>
      <c r="P20" s="235"/>
      <c r="Q20" s="235"/>
      <c r="R20" s="235"/>
      <c r="S20" s="235"/>
      <c r="T20" s="235"/>
      <c r="U20" s="235"/>
      <c r="V20" s="235"/>
      <c r="W20" s="235"/>
      <c r="X20" s="235"/>
      <c r="Y20" s="235"/>
      <c r="Z20" s="235"/>
      <c r="AA20" s="236"/>
    </row>
    <row r="21" spans="1:27" hidden="1" x14ac:dyDescent="0.25">
      <c r="A21" s="243"/>
      <c r="B21" s="244"/>
      <c r="C21" s="234" t="e">
        <f>IF('Marco General'!#REF!="","",'Marco General'!#REF!)</f>
        <v>#REF!</v>
      </c>
      <c r="D21" s="235"/>
      <c r="E21" s="235"/>
      <c r="F21" s="235"/>
      <c r="G21" s="235"/>
      <c r="H21" s="235"/>
      <c r="I21" s="235"/>
      <c r="J21" s="235"/>
      <c r="K21" s="235"/>
      <c r="L21" s="235"/>
      <c r="M21" s="235"/>
      <c r="N21" s="235"/>
      <c r="O21" s="235"/>
      <c r="P21" s="235"/>
      <c r="Q21" s="235"/>
      <c r="R21" s="235"/>
      <c r="S21" s="235"/>
      <c r="T21" s="235"/>
      <c r="U21" s="235"/>
      <c r="V21" s="235"/>
      <c r="W21" s="235"/>
      <c r="X21" s="235"/>
      <c r="Y21" s="235"/>
      <c r="Z21" s="235"/>
      <c r="AA21" s="236"/>
    </row>
    <row r="22" spans="1:27" hidden="1" x14ac:dyDescent="0.25">
      <c r="A22" s="243"/>
      <c r="B22" s="244"/>
      <c r="C22" s="234" t="e">
        <f>IF('Marco General'!#REF!="","",'Marco General'!#REF!)</f>
        <v>#REF!</v>
      </c>
      <c r="D22" s="235"/>
      <c r="E22" s="235"/>
      <c r="F22" s="235"/>
      <c r="G22" s="235"/>
      <c r="H22" s="235"/>
      <c r="I22" s="235"/>
      <c r="J22" s="235"/>
      <c r="K22" s="235"/>
      <c r="L22" s="235"/>
      <c r="M22" s="235"/>
      <c r="N22" s="235"/>
      <c r="O22" s="235"/>
      <c r="P22" s="235"/>
      <c r="Q22" s="235"/>
      <c r="R22" s="235"/>
      <c r="S22" s="235"/>
      <c r="T22" s="235"/>
      <c r="U22" s="235"/>
      <c r="V22" s="235"/>
      <c r="W22" s="235"/>
      <c r="X22" s="235"/>
      <c r="Y22" s="235"/>
      <c r="Z22" s="235"/>
      <c r="AA22" s="236"/>
    </row>
    <row r="23" spans="1:27" hidden="1" x14ac:dyDescent="0.25">
      <c r="A23" s="243"/>
      <c r="B23" s="244"/>
      <c r="C23" s="234" t="e">
        <f>IF('Marco General'!#REF!="","",'Marco General'!#REF!)</f>
        <v>#REF!</v>
      </c>
      <c r="D23" s="235"/>
      <c r="E23" s="235"/>
      <c r="F23" s="235"/>
      <c r="G23" s="235"/>
      <c r="H23" s="235"/>
      <c r="I23" s="235"/>
      <c r="J23" s="235"/>
      <c r="K23" s="235"/>
      <c r="L23" s="235"/>
      <c r="M23" s="235"/>
      <c r="N23" s="235"/>
      <c r="O23" s="235"/>
      <c r="P23" s="235"/>
      <c r="Q23" s="235"/>
      <c r="R23" s="235"/>
      <c r="S23" s="235"/>
      <c r="T23" s="235"/>
      <c r="U23" s="235"/>
      <c r="V23" s="235"/>
      <c r="W23" s="235"/>
      <c r="X23" s="235"/>
      <c r="Y23" s="235"/>
      <c r="Z23" s="235"/>
      <c r="AA23" s="236"/>
    </row>
    <row r="24" spans="1:27" hidden="1" x14ac:dyDescent="0.25">
      <c r="A24" s="245"/>
      <c r="B24" s="246"/>
      <c r="C24" s="234" t="e">
        <f>IF('Marco General'!#REF!="","",'Marco General'!#REF!)</f>
        <v>#REF!</v>
      </c>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6"/>
    </row>
    <row r="25" spans="1:27" s="154" customFormat="1" x14ac:dyDescent="0.25">
      <c r="A25" s="136"/>
      <c r="B25" s="137"/>
      <c r="C25" s="137"/>
      <c r="D25" s="137"/>
      <c r="E25" s="137"/>
      <c r="F25" s="137"/>
      <c r="G25" s="137"/>
      <c r="H25" s="137"/>
      <c r="I25" s="137"/>
      <c r="J25" s="137"/>
      <c r="K25" s="137"/>
      <c r="L25" s="137"/>
      <c r="M25" s="137"/>
      <c r="N25" s="247"/>
      <c r="O25" s="137"/>
      <c r="P25" s="137"/>
      <c r="Q25" s="248"/>
      <c r="R25" s="248"/>
      <c r="S25" s="248"/>
      <c r="T25" s="248"/>
      <c r="U25" s="248"/>
      <c r="V25" s="248"/>
      <c r="W25" s="248"/>
      <c r="X25" s="248"/>
      <c r="Y25" s="248"/>
      <c r="Z25" s="248"/>
      <c r="AA25" s="249"/>
    </row>
    <row r="26" spans="1:27" x14ac:dyDescent="0.25">
      <c r="A26" s="250" t="s">
        <v>145</v>
      </c>
      <c r="B26" s="251"/>
      <c r="C26" s="252" t="str">
        <f>C11</f>
        <v>Mediante acciones de mejora y sostenibilidad del Sistema Integrado de Gestión.</v>
      </c>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4"/>
    </row>
    <row r="27" spans="1:27" x14ac:dyDescent="0.25">
      <c r="A27" s="255" t="s">
        <v>16</v>
      </c>
      <c r="B27" s="256"/>
      <c r="C27" s="257"/>
      <c r="D27" s="258" t="s">
        <v>202</v>
      </c>
      <c r="E27" s="258" t="s">
        <v>24</v>
      </c>
      <c r="F27" s="258" t="s">
        <v>191</v>
      </c>
      <c r="G27" s="258" t="s">
        <v>203</v>
      </c>
      <c r="H27" s="259" t="s">
        <v>17</v>
      </c>
      <c r="I27" s="258" t="s">
        <v>23</v>
      </c>
      <c r="J27" s="260" t="s">
        <v>18</v>
      </c>
      <c r="K27" s="261"/>
      <c r="L27" s="262" t="s">
        <v>196</v>
      </c>
      <c r="M27" s="262"/>
      <c r="N27" s="262"/>
      <c r="O27" s="262"/>
      <c r="P27" s="262"/>
      <c r="Q27" s="262"/>
      <c r="R27" s="262"/>
      <c r="S27" s="262"/>
      <c r="T27" s="262"/>
      <c r="U27" s="262"/>
      <c r="V27" s="262"/>
      <c r="W27" s="262"/>
      <c r="X27" s="259" t="s">
        <v>8</v>
      </c>
      <c r="Y27" s="259"/>
      <c r="Z27" s="259"/>
      <c r="AA27" s="263" t="s">
        <v>214</v>
      </c>
    </row>
    <row r="28" spans="1:27" ht="15.75" customHeight="1" x14ac:dyDescent="0.25">
      <c r="A28" s="264"/>
      <c r="B28" s="265"/>
      <c r="C28" s="266"/>
      <c r="D28" s="267"/>
      <c r="E28" s="267"/>
      <c r="F28" s="267"/>
      <c r="G28" s="267"/>
      <c r="H28" s="259"/>
      <c r="I28" s="267"/>
      <c r="J28" s="262" t="s">
        <v>19</v>
      </c>
      <c r="K28" s="259" t="s">
        <v>20</v>
      </c>
      <c r="L28" s="259" t="s">
        <v>4</v>
      </c>
      <c r="M28" s="259"/>
      <c r="N28" s="259"/>
      <c r="O28" s="259" t="s">
        <v>5</v>
      </c>
      <c r="P28" s="259"/>
      <c r="Q28" s="259"/>
      <c r="R28" s="259" t="s">
        <v>6</v>
      </c>
      <c r="S28" s="259"/>
      <c r="T28" s="259"/>
      <c r="U28" s="259" t="s">
        <v>7</v>
      </c>
      <c r="V28" s="259"/>
      <c r="W28" s="259"/>
      <c r="X28" s="259"/>
      <c r="Y28" s="259"/>
      <c r="Z28" s="259"/>
      <c r="AA28" s="263"/>
    </row>
    <row r="29" spans="1:27" ht="45" x14ac:dyDescent="0.25">
      <c r="A29" s="264"/>
      <c r="B29" s="265"/>
      <c r="C29" s="266"/>
      <c r="D29" s="268"/>
      <c r="E29" s="268"/>
      <c r="F29" s="268"/>
      <c r="G29" s="268"/>
      <c r="H29" s="259"/>
      <c r="I29" s="268"/>
      <c r="J29" s="262"/>
      <c r="K29" s="259"/>
      <c r="L29" s="269" t="s">
        <v>193</v>
      </c>
      <c r="M29" s="269" t="s">
        <v>194</v>
      </c>
      <c r="N29" s="269" t="s">
        <v>21</v>
      </c>
      <c r="O29" s="269" t="s">
        <v>193</v>
      </c>
      <c r="P29" s="269" t="s">
        <v>194</v>
      </c>
      <c r="Q29" s="269" t="s">
        <v>21</v>
      </c>
      <c r="R29" s="269" t="s">
        <v>193</v>
      </c>
      <c r="S29" s="269" t="s">
        <v>194</v>
      </c>
      <c r="T29" s="269" t="s">
        <v>21</v>
      </c>
      <c r="U29" s="269" t="s">
        <v>193</v>
      </c>
      <c r="V29" s="269" t="s">
        <v>194</v>
      </c>
      <c r="W29" s="269" t="s">
        <v>21</v>
      </c>
      <c r="X29" s="269" t="s">
        <v>193</v>
      </c>
      <c r="Y29" s="270" t="s">
        <v>194</v>
      </c>
      <c r="Z29" s="270" t="s">
        <v>192</v>
      </c>
      <c r="AA29" s="271" t="s">
        <v>11</v>
      </c>
    </row>
    <row r="30" spans="1:27" s="284" customFormat="1" ht="87.75" customHeight="1" x14ac:dyDescent="0.25">
      <c r="A30" s="272" t="s">
        <v>215</v>
      </c>
      <c r="B30" s="272"/>
      <c r="C30" s="272"/>
      <c r="D30" s="273" t="s">
        <v>216</v>
      </c>
      <c r="E30" s="274">
        <v>0.15</v>
      </c>
      <c r="F30" s="274" t="s">
        <v>217</v>
      </c>
      <c r="G30" s="274" t="s">
        <v>42</v>
      </c>
      <c r="H30" s="274" t="s">
        <v>254</v>
      </c>
      <c r="I30" s="274" t="s">
        <v>219</v>
      </c>
      <c r="J30" s="275">
        <v>42809</v>
      </c>
      <c r="K30" s="275">
        <v>42840</v>
      </c>
      <c r="L30" s="276">
        <v>1</v>
      </c>
      <c r="M30" s="274">
        <v>1</v>
      </c>
      <c r="N30" s="277" t="s">
        <v>320</v>
      </c>
      <c r="O30" s="278">
        <v>0</v>
      </c>
      <c r="P30" s="274"/>
      <c r="Q30" s="274"/>
      <c r="R30" s="279">
        <v>0</v>
      </c>
      <c r="S30" s="274"/>
      <c r="T30" s="274"/>
      <c r="U30" s="279">
        <v>0</v>
      </c>
      <c r="V30" s="274"/>
      <c r="W30" s="274"/>
      <c r="X30" s="280">
        <f t="shared" ref="X30" si="0">+SUM(L30,O30,R30,U30)</f>
        <v>1</v>
      </c>
      <c r="Y30" s="281">
        <f t="shared" ref="Y30:Y32" si="1">+SUM(M30,P30,S30,V30)</f>
        <v>1</v>
      </c>
      <c r="Z30" s="282">
        <f t="shared" ref="Z30:Z36" si="2">IFERROR(Y30/X30,"")</f>
        <v>1</v>
      </c>
      <c r="AA30" s="283" t="s">
        <v>314</v>
      </c>
    </row>
    <row r="31" spans="1:27" s="284" customFormat="1" ht="137.25" customHeight="1" x14ac:dyDescent="0.25">
      <c r="A31" s="272" t="s">
        <v>220</v>
      </c>
      <c r="B31" s="272"/>
      <c r="C31" s="272"/>
      <c r="D31" s="273" t="s">
        <v>221</v>
      </c>
      <c r="E31" s="274">
        <v>0.15</v>
      </c>
      <c r="F31" s="274" t="s">
        <v>222</v>
      </c>
      <c r="G31" s="274" t="s">
        <v>42</v>
      </c>
      <c r="H31" s="274" t="s">
        <v>254</v>
      </c>
      <c r="I31" s="274" t="s">
        <v>219</v>
      </c>
      <c r="J31" s="275">
        <v>42841</v>
      </c>
      <c r="K31" s="275">
        <v>42998</v>
      </c>
      <c r="L31" s="285">
        <v>0</v>
      </c>
      <c r="M31" s="274">
        <v>0</v>
      </c>
      <c r="N31" s="277"/>
      <c r="O31" s="285">
        <v>0.25</v>
      </c>
      <c r="P31" s="285">
        <v>0.25</v>
      </c>
      <c r="Q31" s="277" t="s">
        <v>349</v>
      </c>
      <c r="R31" s="285">
        <v>0.25</v>
      </c>
      <c r="S31" s="286"/>
      <c r="T31" s="274"/>
      <c r="U31" s="287">
        <v>0.5</v>
      </c>
      <c r="V31" s="274"/>
      <c r="W31" s="274"/>
      <c r="X31" s="279">
        <v>1</v>
      </c>
      <c r="Y31" s="281">
        <f t="shared" si="1"/>
        <v>0.25</v>
      </c>
      <c r="Z31" s="282">
        <f t="shared" si="2"/>
        <v>0.25</v>
      </c>
      <c r="AA31" s="288" t="s">
        <v>348</v>
      </c>
    </row>
    <row r="32" spans="1:27" s="284" customFormat="1" ht="52.5" customHeight="1" x14ac:dyDescent="0.25">
      <c r="A32" s="272" t="s">
        <v>223</v>
      </c>
      <c r="B32" s="272"/>
      <c r="C32" s="272"/>
      <c r="D32" s="273" t="s">
        <v>224</v>
      </c>
      <c r="E32" s="274">
        <v>7.0000000000000007E-2</v>
      </c>
      <c r="F32" s="274" t="s">
        <v>225</v>
      </c>
      <c r="G32" s="274" t="s">
        <v>42</v>
      </c>
      <c r="H32" s="274" t="s">
        <v>254</v>
      </c>
      <c r="I32" s="274" t="s">
        <v>219</v>
      </c>
      <c r="J32" s="275">
        <v>42809</v>
      </c>
      <c r="K32" s="275">
        <v>42840</v>
      </c>
      <c r="L32" s="285">
        <v>1</v>
      </c>
      <c r="M32" s="274">
        <v>1</v>
      </c>
      <c r="N32" s="277" t="s">
        <v>321</v>
      </c>
      <c r="O32" s="277">
        <v>0</v>
      </c>
      <c r="P32" s="274"/>
      <c r="Q32" s="277"/>
      <c r="R32" s="277">
        <v>0</v>
      </c>
      <c r="S32" s="274"/>
      <c r="T32" s="274"/>
      <c r="U32" s="277">
        <v>0</v>
      </c>
      <c r="V32" s="274"/>
      <c r="W32" s="274"/>
      <c r="X32" s="279">
        <v>1</v>
      </c>
      <c r="Y32" s="281">
        <f t="shared" si="1"/>
        <v>1</v>
      </c>
      <c r="Z32" s="282">
        <f t="shared" si="2"/>
        <v>1</v>
      </c>
      <c r="AA32" s="283" t="s">
        <v>316</v>
      </c>
    </row>
    <row r="33" spans="1:27" s="284" customFormat="1" ht="98.25" customHeight="1" x14ac:dyDescent="0.25">
      <c r="A33" s="272" t="s">
        <v>215</v>
      </c>
      <c r="B33" s="272"/>
      <c r="C33" s="272"/>
      <c r="D33" s="273" t="s">
        <v>216</v>
      </c>
      <c r="E33" s="274">
        <v>0.15</v>
      </c>
      <c r="F33" s="274" t="s">
        <v>217</v>
      </c>
      <c r="G33" s="274" t="s">
        <v>46</v>
      </c>
      <c r="H33" s="274" t="s">
        <v>339</v>
      </c>
      <c r="I33" s="274" t="s">
        <v>219</v>
      </c>
      <c r="J33" s="275">
        <v>42809</v>
      </c>
      <c r="K33" s="275">
        <v>42840</v>
      </c>
      <c r="L33" s="276">
        <v>1</v>
      </c>
      <c r="M33" s="274">
        <v>1</v>
      </c>
      <c r="N33" s="277" t="s">
        <v>322</v>
      </c>
      <c r="O33" s="285">
        <v>0</v>
      </c>
      <c r="P33" s="274"/>
      <c r="Q33" s="277"/>
      <c r="R33" s="279">
        <v>0</v>
      </c>
      <c r="S33" s="274"/>
      <c r="T33" s="274"/>
      <c r="U33" s="279">
        <v>0</v>
      </c>
      <c r="V33" s="274"/>
      <c r="W33" s="274"/>
      <c r="X33" s="280">
        <f t="shared" ref="X33" si="3">+SUM(L33,O33,R33,U33)</f>
        <v>1</v>
      </c>
      <c r="Y33" s="281">
        <f t="shared" ref="X33:Y36" si="4">+SUM(M33,P33,S33,V33)</f>
        <v>1</v>
      </c>
      <c r="Z33" s="282">
        <f t="shared" si="2"/>
        <v>1</v>
      </c>
      <c r="AA33" s="283" t="s">
        <v>315</v>
      </c>
    </row>
    <row r="34" spans="1:27" s="284" customFormat="1" ht="171" x14ac:dyDescent="0.25">
      <c r="A34" s="289" t="s">
        <v>220</v>
      </c>
      <c r="B34" s="289"/>
      <c r="C34" s="289"/>
      <c r="D34" s="290" t="s">
        <v>221</v>
      </c>
      <c r="E34" s="277">
        <v>0.15</v>
      </c>
      <c r="F34" s="277" t="s">
        <v>222</v>
      </c>
      <c r="G34" s="277" t="s">
        <v>46</v>
      </c>
      <c r="H34" s="277" t="s">
        <v>339</v>
      </c>
      <c r="I34" s="277" t="s">
        <v>219</v>
      </c>
      <c r="J34" s="291">
        <v>42841</v>
      </c>
      <c r="K34" s="291">
        <v>42998</v>
      </c>
      <c r="L34" s="285">
        <v>0</v>
      </c>
      <c r="M34" s="277">
        <v>0</v>
      </c>
      <c r="N34" s="277"/>
      <c r="O34" s="285">
        <v>0.25</v>
      </c>
      <c r="P34" s="285">
        <v>0.25</v>
      </c>
      <c r="Q34" s="277" t="s">
        <v>350</v>
      </c>
      <c r="R34" s="285">
        <v>0.25</v>
      </c>
      <c r="S34" s="285"/>
      <c r="T34" s="277"/>
      <c r="U34" s="287">
        <v>0.5</v>
      </c>
      <c r="V34" s="277"/>
      <c r="W34" s="277"/>
      <c r="X34" s="279">
        <v>1</v>
      </c>
      <c r="Y34" s="281">
        <f t="shared" si="4"/>
        <v>0.25</v>
      </c>
      <c r="Z34" s="282">
        <f t="shared" si="2"/>
        <v>0.25</v>
      </c>
      <c r="AA34" s="288" t="s">
        <v>347</v>
      </c>
    </row>
    <row r="35" spans="1:27" s="284" customFormat="1" ht="52.5" hidden="1" customHeight="1" x14ac:dyDescent="0.25">
      <c r="A35" s="272" t="s">
        <v>223</v>
      </c>
      <c r="B35" s="272"/>
      <c r="C35" s="272"/>
      <c r="D35" s="273" t="s">
        <v>224</v>
      </c>
      <c r="E35" s="274">
        <v>7.0000000000000007E-2</v>
      </c>
      <c r="F35" s="274" t="s">
        <v>225</v>
      </c>
      <c r="G35" s="274" t="s">
        <v>46</v>
      </c>
      <c r="H35" s="274" t="s">
        <v>253</v>
      </c>
      <c r="I35" s="274" t="s">
        <v>219</v>
      </c>
      <c r="J35" s="275">
        <v>42809</v>
      </c>
      <c r="K35" s="275">
        <v>42840</v>
      </c>
      <c r="L35" s="292">
        <v>1</v>
      </c>
      <c r="M35" s="274">
        <v>1</v>
      </c>
      <c r="N35" s="277" t="s">
        <v>323</v>
      </c>
      <c r="O35" s="285">
        <v>0</v>
      </c>
      <c r="P35" s="274"/>
      <c r="Q35" s="274"/>
      <c r="R35" s="285">
        <v>0</v>
      </c>
      <c r="S35" s="274"/>
      <c r="T35" s="274"/>
      <c r="U35" s="285">
        <v>0</v>
      </c>
      <c r="V35" s="274"/>
      <c r="W35" s="274"/>
      <c r="X35" s="285">
        <f t="shared" ref="X35" si="5">+SUM(L35,O35,R35,U35)</f>
        <v>1</v>
      </c>
      <c r="Y35" s="281">
        <f t="shared" ref="Y35" si="6">+SUM(M35,P35,S35,V35)</f>
        <v>1</v>
      </c>
      <c r="Z35" s="282">
        <f t="shared" ref="Z35" si="7">IFERROR(Y35/X35,"")</f>
        <v>1</v>
      </c>
      <c r="AA35" s="283" t="s">
        <v>317</v>
      </c>
    </row>
    <row r="36" spans="1:27" s="284" customFormat="1" ht="62.25" hidden="1" customHeight="1" x14ac:dyDescent="0.25">
      <c r="A36" s="293" t="s">
        <v>297</v>
      </c>
      <c r="B36" s="293"/>
      <c r="C36" s="293"/>
      <c r="D36" s="294" t="s">
        <v>298</v>
      </c>
      <c r="E36" s="274">
        <v>0.06</v>
      </c>
      <c r="F36" s="274" t="s">
        <v>299</v>
      </c>
      <c r="G36" s="277" t="s">
        <v>300</v>
      </c>
      <c r="H36" s="274" t="s">
        <v>239</v>
      </c>
      <c r="I36" s="274" t="s">
        <v>260</v>
      </c>
      <c r="J36" s="291">
        <v>42736</v>
      </c>
      <c r="K36" s="291">
        <v>43099</v>
      </c>
      <c r="L36" s="295">
        <v>0.25</v>
      </c>
      <c r="M36" s="274"/>
      <c r="N36" s="277"/>
      <c r="O36" s="295">
        <v>0.25</v>
      </c>
      <c r="P36" s="274"/>
      <c r="Q36" s="274"/>
      <c r="R36" s="295">
        <v>0.25</v>
      </c>
      <c r="S36" s="274"/>
      <c r="T36" s="274"/>
      <c r="U36" s="295">
        <v>0.25</v>
      </c>
      <c r="V36" s="274"/>
      <c r="W36" s="274"/>
      <c r="X36" s="285">
        <f t="shared" si="4"/>
        <v>1</v>
      </c>
      <c r="Y36" s="281">
        <f t="shared" si="4"/>
        <v>0</v>
      </c>
      <c r="Z36" s="282">
        <f t="shared" si="2"/>
        <v>0</v>
      </c>
      <c r="AA36" s="283"/>
    </row>
    <row r="37" spans="1:27" s="95" customFormat="1" x14ac:dyDescent="0.25">
      <c r="A37" s="296"/>
      <c r="B37" s="296"/>
      <c r="C37" s="296"/>
      <c r="D37" s="296"/>
      <c r="E37" s="296"/>
      <c r="F37" s="296"/>
      <c r="G37" s="296"/>
      <c r="H37" s="296"/>
      <c r="I37" s="296"/>
      <c r="J37" s="296"/>
      <c r="K37" s="297"/>
      <c r="L37" s="298"/>
      <c r="M37" s="298"/>
      <c r="N37" s="298"/>
      <c r="O37" s="298"/>
      <c r="P37" s="299"/>
      <c r="Q37" s="299"/>
      <c r="R37" s="299"/>
      <c r="S37" s="299"/>
      <c r="T37" s="299"/>
      <c r="U37" s="299"/>
      <c r="V37" s="299"/>
      <c r="W37" s="299"/>
      <c r="X37" s="299"/>
      <c r="Y37" s="299"/>
      <c r="Z37" s="299"/>
      <c r="AA37" s="299"/>
    </row>
    <row r="38" spans="1:27" x14ac:dyDescent="0.25">
      <c r="A38" s="250" t="s">
        <v>145</v>
      </c>
      <c r="B38" s="251"/>
      <c r="C38" s="252" t="str">
        <f>+C12</f>
        <v>Mediante el fortalecimiento de la comunicación interna y el trabajo en equipo.</v>
      </c>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4"/>
    </row>
    <row r="39" spans="1:27" ht="15.75" customHeight="1" x14ac:dyDescent="0.25">
      <c r="A39" s="255" t="s">
        <v>16</v>
      </c>
      <c r="B39" s="256"/>
      <c r="C39" s="257"/>
      <c r="D39" s="258" t="s">
        <v>195</v>
      </c>
      <c r="E39" s="258" t="s">
        <v>24</v>
      </c>
      <c r="F39" s="258" t="s">
        <v>191</v>
      </c>
      <c r="G39" s="258" t="s">
        <v>203</v>
      </c>
      <c r="H39" s="259" t="s">
        <v>17</v>
      </c>
      <c r="I39" s="258" t="s">
        <v>23</v>
      </c>
      <c r="J39" s="260" t="s">
        <v>18</v>
      </c>
      <c r="K39" s="261"/>
      <c r="L39" s="262" t="s">
        <v>196</v>
      </c>
      <c r="M39" s="262"/>
      <c r="N39" s="262"/>
      <c r="O39" s="262"/>
      <c r="P39" s="262"/>
      <c r="Q39" s="262"/>
      <c r="R39" s="262"/>
      <c r="S39" s="262"/>
      <c r="T39" s="262"/>
      <c r="U39" s="262"/>
      <c r="V39" s="262"/>
      <c r="W39" s="262"/>
      <c r="X39" s="259" t="s">
        <v>8</v>
      </c>
      <c r="Y39" s="259"/>
      <c r="Z39" s="259"/>
      <c r="AA39" s="263" t="s">
        <v>214</v>
      </c>
    </row>
    <row r="40" spans="1:27" x14ac:dyDescent="0.25">
      <c r="A40" s="264"/>
      <c r="B40" s="265"/>
      <c r="C40" s="266"/>
      <c r="D40" s="267"/>
      <c r="E40" s="267"/>
      <c r="F40" s="267"/>
      <c r="G40" s="267"/>
      <c r="H40" s="259"/>
      <c r="I40" s="267"/>
      <c r="J40" s="262" t="s">
        <v>19</v>
      </c>
      <c r="K40" s="259" t="s">
        <v>20</v>
      </c>
      <c r="L40" s="259" t="s">
        <v>4</v>
      </c>
      <c r="M40" s="259"/>
      <c r="N40" s="259"/>
      <c r="O40" s="259" t="s">
        <v>5</v>
      </c>
      <c r="P40" s="259"/>
      <c r="Q40" s="259"/>
      <c r="R40" s="259" t="s">
        <v>6</v>
      </c>
      <c r="S40" s="259"/>
      <c r="T40" s="259"/>
      <c r="U40" s="259" t="s">
        <v>7</v>
      </c>
      <c r="V40" s="259"/>
      <c r="W40" s="259"/>
      <c r="X40" s="259"/>
      <c r="Y40" s="259"/>
      <c r="Z40" s="259"/>
      <c r="AA40" s="263"/>
    </row>
    <row r="41" spans="1:27" ht="45" x14ac:dyDescent="0.25">
      <c r="A41" s="264"/>
      <c r="B41" s="265"/>
      <c r="C41" s="266"/>
      <c r="D41" s="268"/>
      <c r="E41" s="268"/>
      <c r="F41" s="268"/>
      <c r="G41" s="268"/>
      <c r="H41" s="259"/>
      <c r="I41" s="268"/>
      <c r="J41" s="262"/>
      <c r="K41" s="259"/>
      <c r="L41" s="269" t="s">
        <v>193</v>
      </c>
      <c r="M41" s="269" t="s">
        <v>194</v>
      </c>
      <c r="N41" s="269" t="s">
        <v>21</v>
      </c>
      <c r="O41" s="300" t="s">
        <v>193</v>
      </c>
      <c r="P41" s="300" t="s">
        <v>194</v>
      </c>
      <c r="Q41" s="300" t="s">
        <v>21</v>
      </c>
      <c r="R41" s="269" t="s">
        <v>193</v>
      </c>
      <c r="S41" s="269" t="s">
        <v>194</v>
      </c>
      <c r="T41" s="269" t="s">
        <v>21</v>
      </c>
      <c r="U41" s="269" t="s">
        <v>193</v>
      </c>
      <c r="V41" s="269" t="s">
        <v>194</v>
      </c>
      <c r="W41" s="269" t="s">
        <v>21</v>
      </c>
      <c r="X41" s="269" t="s">
        <v>193</v>
      </c>
      <c r="Y41" s="270" t="s">
        <v>194</v>
      </c>
      <c r="Z41" s="270" t="s">
        <v>192</v>
      </c>
      <c r="AA41" s="271" t="s">
        <v>11</v>
      </c>
    </row>
    <row r="42" spans="1:27" s="284" customFormat="1" ht="71.25" x14ac:dyDescent="0.25">
      <c r="A42" s="272" t="s">
        <v>227</v>
      </c>
      <c r="B42" s="272"/>
      <c r="C42" s="272"/>
      <c r="D42" s="273" t="s">
        <v>228</v>
      </c>
      <c r="E42" s="277">
        <v>0.2</v>
      </c>
      <c r="F42" s="274" t="s">
        <v>229</v>
      </c>
      <c r="G42" s="274" t="s">
        <v>46</v>
      </c>
      <c r="H42" s="274" t="s">
        <v>345</v>
      </c>
      <c r="I42" s="274" t="s">
        <v>219</v>
      </c>
      <c r="J42" s="275">
        <v>42809</v>
      </c>
      <c r="K42" s="275">
        <v>43089</v>
      </c>
      <c r="L42" s="301">
        <v>0</v>
      </c>
      <c r="M42" s="274">
        <v>0</v>
      </c>
      <c r="N42" s="277"/>
      <c r="O42" s="301">
        <v>2</v>
      </c>
      <c r="P42" s="274">
        <v>2</v>
      </c>
      <c r="Q42" s="274" t="s">
        <v>343</v>
      </c>
      <c r="R42" s="301">
        <v>2</v>
      </c>
      <c r="S42" s="274"/>
      <c r="T42" s="277"/>
      <c r="U42" s="278">
        <v>2</v>
      </c>
      <c r="V42" s="277"/>
      <c r="W42" s="277"/>
      <c r="X42" s="281">
        <f t="shared" ref="X42:Y42" si="8">+SUM(L42,O42,R42,U42)</f>
        <v>6</v>
      </c>
      <c r="Y42" s="281">
        <f t="shared" si="8"/>
        <v>2</v>
      </c>
      <c r="Z42" s="282">
        <f>IFERROR(Y42/X42,"")</f>
        <v>0.33333333333333331</v>
      </c>
      <c r="AA42" s="283" t="s">
        <v>344</v>
      </c>
    </row>
    <row r="43" spans="1:27" s="95" customFormat="1" x14ac:dyDescent="0.25">
      <c r="A43" s="302"/>
      <c r="B43" s="302"/>
      <c r="C43" s="302"/>
      <c r="D43" s="181"/>
      <c r="E43" s="302"/>
      <c r="F43" s="302"/>
      <c r="G43" s="302"/>
      <c r="H43" s="302"/>
      <c r="I43" s="302"/>
      <c r="J43" s="162"/>
      <c r="K43" s="162"/>
      <c r="L43" s="303"/>
      <c r="M43" s="302"/>
      <c r="N43" s="302"/>
      <c r="O43" s="303"/>
      <c r="P43" s="302"/>
      <c r="Q43" s="302"/>
      <c r="R43" s="303"/>
      <c r="S43" s="302"/>
      <c r="T43" s="302"/>
      <c r="U43" s="303"/>
      <c r="V43" s="302"/>
      <c r="W43" s="302"/>
      <c r="X43" s="304"/>
      <c r="Y43" s="304"/>
      <c r="Z43" s="305"/>
      <c r="AA43" s="37">
        <f>+SUMPRODUCT(E30:E36,Z30:Z36)+E42*Z42</f>
        <v>0.58166666666666655</v>
      </c>
    </row>
    <row r="44" spans="1:27" s="95" customFormat="1" ht="28.5" x14ac:dyDescent="0.25">
      <c r="A44" s="302"/>
      <c r="B44" s="306" t="s">
        <v>307</v>
      </c>
      <c r="C44" s="181" t="s">
        <v>311</v>
      </c>
      <c r="D44" s="181"/>
      <c r="E44" s="302"/>
      <c r="F44" s="302"/>
      <c r="G44" s="302"/>
      <c r="H44" s="302"/>
      <c r="I44" s="302"/>
      <c r="J44" s="162"/>
      <c r="K44" s="162"/>
      <c r="L44" s="303"/>
      <c r="M44" s="302"/>
      <c r="N44" s="302"/>
      <c r="O44" s="303"/>
      <c r="P44" s="302"/>
      <c r="Q44" s="302"/>
      <c r="R44" s="303"/>
      <c r="S44" s="302"/>
      <c r="T44" s="302"/>
      <c r="U44" s="303"/>
      <c r="V44" s="302"/>
      <c r="W44" s="302"/>
      <c r="X44" s="304"/>
      <c r="Y44" s="304"/>
      <c r="Z44" s="305"/>
      <c r="AA44" s="37"/>
    </row>
    <row r="45" spans="1:27" s="154" customFormat="1" x14ac:dyDescent="0.25">
      <c r="A45" s="182"/>
      <c r="B45" s="182"/>
      <c r="K45" s="183"/>
      <c r="P45" s="307"/>
      <c r="Q45" s="307"/>
      <c r="R45" s="307"/>
    </row>
    <row r="46" spans="1:27" s="95" customFormat="1" ht="60" customHeight="1" x14ac:dyDescent="0.25">
      <c r="D46" s="184" t="s">
        <v>287</v>
      </c>
      <c r="E46" s="184"/>
      <c r="F46" s="184"/>
      <c r="G46" s="184"/>
      <c r="H46" s="184"/>
      <c r="I46" s="184"/>
      <c r="J46" s="308"/>
      <c r="K46" s="308"/>
      <c r="N46" s="309" t="s">
        <v>289</v>
      </c>
      <c r="O46" s="309"/>
      <c r="P46" s="309"/>
      <c r="Q46" s="309"/>
      <c r="R46" s="309"/>
      <c r="S46" s="309"/>
      <c r="T46" s="309"/>
      <c r="U46" s="309"/>
      <c r="V46" s="309"/>
      <c r="W46" s="310"/>
      <c r="X46" s="310"/>
      <c r="Y46" s="310"/>
      <c r="Z46" s="310"/>
      <c r="AA46" s="310"/>
    </row>
    <row r="47" spans="1:27" s="95" customFormat="1" x14ac:dyDescent="0.25">
      <c r="A47" s="108"/>
      <c r="B47" s="108"/>
      <c r="C47" s="108"/>
      <c r="D47" s="108"/>
      <c r="E47" s="108"/>
      <c r="F47" s="108"/>
      <c r="G47" s="108"/>
      <c r="H47" s="108"/>
      <c r="I47" s="108"/>
      <c r="J47" s="108"/>
      <c r="K47" s="179"/>
      <c r="P47" s="310"/>
      <c r="Q47" s="310"/>
      <c r="R47" s="310"/>
      <c r="S47" s="310"/>
      <c r="T47" s="310"/>
      <c r="U47" s="310"/>
      <c r="V47" s="310"/>
      <c r="W47" s="310"/>
      <c r="X47" s="310"/>
      <c r="Y47" s="310"/>
      <c r="Z47" s="310"/>
      <c r="AA47" s="310"/>
    </row>
    <row r="48" spans="1:27" s="95" customFormat="1" hidden="1" x14ac:dyDescent="0.25">
      <c r="A48" s="108"/>
      <c r="B48" s="108"/>
      <c r="C48" s="108"/>
      <c r="D48" s="108"/>
      <c r="E48" s="108"/>
      <c r="F48" s="108"/>
      <c r="G48" s="108"/>
      <c r="H48" s="108"/>
      <c r="I48" s="108"/>
      <c r="J48" s="108"/>
      <c r="K48" s="179"/>
      <c r="P48" s="310"/>
      <c r="Q48" s="310"/>
      <c r="R48" s="310"/>
      <c r="S48" s="310"/>
      <c r="T48" s="310"/>
      <c r="U48" s="310"/>
      <c r="V48" s="310"/>
      <c r="W48" s="310"/>
      <c r="X48" s="310"/>
      <c r="Y48" s="310"/>
      <c r="Z48" s="310"/>
      <c r="AA48" s="310"/>
    </row>
    <row r="49" spans="1:27" s="95" customFormat="1" hidden="1" x14ac:dyDescent="0.25">
      <c r="A49" s="108"/>
      <c r="B49" s="108"/>
      <c r="C49" s="108"/>
      <c r="D49" s="108"/>
      <c r="E49" s="108"/>
      <c r="F49" s="108"/>
      <c r="G49" s="108"/>
      <c r="H49" s="108"/>
      <c r="I49" s="108"/>
      <c r="J49" s="108"/>
      <c r="K49" s="179"/>
      <c r="P49" s="310"/>
      <c r="Q49" s="310"/>
      <c r="R49" s="310"/>
      <c r="S49" s="310"/>
      <c r="T49" s="310"/>
      <c r="U49" s="310"/>
      <c r="V49" s="310"/>
      <c r="W49" s="310"/>
      <c r="X49" s="310"/>
      <c r="Y49" s="310"/>
      <c r="Z49" s="310"/>
      <c r="AA49" s="310"/>
    </row>
    <row r="50" spans="1:27" s="95" customFormat="1" hidden="1" x14ac:dyDescent="0.25">
      <c r="A50" s="108"/>
      <c r="H50" s="108"/>
      <c r="I50" s="108"/>
      <c r="J50" s="108"/>
      <c r="K50" s="179"/>
      <c r="P50" s="310"/>
      <c r="Q50" s="310"/>
      <c r="R50" s="310"/>
      <c r="S50" s="310"/>
      <c r="T50" s="310"/>
      <c r="U50" s="310"/>
      <c r="V50" s="310"/>
      <c r="W50" s="310"/>
      <c r="X50" s="310"/>
      <c r="Y50" s="310"/>
      <c r="Z50" s="310"/>
      <c r="AA50" s="310"/>
    </row>
    <row r="51" spans="1:27" s="95" customFormat="1" hidden="1" x14ac:dyDescent="0.25">
      <c r="A51" s="108"/>
      <c r="B51" s="108"/>
      <c r="C51" s="108"/>
      <c r="D51" s="108"/>
      <c r="E51" s="108"/>
      <c r="F51" s="108"/>
      <c r="G51" s="108"/>
      <c r="H51" s="108"/>
      <c r="I51" s="108"/>
      <c r="J51" s="108"/>
      <c r="K51" s="179"/>
      <c r="P51" s="310"/>
      <c r="Q51" s="310"/>
      <c r="R51" s="310"/>
      <c r="S51" s="310"/>
      <c r="T51" s="310"/>
      <c r="U51" s="310"/>
      <c r="V51" s="310"/>
      <c r="W51" s="310"/>
      <c r="X51" s="310"/>
      <c r="Y51" s="310"/>
      <c r="Z51" s="310"/>
      <c r="AA51" s="310"/>
    </row>
    <row r="52" spans="1:27" s="95" customFormat="1" hidden="1" x14ac:dyDescent="0.25">
      <c r="A52" s="108"/>
      <c r="B52" s="108"/>
      <c r="C52" s="108"/>
      <c r="D52" s="108"/>
      <c r="E52" s="108"/>
      <c r="F52" s="108"/>
      <c r="G52" s="108"/>
      <c r="H52" s="108"/>
      <c r="I52" s="108"/>
      <c r="J52" s="108"/>
      <c r="K52" s="179"/>
      <c r="P52" s="310"/>
      <c r="Q52" s="310"/>
      <c r="R52" s="310"/>
      <c r="S52" s="310"/>
      <c r="T52" s="310"/>
      <c r="U52" s="310"/>
      <c r="V52" s="310"/>
      <c r="W52" s="310"/>
      <c r="X52" s="310"/>
      <c r="Y52" s="310"/>
      <c r="Z52" s="310"/>
      <c r="AA52" s="310"/>
    </row>
    <row r="53" spans="1:27" hidden="1" x14ac:dyDescent="0.25"/>
    <row r="54" spans="1:27" hidden="1" x14ac:dyDescent="0.25"/>
    <row r="55" spans="1:27" hidden="1" x14ac:dyDescent="0.25"/>
    <row r="56" spans="1:27" hidden="1" x14ac:dyDescent="0.25"/>
    <row r="57" spans="1:27" hidden="1" x14ac:dyDescent="0.25"/>
    <row r="58" spans="1:27" hidden="1" x14ac:dyDescent="0.25"/>
    <row r="59" spans="1:27" hidden="1" x14ac:dyDescent="0.25"/>
    <row r="60" spans="1:27" hidden="1" x14ac:dyDescent="0.25"/>
    <row r="61" spans="1:27" hidden="1" x14ac:dyDescent="0.25"/>
    <row r="62" spans="1:27" hidden="1" x14ac:dyDescent="0.25"/>
    <row r="63" spans="1:27" hidden="1" x14ac:dyDescent="0.25"/>
    <row r="64" spans="1:2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x14ac:dyDescent="0.25"/>
    <row r="588" x14ac:dyDescent="0.25"/>
  </sheetData>
  <sheetProtection formatCells="0" formatColumns="0" formatRows="0" insertColumns="0" insertRows="0" insertHyperlinks="0" deleteColumns="0" deleteRows="0" sort="0" autoFilter="0" pivotTables="0"/>
  <mergeCells count="77">
    <mergeCell ref="A7:B9"/>
    <mergeCell ref="C7:H7"/>
    <mergeCell ref="AA4:AA5"/>
    <mergeCell ref="T9:AA9"/>
    <mergeCell ref="C4:W5"/>
    <mergeCell ref="C8:H8"/>
    <mergeCell ref="J8:Q8"/>
    <mergeCell ref="J9:Q9"/>
    <mergeCell ref="R7:S9"/>
    <mergeCell ref="T7:AA7"/>
    <mergeCell ref="A11:B16"/>
    <mergeCell ref="C11:M11"/>
    <mergeCell ref="N11:N16"/>
    <mergeCell ref="A1:B2"/>
    <mergeCell ref="Z1:AA1"/>
    <mergeCell ref="Z2:AA2"/>
    <mergeCell ref="C1:W1"/>
    <mergeCell ref="C2:W2"/>
    <mergeCell ref="X1:Y1"/>
    <mergeCell ref="X2:Y2"/>
    <mergeCell ref="A4:B5"/>
    <mergeCell ref="T8:AA8"/>
    <mergeCell ref="I7:I9"/>
    <mergeCell ref="J7:Q7"/>
    <mergeCell ref="C9:H9"/>
    <mergeCell ref="X4:Z5"/>
    <mergeCell ref="O11:AA11"/>
    <mergeCell ref="C12:M12"/>
    <mergeCell ref="O12:AA12"/>
    <mergeCell ref="A26:B26"/>
    <mergeCell ref="D39:D41"/>
    <mergeCell ref="A38:B38"/>
    <mergeCell ref="C38:AA38"/>
    <mergeCell ref="C26:AA26"/>
    <mergeCell ref="I27:I29"/>
    <mergeCell ref="L27:W27"/>
    <mergeCell ref="G27:G29"/>
    <mergeCell ref="E27:E29"/>
    <mergeCell ref="A27:C29"/>
    <mergeCell ref="X27:Z28"/>
    <mergeCell ref="J28:J29"/>
    <mergeCell ref="U28:W28"/>
    <mergeCell ref="AA27:AA28"/>
    <mergeCell ref="A32:C32"/>
    <mergeCell ref="A33:C33"/>
    <mergeCell ref="A30:C30"/>
    <mergeCell ref="A31:C31"/>
    <mergeCell ref="F27:F29"/>
    <mergeCell ref="K28:K29"/>
    <mergeCell ref="L28:N28"/>
    <mergeCell ref="A34:C34"/>
    <mergeCell ref="A39:C41"/>
    <mergeCell ref="AA39:AA40"/>
    <mergeCell ref="J40:J41"/>
    <mergeCell ref="K40:K41"/>
    <mergeCell ref="L40:N40"/>
    <mergeCell ref="O40:Q40"/>
    <mergeCell ref="R40:T40"/>
    <mergeCell ref="U40:W40"/>
    <mergeCell ref="L39:W39"/>
    <mergeCell ref="X39:Z40"/>
    <mergeCell ref="A35:C35"/>
    <mergeCell ref="A36:C36"/>
    <mergeCell ref="A42:C42"/>
    <mergeCell ref="I39:I41"/>
    <mergeCell ref="J39:K39"/>
    <mergeCell ref="F39:F41"/>
    <mergeCell ref="E39:E41"/>
    <mergeCell ref="H39:H41"/>
    <mergeCell ref="D46:I46"/>
    <mergeCell ref="N46:V46"/>
    <mergeCell ref="D27:D29"/>
    <mergeCell ref="J27:K27"/>
    <mergeCell ref="O28:Q28"/>
    <mergeCell ref="G39:G41"/>
    <mergeCell ref="H27:H29"/>
    <mergeCell ref="R28:T28"/>
  </mergeCells>
  <conditionalFormatting sqref="Z30:Z32">
    <cfRule type="iconSet" priority="13">
      <iconSet iconSet="3TrafficLights2">
        <cfvo type="percent" val="0"/>
        <cfvo type="num" val="0.7"/>
        <cfvo type="num" val="0.9"/>
      </iconSet>
    </cfRule>
    <cfRule type="cellIs" dxfId="26" priority="14" stopIfTrue="1" operator="greaterThan">
      <formula>0.9</formula>
    </cfRule>
    <cfRule type="cellIs" dxfId="25" priority="15" stopIfTrue="1" operator="between">
      <formula>0.7</formula>
      <formula>0.89</formula>
    </cfRule>
    <cfRule type="cellIs" dxfId="24" priority="16" stopIfTrue="1" operator="between">
      <formula>0</formula>
      <formula>0.69</formula>
    </cfRule>
  </conditionalFormatting>
  <conditionalFormatting sqref="Z33:Z34 Z36">
    <cfRule type="iconSet" priority="5">
      <iconSet iconSet="3TrafficLights2">
        <cfvo type="percent" val="0"/>
        <cfvo type="num" val="0.7"/>
        <cfvo type="num" val="0.9"/>
      </iconSet>
    </cfRule>
    <cfRule type="cellIs" dxfId="23" priority="6" stopIfTrue="1" operator="greaterThan">
      <formula>0.9</formula>
    </cfRule>
    <cfRule type="cellIs" dxfId="22" priority="7" stopIfTrue="1" operator="between">
      <formula>0.7</formula>
      <formula>0.89</formula>
    </cfRule>
    <cfRule type="cellIs" dxfId="21" priority="8" stopIfTrue="1" operator="between">
      <formula>0</formula>
      <formula>0.69</formula>
    </cfRule>
  </conditionalFormatting>
  <conditionalFormatting sqref="Z42">
    <cfRule type="iconSet" priority="101">
      <iconSet iconSet="3TrafficLights2">
        <cfvo type="percent" val="0"/>
        <cfvo type="num" val="0.7"/>
        <cfvo type="num" val="0.9"/>
      </iconSet>
    </cfRule>
    <cfRule type="cellIs" dxfId="20" priority="102" stopIfTrue="1" operator="greaterThan">
      <formula>0.9</formula>
    </cfRule>
    <cfRule type="cellIs" dxfId="19" priority="103" stopIfTrue="1" operator="between">
      <formula>0.7</formula>
      <formula>0.89</formula>
    </cfRule>
    <cfRule type="cellIs" dxfId="18" priority="104" stopIfTrue="1" operator="between">
      <formula>0</formula>
      <formula>0.69</formula>
    </cfRule>
  </conditionalFormatting>
  <conditionalFormatting sqref="Z35">
    <cfRule type="iconSet" priority="1">
      <iconSet iconSet="3TrafficLights2">
        <cfvo type="percent" val="0"/>
        <cfvo type="num" val="0.7"/>
        <cfvo type="num" val="0.9"/>
      </iconSet>
    </cfRule>
    <cfRule type="cellIs" dxfId="17" priority="2" stopIfTrue="1" operator="greaterThan">
      <formula>0.9</formula>
    </cfRule>
    <cfRule type="cellIs" dxfId="16" priority="3" stopIfTrue="1" operator="between">
      <formula>0.7</formula>
      <formula>0.89</formula>
    </cfRule>
    <cfRule type="cellIs" dxfId="15" priority="4" stopIfTrue="1" operator="between">
      <formula>0</formula>
      <formula>0.69</formula>
    </cfRule>
  </conditionalFormatting>
  <dataValidations count="1">
    <dataValidation type="list" allowBlank="1" showInputMessage="1" showErrorMessage="1" sqref="C44">
      <formula1>version_poa</formula1>
    </dataValidation>
  </dataValidations>
  <pageMargins left="0.44" right="0.17" top="0.39370078740157483" bottom="0.39370078740157483" header="0.31496062992125984" footer="0.19685039370078741"/>
  <pageSetup scale="25" orientation="landscape" r:id="rId1"/>
  <headerFooter>
    <oddFooter>&amp;L&amp;D&amp;C&amp;F&amp;R&amp;N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Listas!$B$44:$B$49</xm:f>
          </x14:formula1>
          <xm:sqref>G33:G36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view="pageBreakPreview" zoomScale="55" zoomScaleNormal="55" zoomScaleSheetLayoutView="55" workbookViewId="0">
      <selection activeCell="A17" sqref="A17:C17"/>
    </sheetView>
  </sheetViews>
  <sheetFormatPr baseColWidth="10" defaultRowHeight="15.75" x14ac:dyDescent="0.25"/>
  <cols>
    <col min="1" max="1" width="6.85546875" style="105" customWidth="1"/>
    <col min="2" max="2" width="19.7109375" style="105" customWidth="1"/>
    <col min="3" max="3" width="29.28515625" style="105" customWidth="1"/>
    <col min="4" max="4" width="36" style="105" customWidth="1"/>
    <col min="5" max="5" width="17.42578125" style="105" customWidth="1"/>
    <col min="6" max="7" width="21.5703125" style="105" customWidth="1"/>
    <col min="8" max="8" width="26.85546875" style="105" customWidth="1"/>
    <col min="9" max="9" width="25.42578125" style="105" customWidth="1"/>
    <col min="10" max="10" width="15.28515625" style="105" bestFit="1" customWidth="1"/>
    <col min="11" max="11" width="15.28515625" style="169" bestFit="1" customWidth="1"/>
    <col min="12" max="12" width="13.28515625" style="170" customWidth="1"/>
    <col min="13" max="13" width="7.140625" style="170" bestFit="1" customWidth="1"/>
    <col min="14" max="14" width="40.7109375" style="170" customWidth="1"/>
    <col min="15" max="15" width="12.28515625" style="170" customWidth="1"/>
    <col min="16" max="16" width="9" style="311" customWidth="1"/>
    <col min="17" max="17" width="39.42578125" style="311" customWidth="1"/>
    <col min="18" max="18" width="10.140625" style="311" customWidth="1"/>
    <col min="19" max="19" width="10.5703125" style="311" customWidth="1"/>
    <col min="20" max="20" width="17.7109375" style="311" customWidth="1"/>
    <col min="21" max="21" width="7.85546875" style="311" bestFit="1" customWidth="1"/>
    <col min="22" max="22" width="8.140625" style="311" customWidth="1"/>
    <col min="23" max="23" width="19.140625" style="311" customWidth="1"/>
    <col min="24" max="25" width="8.7109375" style="311" bestFit="1" customWidth="1"/>
    <col min="26" max="26" width="19.5703125" style="311" customWidth="1"/>
    <col min="27" max="27" width="50.42578125" style="311" customWidth="1"/>
    <col min="28" max="16384" width="11.42578125" style="170"/>
  </cols>
  <sheetData>
    <row r="1" spans="1:27" ht="32.25" customHeight="1" x14ac:dyDescent="0.25">
      <c r="A1" s="91"/>
      <c r="B1" s="91"/>
      <c r="C1" s="185" t="str">
        <f>+'Marco General'!C1:G1</f>
        <v>DIRECCIONAMIENTO ESTRATÉGICO</v>
      </c>
      <c r="D1" s="185"/>
      <c r="E1" s="185"/>
      <c r="F1" s="185"/>
      <c r="G1" s="185"/>
      <c r="H1" s="185"/>
      <c r="I1" s="185"/>
      <c r="J1" s="185"/>
      <c r="K1" s="185"/>
      <c r="L1" s="185"/>
      <c r="M1" s="185"/>
      <c r="N1" s="185"/>
      <c r="O1" s="185"/>
      <c r="P1" s="185"/>
      <c r="Q1" s="185"/>
      <c r="R1" s="185"/>
      <c r="S1" s="185"/>
      <c r="T1" s="185"/>
      <c r="U1" s="312" t="s">
        <v>12</v>
      </c>
      <c r="V1" s="312"/>
      <c r="W1" s="188" t="s">
        <v>184</v>
      </c>
      <c r="X1" s="188"/>
      <c r="Y1" s="188"/>
      <c r="Z1" s="313" t="s">
        <v>104</v>
      </c>
      <c r="AA1" s="314" t="s">
        <v>105</v>
      </c>
    </row>
    <row r="2" spans="1:27" ht="29.25" customHeight="1" x14ac:dyDescent="0.25">
      <c r="A2" s="91"/>
      <c r="B2" s="91"/>
      <c r="C2" s="185" t="str">
        <f>+'Marco General'!C2:G2</f>
        <v>PLAN OPERATIVO POR DEPENDENCIAS / PROCESOS</v>
      </c>
      <c r="D2" s="185"/>
      <c r="E2" s="185"/>
      <c r="F2" s="185"/>
      <c r="G2" s="185"/>
      <c r="H2" s="185"/>
      <c r="I2" s="185"/>
      <c r="J2" s="185"/>
      <c r="K2" s="185"/>
      <c r="L2" s="185"/>
      <c r="M2" s="185"/>
      <c r="N2" s="185"/>
      <c r="O2" s="185"/>
      <c r="P2" s="185"/>
      <c r="Q2" s="185"/>
      <c r="R2" s="185"/>
      <c r="S2" s="185"/>
      <c r="T2" s="185"/>
      <c r="U2" s="312" t="s">
        <v>13</v>
      </c>
      <c r="V2" s="312"/>
      <c r="W2" s="189" t="s">
        <v>185</v>
      </c>
      <c r="X2" s="189"/>
      <c r="Y2" s="189"/>
      <c r="Z2" s="313"/>
      <c r="AA2" s="314"/>
    </row>
    <row r="3" spans="1:27" x14ac:dyDescent="0.25">
      <c r="A3" s="97"/>
      <c r="B3" s="98"/>
      <c r="C3" s="98"/>
      <c r="D3" s="98"/>
      <c r="E3" s="98"/>
      <c r="F3" s="98"/>
      <c r="G3" s="98"/>
      <c r="H3" s="98"/>
      <c r="I3" s="98"/>
      <c r="J3" s="98"/>
      <c r="K3" s="99"/>
      <c r="L3" s="100"/>
      <c r="M3" s="100"/>
      <c r="N3" s="100"/>
      <c r="O3" s="100"/>
      <c r="P3" s="100"/>
      <c r="Q3" s="100"/>
      <c r="R3" s="100"/>
      <c r="S3" s="100"/>
      <c r="T3" s="100"/>
      <c r="U3" s="100"/>
      <c r="V3" s="100"/>
      <c r="W3" s="100"/>
      <c r="X3" s="100"/>
      <c r="Y3" s="100"/>
      <c r="Z3" s="100"/>
      <c r="AA3" s="101"/>
    </row>
    <row r="4" spans="1:27" x14ac:dyDescent="0.25">
      <c r="A4" s="251" t="s">
        <v>1</v>
      </c>
      <c r="B4" s="251"/>
      <c r="C4" s="191" t="str">
        <f>+'Marco General'!C8</f>
        <v>Asesoría Jurídica</v>
      </c>
      <c r="D4" s="191"/>
      <c r="E4" s="191"/>
      <c r="F4" s="191"/>
      <c r="G4" s="191"/>
      <c r="H4" s="191"/>
      <c r="I4" s="191"/>
      <c r="J4" s="191"/>
      <c r="K4" s="191"/>
      <c r="L4" s="251" t="s">
        <v>14</v>
      </c>
      <c r="M4" s="251"/>
      <c r="N4" s="315" t="str">
        <f>IF('Marco General'!C10="","",'Marco General'!C10)</f>
        <v>Gestión Jurídica</v>
      </c>
      <c r="O4" s="315"/>
      <c r="P4" s="315"/>
      <c r="Q4" s="315"/>
      <c r="R4" s="251" t="s">
        <v>14</v>
      </c>
      <c r="S4" s="251"/>
      <c r="T4" s="316" t="str">
        <f>IF('Marco General'!D10="","",'Marco General'!D10)</f>
        <v/>
      </c>
      <c r="U4" s="317"/>
      <c r="V4" s="317"/>
      <c r="W4" s="317"/>
      <c r="X4" s="317"/>
      <c r="Y4" s="318"/>
      <c r="Z4" s="251" t="s">
        <v>0</v>
      </c>
      <c r="AA4" s="319">
        <v>2017</v>
      </c>
    </row>
    <row r="5" spans="1:27" x14ac:dyDescent="0.25">
      <c r="A5" s="251"/>
      <c r="B5" s="251"/>
      <c r="C5" s="191"/>
      <c r="D5" s="191"/>
      <c r="E5" s="191"/>
      <c r="F5" s="191"/>
      <c r="G5" s="191"/>
      <c r="H5" s="191"/>
      <c r="I5" s="191"/>
      <c r="J5" s="191"/>
      <c r="K5" s="191"/>
      <c r="L5" s="251"/>
      <c r="M5" s="251"/>
      <c r="N5" s="315" t="str">
        <f>IF('Marco General'!C11="","",'Marco General'!C11)</f>
        <v>Adquisición de Bienes y Servicios</v>
      </c>
      <c r="O5" s="315"/>
      <c r="P5" s="315"/>
      <c r="Q5" s="315"/>
      <c r="R5" s="251"/>
      <c r="S5" s="251"/>
      <c r="T5" s="316" t="str">
        <f>IF('Marco General'!D11="","",'Marco General'!D11)</f>
        <v/>
      </c>
      <c r="U5" s="317"/>
      <c r="V5" s="317"/>
      <c r="W5" s="317"/>
      <c r="X5" s="317"/>
      <c r="Y5" s="318"/>
      <c r="Z5" s="251"/>
      <c r="AA5" s="319"/>
    </row>
    <row r="6" spans="1:27" x14ac:dyDescent="0.25">
      <c r="A6" s="126"/>
      <c r="B6" s="127"/>
      <c r="C6" s="127"/>
      <c r="D6" s="127"/>
      <c r="E6" s="127"/>
      <c r="F6" s="127"/>
      <c r="G6" s="127"/>
      <c r="H6" s="127"/>
      <c r="I6" s="202"/>
      <c r="J6" s="128"/>
      <c r="K6" s="128"/>
      <c r="L6" s="128"/>
      <c r="M6" s="128"/>
      <c r="N6" s="128"/>
      <c r="O6" s="128"/>
      <c r="P6" s="128"/>
      <c r="Q6" s="128"/>
      <c r="R6" s="128"/>
      <c r="S6" s="128"/>
      <c r="T6" s="128"/>
      <c r="U6" s="128"/>
      <c r="V6" s="128"/>
      <c r="W6" s="128"/>
      <c r="X6" s="128"/>
      <c r="Y6" s="128"/>
      <c r="Z6" s="128"/>
      <c r="AA6" s="129"/>
    </row>
    <row r="7" spans="1:27" s="154" customFormat="1" hidden="1" x14ac:dyDescent="0.25">
      <c r="A7" s="136"/>
      <c r="B7" s="137"/>
      <c r="C7" s="137"/>
      <c r="D7" s="137"/>
      <c r="E7" s="137"/>
      <c r="F7" s="137"/>
      <c r="G7" s="137"/>
      <c r="H7" s="137"/>
      <c r="I7" s="137"/>
      <c r="J7" s="137"/>
      <c r="L7" s="137"/>
      <c r="M7" s="137"/>
      <c r="N7" s="137"/>
      <c r="O7" s="137"/>
      <c r="P7" s="137"/>
      <c r="Q7" s="248"/>
      <c r="R7" s="248"/>
      <c r="S7" s="248"/>
      <c r="T7" s="248"/>
      <c r="U7" s="248"/>
      <c r="V7" s="248"/>
      <c r="W7" s="248"/>
      <c r="X7" s="248"/>
      <c r="Y7" s="248"/>
      <c r="Z7" s="248"/>
      <c r="AA7" s="249"/>
    </row>
    <row r="8" spans="1:27" x14ac:dyDescent="0.25">
      <c r="A8" s="250" t="s">
        <v>3</v>
      </c>
      <c r="B8" s="251"/>
      <c r="C8" s="252" t="s">
        <v>146</v>
      </c>
      <c r="D8" s="253"/>
      <c r="E8" s="253"/>
      <c r="F8" s="253"/>
      <c r="G8" s="253"/>
      <c r="H8" s="253"/>
      <c r="I8" s="253"/>
      <c r="J8" s="253"/>
      <c r="K8" s="253"/>
      <c r="L8" s="253"/>
      <c r="M8" s="253"/>
      <c r="N8" s="253"/>
      <c r="O8" s="253"/>
      <c r="P8" s="253"/>
      <c r="Q8" s="253"/>
      <c r="R8" s="253"/>
      <c r="S8" s="253"/>
      <c r="T8" s="253"/>
      <c r="U8" s="253"/>
      <c r="V8" s="253"/>
      <c r="W8" s="253"/>
      <c r="X8" s="253"/>
      <c r="Y8" s="253"/>
      <c r="Z8" s="253"/>
      <c r="AA8" s="254"/>
    </row>
    <row r="9" spans="1:27" x14ac:dyDescent="0.25">
      <c r="A9" s="259" t="s">
        <v>16</v>
      </c>
      <c r="B9" s="259"/>
      <c r="C9" s="259"/>
      <c r="D9" s="258" t="s">
        <v>202</v>
      </c>
      <c r="E9" s="258" t="s">
        <v>24</v>
      </c>
      <c r="F9" s="258" t="s">
        <v>191</v>
      </c>
      <c r="G9" s="258" t="s">
        <v>203</v>
      </c>
      <c r="H9" s="258" t="s">
        <v>17</v>
      </c>
      <c r="I9" s="259" t="s">
        <v>23</v>
      </c>
      <c r="J9" s="262" t="s">
        <v>18</v>
      </c>
      <c r="K9" s="262"/>
      <c r="L9" s="262" t="s">
        <v>196</v>
      </c>
      <c r="M9" s="262"/>
      <c r="N9" s="262"/>
      <c r="O9" s="262"/>
      <c r="P9" s="262"/>
      <c r="Q9" s="262"/>
      <c r="R9" s="262"/>
      <c r="S9" s="262"/>
      <c r="T9" s="262"/>
      <c r="U9" s="262"/>
      <c r="V9" s="262"/>
      <c r="W9" s="262"/>
      <c r="X9" s="259" t="s">
        <v>8</v>
      </c>
      <c r="Y9" s="259"/>
      <c r="Z9" s="259"/>
      <c r="AA9" s="263" t="s">
        <v>22</v>
      </c>
    </row>
    <row r="10" spans="1:27" x14ac:dyDescent="0.25">
      <c r="A10" s="259"/>
      <c r="B10" s="259"/>
      <c r="C10" s="259"/>
      <c r="D10" s="267"/>
      <c r="E10" s="267"/>
      <c r="F10" s="267"/>
      <c r="G10" s="267"/>
      <c r="H10" s="267"/>
      <c r="I10" s="259"/>
      <c r="J10" s="262" t="s">
        <v>19</v>
      </c>
      <c r="K10" s="259" t="s">
        <v>20</v>
      </c>
      <c r="L10" s="259" t="s">
        <v>4</v>
      </c>
      <c r="M10" s="259"/>
      <c r="N10" s="259"/>
      <c r="O10" s="259" t="s">
        <v>5</v>
      </c>
      <c r="P10" s="259"/>
      <c r="Q10" s="259"/>
      <c r="R10" s="259" t="s">
        <v>6</v>
      </c>
      <c r="S10" s="259"/>
      <c r="T10" s="259"/>
      <c r="U10" s="259" t="s">
        <v>7</v>
      </c>
      <c r="V10" s="259"/>
      <c r="W10" s="259"/>
      <c r="X10" s="259"/>
      <c r="Y10" s="259"/>
      <c r="Z10" s="259"/>
      <c r="AA10" s="263"/>
    </row>
    <row r="11" spans="1:27" ht="30" x14ac:dyDescent="0.25">
      <c r="A11" s="259"/>
      <c r="B11" s="259"/>
      <c r="C11" s="259"/>
      <c r="D11" s="268"/>
      <c r="E11" s="268"/>
      <c r="F11" s="268"/>
      <c r="G11" s="268"/>
      <c r="H11" s="268"/>
      <c r="I11" s="259"/>
      <c r="J11" s="262"/>
      <c r="K11" s="259"/>
      <c r="L11" s="269" t="s">
        <v>10</v>
      </c>
      <c r="M11" s="269" t="s">
        <v>9</v>
      </c>
      <c r="N11" s="269" t="s">
        <v>21</v>
      </c>
      <c r="O11" s="269" t="s">
        <v>10</v>
      </c>
      <c r="P11" s="269" t="s">
        <v>9</v>
      </c>
      <c r="Q11" s="269" t="s">
        <v>21</v>
      </c>
      <c r="R11" s="269" t="s">
        <v>10</v>
      </c>
      <c r="S11" s="269" t="s">
        <v>9</v>
      </c>
      <c r="T11" s="269" t="s">
        <v>21</v>
      </c>
      <c r="U11" s="269" t="s">
        <v>10</v>
      </c>
      <c r="V11" s="269" t="s">
        <v>9</v>
      </c>
      <c r="W11" s="269" t="s">
        <v>21</v>
      </c>
      <c r="X11" s="269" t="s">
        <v>193</v>
      </c>
      <c r="Y11" s="270" t="s">
        <v>194</v>
      </c>
      <c r="Z11" s="270" t="s">
        <v>192</v>
      </c>
      <c r="AA11" s="271" t="s">
        <v>11</v>
      </c>
    </row>
    <row r="12" spans="1:27" s="284" customFormat="1" ht="84" customHeight="1" x14ac:dyDescent="0.25">
      <c r="A12" s="320" t="s">
        <v>230</v>
      </c>
      <c r="B12" s="320"/>
      <c r="C12" s="320"/>
      <c r="D12" s="321" t="s">
        <v>266</v>
      </c>
      <c r="E12" s="277">
        <v>0.11</v>
      </c>
      <c r="F12" s="321" t="s">
        <v>265</v>
      </c>
      <c r="G12" s="321" t="s">
        <v>46</v>
      </c>
      <c r="H12" s="322" t="s">
        <v>239</v>
      </c>
      <c r="I12" s="322" t="s">
        <v>240</v>
      </c>
      <c r="J12" s="323">
        <v>42736</v>
      </c>
      <c r="K12" s="323">
        <v>43099</v>
      </c>
      <c r="L12" s="285">
        <v>0.25</v>
      </c>
      <c r="M12" s="279">
        <v>0.25</v>
      </c>
      <c r="N12" s="277" t="s">
        <v>361</v>
      </c>
      <c r="O12" s="324">
        <v>0.25</v>
      </c>
      <c r="P12" s="274">
        <v>0.25</v>
      </c>
      <c r="Q12" s="274" t="s">
        <v>362</v>
      </c>
      <c r="R12" s="286">
        <v>0.25</v>
      </c>
      <c r="S12" s="274"/>
      <c r="T12" s="274"/>
      <c r="U12" s="286">
        <v>0.25</v>
      </c>
      <c r="V12" s="274"/>
      <c r="W12" s="274"/>
      <c r="X12" s="285">
        <f>+SUM(L12,O12,R12,U12)</f>
        <v>1</v>
      </c>
      <c r="Y12" s="280">
        <f>+SUM(M12,P12,S12,V12)</f>
        <v>0.5</v>
      </c>
      <c r="Z12" s="325">
        <f>IFERROR(Y12/X12,"")</f>
        <v>0.5</v>
      </c>
      <c r="AA12" s="283" t="s">
        <v>363</v>
      </c>
    </row>
    <row r="13" spans="1:27" s="284" customFormat="1" ht="142.5" x14ac:dyDescent="0.25">
      <c r="A13" s="289" t="s">
        <v>231</v>
      </c>
      <c r="B13" s="289"/>
      <c r="C13" s="289"/>
      <c r="D13" s="321" t="s">
        <v>268</v>
      </c>
      <c r="E13" s="277">
        <v>0.11</v>
      </c>
      <c r="F13" s="321" t="s">
        <v>267</v>
      </c>
      <c r="G13" s="321" t="s">
        <v>46</v>
      </c>
      <c r="H13" s="326" t="s">
        <v>327</v>
      </c>
      <c r="I13" s="326" t="s">
        <v>240</v>
      </c>
      <c r="J13" s="323">
        <v>42736</v>
      </c>
      <c r="K13" s="323">
        <v>43099</v>
      </c>
      <c r="L13" s="285">
        <v>0</v>
      </c>
      <c r="M13" s="277">
        <v>0</v>
      </c>
      <c r="N13" s="277"/>
      <c r="O13" s="327">
        <v>0.3</v>
      </c>
      <c r="P13" s="327">
        <v>0.26</v>
      </c>
      <c r="Q13" s="328" t="s">
        <v>331</v>
      </c>
      <c r="R13" s="286">
        <v>0.4</v>
      </c>
      <c r="S13" s="274"/>
      <c r="T13" s="274"/>
      <c r="U13" s="286">
        <v>0.3</v>
      </c>
      <c r="V13" s="274"/>
      <c r="W13" s="274"/>
      <c r="X13" s="285">
        <f t="shared" ref="X13:X22" si="0">+SUM(L13,O13,R13,U13)</f>
        <v>1</v>
      </c>
      <c r="Y13" s="280">
        <f t="shared" ref="Y13:Y22" si="1">+SUM(M13,P13,S13,V13)</f>
        <v>0.26</v>
      </c>
      <c r="Z13" s="325">
        <f t="shared" ref="Z13:Z22" si="2">IFERROR(Y13/X13,"")</f>
        <v>0.26</v>
      </c>
      <c r="AA13" s="288" t="s">
        <v>330</v>
      </c>
    </row>
    <row r="14" spans="1:27" s="284" customFormat="1" ht="127.5" customHeight="1" x14ac:dyDescent="0.25">
      <c r="A14" s="289" t="s">
        <v>329</v>
      </c>
      <c r="B14" s="289"/>
      <c r="C14" s="289"/>
      <c r="D14" s="321" t="s">
        <v>250</v>
      </c>
      <c r="E14" s="277">
        <v>0.11</v>
      </c>
      <c r="F14" s="321" t="s">
        <v>251</v>
      </c>
      <c r="G14" s="321" t="s">
        <v>252</v>
      </c>
      <c r="H14" s="326" t="s">
        <v>218</v>
      </c>
      <c r="I14" s="326" t="s">
        <v>241</v>
      </c>
      <c r="J14" s="323">
        <v>42737</v>
      </c>
      <c r="K14" s="323">
        <v>43099</v>
      </c>
      <c r="L14" s="285">
        <v>0.25</v>
      </c>
      <c r="M14" s="279">
        <v>0.25</v>
      </c>
      <c r="N14" s="277" t="s">
        <v>319</v>
      </c>
      <c r="O14" s="286">
        <v>0.25</v>
      </c>
      <c r="P14" s="327">
        <v>0.25</v>
      </c>
      <c r="Q14" s="328" t="s">
        <v>332</v>
      </c>
      <c r="R14" s="286">
        <v>0.25</v>
      </c>
      <c r="S14" s="274"/>
      <c r="T14" s="274"/>
      <c r="U14" s="286">
        <v>0.25</v>
      </c>
      <c r="V14" s="274"/>
      <c r="W14" s="274"/>
      <c r="X14" s="285">
        <f t="shared" si="0"/>
        <v>1</v>
      </c>
      <c r="Y14" s="280">
        <f t="shared" si="1"/>
        <v>0.5</v>
      </c>
      <c r="Z14" s="325">
        <f t="shared" si="2"/>
        <v>0.5</v>
      </c>
      <c r="AA14" s="288" t="s">
        <v>332</v>
      </c>
    </row>
    <row r="15" spans="1:27" s="284" customFormat="1" ht="153" x14ac:dyDescent="0.25">
      <c r="A15" s="289" t="s">
        <v>232</v>
      </c>
      <c r="B15" s="289"/>
      <c r="C15" s="289"/>
      <c r="D15" s="321" t="s">
        <v>276</v>
      </c>
      <c r="E15" s="277">
        <v>0.09</v>
      </c>
      <c r="F15" s="326" t="s">
        <v>275</v>
      </c>
      <c r="G15" s="321" t="s">
        <v>46</v>
      </c>
      <c r="H15" s="326" t="s">
        <v>242</v>
      </c>
      <c r="I15" s="326" t="s">
        <v>260</v>
      </c>
      <c r="J15" s="323">
        <v>42736</v>
      </c>
      <c r="K15" s="323">
        <v>43099</v>
      </c>
      <c r="L15" s="285">
        <v>0.25</v>
      </c>
      <c r="M15" s="285">
        <v>0.12</v>
      </c>
      <c r="N15" s="277" t="s">
        <v>324</v>
      </c>
      <c r="O15" s="286">
        <v>0.25</v>
      </c>
      <c r="P15" s="327">
        <v>0.25</v>
      </c>
      <c r="Q15" s="328" t="s">
        <v>333</v>
      </c>
      <c r="R15" s="286">
        <v>0.25</v>
      </c>
      <c r="S15" s="274"/>
      <c r="T15" s="274"/>
      <c r="U15" s="286">
        <v>0.25</v>
      </c>
      <c r="V15" s="274"/>
      <c r="W15" s="274"/>
      <c r="X15" s="285">
        <f t="shared" si="0"/>
        <v>1</v>
      </c>
      <c r="Y15" s="280">
        <f t="shared" si="1"/>
        <v>0.37</v>
      </c>
      <c r="Z15" s="325">
        <f t="shared" si="2"/>
        <v>0.37</v>
      </c>
      <c r="AA15" s="288" t="s">
        <v>334</v>
      </c>
    </row>
    <row r="16" spans="1:27" s="284" customFormat="1" ht="137.25" customHeight="1" x14ac:dyDescent="0.25">
      <c r="A16" s="289" t="s">
        <v>233</v>
      </c>
      <c r="B16" s="289"/>
      <c r="C16" s="289"/>
      <c r="D16" s="321" t="s">
        <v>266</v>
      </c>
      <c r="E16" s="277">
        <v>0.09</v>
      </c>
      <c r="F16" s="321" t="s">
        <v>265</v>
      </c>
      <c r="G16" s="321" t="s">
        <v>42</v>
      </c>
      <c r="H16" s="326" t="s">
        <v>239</v>
      </c>
      <c r="I16" s="326" t="s">
        <v>240</v>
      </c>
      <c r="J16" s="323">
        <v>42736</v>
      </c>
      <c r="K16" s="323">
        <v>43099</v>
      </c>
      <c r="L16" s="285">
        <v>0.25</v>
      </c>
      <c r="M16" s="279">
        <v>0.25</v>
      </c>
      <c r="N16" s="277" t="s">
        <v>325</v>
      </c>
      <c r="O16" s="286">
        <v>0.25</v>
      </c>
      <c r="P16" s="327">
        <v>0.25</v>
      </c>
      <c r="Q16" s="277" t="s">
        <v>353</v>
      </c>
      <c r="R16" s="286">
        <v>0.25</v>
      </c>
      <c r="S16" s="274"/>
      <c r="T16" s="274"/>
      <c r="U16" s="286">
        <v>0.25</v>
      </c>
      <c r="V16" s="274"/>
      <c r="W16" s="274"/>
      <c r="X16" s="285">
        <f t="shared" si="0"/>
        <v>1</v>
      </c>
      <c r="Y16" s="280">
        <f t="shared" si="1"/>
        <v>0.5</v>
      </c>
      <c r="Z16" s="325">
        <f t="shared" si="2"/>
        <v>0.5</v>
      </c>
      <c r="AA16" s="288" t="s">
        <v>354</v>
      </c>
    </row>
    <row r="17" spans="1:27" s="284" customFormat="1" ht="107.25" customHeight="1" x14ac:dyDescent="0.25">
      <c r="A17" s="289" t="s">
        <v>234</v>
      </c>
      <c r="B17" s="289"/>
      <c r="C17" s="289"/>
      <c r="D17" s="321" t="s">
        <v>235</v>
      </c>
      <c r="E17" s="277">
        <v>0.11</v>
      </c>
      <c r="F17" s="321" t="s">
        <v>238</v>
      </c>
      <c r="G17" s="321" t="s">
        <v>46</v>
      </c>
      <c r="H17" s="326" t="s">
        <v>243</v>
      </c>
      <c r="I17" s="326" t="s">
        <v>240</v>
      </c>
      <c r="J17" s="323">
        <v>42795</v>
      </c>
      <c r="K17" s="323">
        <v>43099</v>
      </c>
      <c r="L17" s="276">
        <v>0</v>
      </c>
      <c r="M17" s="277">
        <v>0</v>
      </c>
      <c r="N17" s="277"/>
      <c r="O17" s="280">
        <v>1</v>
      </c>
      <c r="P17" s="274">
        <v>1</v>
      </c>
      <c r="Q17" s="277" t="s">
        <v>341</v>
      </c>
      <c r="R17" s="280">
        <v>0</v>
      </c>
      <c r="S17" s="274"/>
      <c r="T17" s="274"/>
      <c r="U17" s="276">
        <v>0</v>
      </c>
      <c r="V17" s="274"/>
      <c r="W17" s="274"/>
      <c r="X17" s="329">
        <f t="shared" si="0"/>
        <v>1</v>
      </c>
      <c r="Y17" s="280">
        <f t="shared" si="1"/>
        <v>1</v>
      </c>
      <c r="Z17" s="325">
        <f t="shared" si="2"/>
        <v>1</v>
      </c>
      <c r="AA17" s="283" t="s">
        <v>340</v>
      </c>
    </row>
    <row r="18" spans="1:27" s="284" customFormat="1" ht="80.25" customHeight="1" x14ac:dyDescent="0.25">
      <c r="A18" s="289" t="s">
        <v>236</v>
      </c>
      <c r="B18" s="289"/>
      <c r="C18" s="289"/>
      <c r="D18" s="321" t="s">
        <v>269</v>
      </c>
      <c r="E18" s="277">
        <v>0.09</v>
      </c>
      <c r="F18" s="326" t="s">
        <v>274</v>
      </c>
      <c r="G18" s="321" t="s">
        <v>42</v>
      </c>
      <c r="H18" s="326" t="s">
        <v>239</v>
      </c>
      <c r="I18" s="326" t="s">
        <v>240</v>
      </c>
      <c r="J18" s="323">
        <v>42795</v>
      </c>
      <c r="K18" s="323">
        <v>43099</v>
      </c>
      <c r="L18" s="285">
        <v>0.25</v>
      </c>
      <c r="M18" s="279">
        <v>0.25</v>
      </c>
      <c r="N18" s="277" t="s">
        <v>326</v>
      </c>
      <c r="O18" s="286">
        <v>0.25</v>
      </c>
      <c r="P18" s="327">
        <v>0.25</v>
      </c>
      <c r="Q18" s="274" t="s">
        <v>355</v>
      </c>
      <c r="R18" s="286">
        <v>0.25</v>
      </c>
      <c r="S18" s="274"/>
      <c r="T18" s="274"/>
      <c r="U18" s="286">
        <v>0.25</v>
      </c>
      <c r="V18" s="274"/>
      <c r="W18" s="274"/>
      <c r="X18" s="285">
        <f t="shared" si="0"/>
        <v>1</v>
      </c>
      <c r="Y18" s="280">
        <f t="shared" si="1"/>
        <v>0.5</v>
      </c>
      <c r="Z18" s="325">
        <f t="shared" si="2"/>
        <v>0.5</v>
      </c>
      <c r="AA18" s="283" t="s">
        <v>355</v>
      </c>
    </row>
    <row r="19" spans="1:27" s="284" customFormat="1" ht="42.75" x14ac:dyDescent="0.25">
      <c r="A19" s="289" t="s">
        <v>237</v>
      </c>
      <c r="B19" s="289"/>
      <c r="C19" s="289"/>
      <c r="D19" s="321" t="s">
        <v>271</v>
      </c>
      <c r="E19" s="277">
        <v>0.09</v>
      </c>
      <c r="F19" s="326" t="s">
        <v>270</v>
      </c>
      <c r="G19" s="321" t="s">
        <v>42</v>
      </c>
      <c r="H19" s="326" t="s">
        <v>240</v>
      </c>
      <c r="I19" s="326" t="s">
        <v>240</v>
      </c>
      <c r="J19" s="323">
        <v>42795</v>
      </c>
      <c r="K19" s="323">
        <v>43099</v>
      </c>
      <c r="L19" s="285">
        <v>0.25</v>
      </c>
      <c r="M19" s="279"/>
      <c r="N19" s="330"/>
      <c r="O19" s="331">
        <v>0.25</v>
      </c>
      <c r="P19" s="332"/>
      <c r="Q19" s="277"/>
      <c r="R19" s="286">
        <v>0.25</v>
      </c>
      <c r="S19" s="274"/>
      <c r="T19" s="274"/>
      <c r="U19" s="286">
        <v>0.25</v>
      </c>
      <c r="V19" s="274"/>
      <c r="W19" s="274"/>
      <c r="X19" s="285">
        <f t="shared" si="0"/>
        <v>1</v>
      </c>
      <c r="Y19" s="280">
        <f t="shared" si="1"/>
        <v>0</v>
      </c>
      <c r="Z19" s="325">
        <f t="shared" si="2"/>
        <v>0</v>
      </c>
      <c r="AA19" s="288"/>
    </row>
    <row r="20" spans="1:27" s="284" customFormat="1" ht="54" customHeight="1" x14ac:dyDescent="0.25">
      <c r="A20" s="289" t="s">
        <v>272</v>
      </c>
      <c r="B20" s="289"/>
      <c r="C20" s="289"/>
      <c r="D20" s="321" t="s">
        <v>273</v>
      </c>
      <c r="E20" s="277">
        <v>0.11</v>
      </c>
      <c r="F20" s="326" t="s">
        <v>249</v>
      </c>
      <c r="G20" s="321" t="s">
        <v>46</v>
      </c>
      <c r="H20" s="326" t="s">
        <v>239</v>
      </c>
      <c r="I20" s="326" t="s">
        <v>240</v>
      </c>
      <c r="J20" s="323">
        <v>42795</v>
      </c>
      <c r="K20" s="323">
        <v>43099</v>
      </c>
      <c r="L20" s="333">
        <v>0</v>
      </c>
      <c r="M20" s="329">
        <v>0</v>
      </c>
      <c r="N20" s="329"/>
      <c r="O20" s="280">
        <v>1</v>
      </c>
      <c r="P20" s="334">
        <v>1</v>
      </c>
      <c r="Q20" s="334" t="s">
        <v>342</v>
      </c>
      <c r="R20" s="280">
        <v>1</v>
      </c>
      <c r="S20" s="276"/>
      <c r="T20" s="276"/>
      <c r="U20" s="276">
        <v>1</v>
      </c>
      <c r="V20" s="276"/>
      <c r="W20" s="276"/>
      <c r="X20" s="329">
        <f t="shared" ref="X20:X21" si="3">+SUM(L20,O20,R20,U20)</f>
        <v>3</v>
      </c>
      <c r="Y20" s="280">
        <f t="shared" ref="Y20:Y21" si="4">+SUM(M20,P20,S20,V20)</f>
        <v>1</v>
      </c>
      <c r="Z20" s="325">
        <f t="shared" ref="Z20:Z21" si="5">IFERROR(Y20/X20,"")</f>
        <v>0.33333333333333331</v>
      </c>
      <c r="AA20" s="335" t="s">
        <v>342</v>
      </c>
    </row>
    <row r="21" spans="1:27" s="284" customFormat="1" ht="54" customHeight="1" x14ac:dyDescent="0.25">
      <c r="A21" s="289" t="s">
        <v>301</v>
      </c>
      <c r="B21" s="289"/>
      <c r="C21" s="289"/>
      <c r="D21" s="336" t="s">
        <v>302</v>
      </c>
      <c r="E21" s="277">
        <v>0.05</v>
      </c>
      <c r="F21" s="326" t="s">
        <v>303</v>
      </c>
      <c r="G21" s="321" t="s">
        <v>300</v>
      </c>
      <c r="H21" s="326" t="s">
        <v>218</v>
      </c>
      <c r="I21" s="326" t="s">
        <v>240</v>
      </c>
      <c r="J21" s="291">
        <v>42736</v>
      </c>
      <c r="K21" s="291">
        <v>43099</v>
      </c>
      <c r="L21" s="333">
        <v>0</v>
      </c>
      <c r="M21" s="333">
        <v>0</v>
      </c>
      <c r="N21" s="333"/>
      <c r="O21" s="337">
        <v>0</v>
      </c>
      <c r="P21" s="337">
        <v>0</v>
      </c>
      <c r="Q21" s="337"/>
      <c r="R21" s="337">
        <v>0</v>
      </c>
      <c r="S21" s="337"/>
      <c r="T21" s="337"/>
      <c r="U21" s="337">
        <v>1</v>
      </c>
      <c r="V21" s="337"/>
      <c r="W21" s="277"/>
      <c r="X21" s="329">
        <f t="shared" si="3"/>
        <v>1</v>
      </c>
      <c r="Y21" s="280">
        <f t="shared" si="4"/>
        <v>0</v>
      </c>
      <c r="Z21" s="325">
        <f t="shared" si="5"/>
        <v>0</v>
      </c>
      <c r="AA21" s="335"/>
    </row>
    <row r="22" spans="1:27" s="284" customFormat="1" ht="54" customHeight="1" x14ac:dyDescent="0.25">
      <c r="A22" s="289" t="s">
        <v>304</v>
      </c>
      <c r="B22" s="289"/>
      <c r="C22" s="289"/>
      <c r="D22" s="336" t="s">
        <v>302</v>
      </c>
      <c r="E22" s="277">
        <v>0.04</v>
      </c>
      <c r="F22" s="326" t="s">
        <v>303</v>
      </c>
      <c r="G22" s="321" t="s">
        <v>300</v>
      </c>
      <c r="H22" s="326" t="s">
        <v>218</v>
      </c>
      <c r="I22" s="326" t="s">
        <v>240</v>
      </c>
      <c r="J22" s="291">
        <v>42736</v>
      </c>
      <c r="K22" s="291">
        <v>43099</v>
      </c>
      <c r="L22" s="333">
        <v>0</v>
      </c>
      <c r="M22" s="333">
        <v>0</v>
      </c>
      <c r="N22" s="333"/>
      <c r="O22" s="337">
        <v>0</v>
      </c>
      <c r="P22" s="337">
        <v>0</v>
      </c>
      <c r="Q22" s="337"/>
      <c r="R22" s="337">
        <v>0</v>
      </c>
      <c r="S22" s="337"/>
      <c r="T22" s="337"/>
      <c r="U22" s="337">
        <v>1</v>
      </c>
      <c r="V22" s="337"/>
      <c r="W22" s="277"/>
      <c r="X22" s="329">
        <f t="shared" si="0"/>
        <v>1</v>
      </c>
      <c r="Y22" s="280">
        <f t="shared" si="1"/>
        <v>0</v>
      </c>
      <c r="Z22" s="325">
        <f t="shared" si="2"/>
        <v>0</v>
      </c>
      <c r="AA22" s="335"/>
    </row>
    <row r="23" spans="1:27" s="284" customFormat="1" ht="29.25" customHeight="1" x14ac:dyDescent="0.25">
      <c r="A23" s="338"/>
      <c r="B23" s="339"/>
      <c r="C23" s="340"/>
      <c r="D23" s="340"/>
      <c r="E23" s="340"/>
      <c r="F23" s="340"/>
      <c r="G23" s="340"/>
      <c r="H23" s="340"/>
      <c r="I23" s="340"/>
      <c r="J23" s="341"/>
      <c r="K23" s="341"/>
      <c r="L23" s="340"/>
      <c r="M23" s="340"/>
      <c r="N23" s="340"/>
      <c r="O23" s="340"/>
      <c r="P23" s="340"/>
      <c r="Q23" s="340"/>
      <c r="R23" s="340"/>
      <c r="S23" s="340"/>
      <c r="T23" s="340"/>
      <c r="U23" s="340"/>
      <c r="V23" s="340"/>
      <c r="W23" s="340"/>
      <c r="X23" s="340"/>
      <c r="Y23" s="340"/>
      <c r="Z23" s="342"/>
      <c r="AA23" s="343">
        <f>+SUMPRODUCT(E12:E22,Z12:Z22)</f>
        <v>0.40856666666666663</v>
      </c>
    </row>
    <row r="24" spans="1:27" x14ac:dyDescent="0.25">
      <c r="A24" s="250" t="s">
        <v>3</v>
      </c>
      <c r="B24" s="251"/>
      <c r="C24" s="252" t="s">
        <v>147</v>
      </c>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344"/>
    </row>
    <row r="25" spans="1:27" x14ac:dyDescent="0.25">
      <c r="A25" s="345" t="s">
        <v>16</v>
      </c>
      <c r="B25" s="256"/>
      <c r="C25" s="257"/>
      <c r="D25" s="258" t="s">
        <v>202</v>
      </c>
      <c r="E25" s="258" t="s">
        <v>24</v>
      </c>
      <c r="F25" s="258" t="s">
        <v>191</v>
      </c>
      <c r="G25" s="258" t="s">
        <v>203</v>
      </c>
      <c r="H25" s="259" t="s">
        <v>17</v>
      </c>
      <c r="I25" s="259" t="s">
        <v>23</v>
      </c>
      <c r="J25" s="262" t="s">
        <v>18</v>
      </c>
      <c r="K25" s="262"/>
      <c r="L25" s="262" t="s">
        <v>196</v>
      </c>
      <c r="M25" s="262"/>
      <c r="N25" s="262"/>
      <c r="O25" s="262"/>
      <c r="P25" s="262"/>
      <c r="Q25" s="262"/>
      <c r="R25" s="262"/>
      <c r="S25" s="262"/>
      <c r="T25" s="262"/>
      <c r="U25" s="262"/>
      <c r="V25" s="262"/>
      <c r="W25" s="262"/>
      <c r="X25" s="259" t="s">
        <v>8</v>
      </c>
      <c r="Y25" s="259"/>
      <c r="Z25" s="259"/>
      <c r="AA25" s="263" t="s">
        <v>22</v>
      </c>
    </row>
    <row r="26" spans="1:27" x14ac:dyDescent="0.25">
      <c r="A26" s="346"/>
      <c r="B26" s="265"/>
      <c r="C26" s="266"/>
      <c r="D26" s="267"/>
      <c r="E26" s="267"/>
      <c r="F26" s="267"/>
      <c r="G26" s="267"/>
      <c r="H26" s="259"/>
      <c r="I26" s="259"/>
      <c r="J26" s="262" t="s">
        <v>19</v>
      </c>
      <c r="K26" s="259" t="s">
        <v>20</v>
      </c>
      <c r="L26" s="259" t="s">
        <v>4</v>
      </c>
      <c r="M26" s="259"/>
      <c r="N26" s="259"/>
      <c r="O26" s="259" t="s">
        <v>5</v>
      </c>
      <c r="P26" s="259"/>
      <c r="Q26" s="259"/>
      <c r="R26" s="259" t="s">
        <v>6</v>
      </c>
      <c r="S26" s="259"/>
      <c r="T26" s="259"/>
      <c r="U26" s="259" t="s">
        <v>7</v>
      </c>
      <c r="V26" s="259"/>
      <c r="W26" s="259"/>
      <c r="X26" s="259"/>
      <c r="Y26" s="259"/>
      <c r="Z26" s="259"/>
      <c r="AA26" s="263"/>
    </row>
    <row r="27" spans="1:27" ht="30" x14ac:dyDescent="0.25">
      <c r="A27" s="347"/>
      <c r="B27" s="348"/>
      <c r="C27" s="349"/>
      <c r="D27" s="268"/>
      <c r="E27" s="268"/>
      <c r="F27" s="268"/>
      <c r="G27" s="268"/>
      <c r="H27" s="259"/>
      <c r="I27" s="259"/>
      <c r="J27" s="262"/>
      <c r="K27" s="259"/>
      <c r="L27" s="269" t="s">
        <v>10</v>
      </c>
      <c r="M27" s="269" t="s">
        <v>9</v>
      </c>
      <c r="N27" s="269" t="s">
        <v>21</v>
      </c>
      <c r="O27" s="269" t="s">
        <v>10</v>
      </c>
      <c r="P27" s="269" t="s">
        <v>9</v>
      </c>
      <c r="Q27" s="269" t="s">
        <v>21</v>
      </c>
      <c r="R27" s="269" t="s">
        <v>10</v>
      </c>
      <c r="S27" s="269" t="s">
        <v>9</v>
      </c>
      <c r="T27" s="269" t="s">
        <v>21</v>
      </c>
      <c r="U27" s="269" t="s">
        <v>10</v>
      </c>
      <c r="V27" s="269" t="s">
        <v>9</v>
      </c>
      <c r="W27" s="269" t="s">
        <v>21</v>
      </c>
      <c r="X27" s="269" t="s">
        <v>193</v>
      </c>
      <c r="Y27" s="270" t="s">
        <v>194</v>
      </c>
      <c r="Z27" s="270" t="s">
        <v>192</v>
      </c>
      <c r="AA27" s="271" t="s">
        <v>11</v>
      </c>
    </row>
    <row r="28" spans="1:27" ht="42.75" x14ac:dyDescent="0.25">
      <c r="A28" s="320" t="s">
        <v>262</v>
      </c>
      <c r="B28" s="320"/>
      <c r="C28" s="320"/>
      <c r="D28" s="350" t="s">
        <v>278</v>
      </c>
      <c r="E28" s="326">
        <v>0.17</v>
      </c>
      <c r="F28" s="322" t="s">
        <v>277</v>
      </c>
      <c r="G28" s="322" t="s">
        <v>256</v>
      </c>
      <c r="H28" s="321" t="s">
        <v>346</v>
      </c>
      <c r="I28" s="321" t="s">
        <v>247</v>
      </c>
      <c r="J28" s="291">
        <v>42795</v>
      </c>
      <c r="K28" s="291">
        <v>42870</v>
      </c>
      <c r="L28" s="285">
        <v>0</v>
      </c>
      <c r="M28" s="351">
        <v>0</v>
      </c>
      <c r="N28" s="351"/>
      <c r="O28" s="292">
        <v>0.5</v>
      </c>
      <c r="P28" s="352">
        <v>0.5</v>
      </c>
      <c r="Q28" s="351" t="s">
        <v>356</v>
      </c>
      <c r="R28" s="292">
        <v>0.5</v>
      </c>
      <c r="S28" s="351"/>
      <c r="T28" s="351"/>
      <c r="U28" s="292">
        <v>0</v>
      </c>
      <c r="V28" s="351"/>
      <c r="W28" s="351"/>
      <c r="X28" s="285">
        <f>+SUM(L28,O28,R28,U28)</f>
        <v>1</v>
      </c>
      <c r="Y28" s="280">
        <f>+SUM(M28,P28,S28,V28)</f>
        <v>0.5</v>
      </c>
      <c r="Z28" s="325">
        <f>IFERROR(Y28/X28,"")</f>
        <v>0.5</v>
      </c>
      <c r="AA28" s="353" t="s">
        <v>356</v>
      </c>
    </row>
    <row r="29" spans="1:27" ht="99" customHeight="1" x14ac:dyDescent="0.25">
      <c r="A29" s="320" t="s">
        <v>286</v>
      </c>
      <c r="B29" s="320"/>
      <c r="C29" s="320"/>
      <c r="D29" s="350" t="s">
        <v>279</v>
      </c>
      <c r="E29" s="326">
        <v>0.17</v>
      </c>
      <c r="F29" s="322" t="s">
        <v>255</v>
      </c>
      <c r="G29" s="322" t="s">
        <v>257</v>
      </c>
      <c r="H29" s="321" t="s">
        <v>261</v>
      </c>
      <c r="I29" s="321" t="s">
        <v>247</v>
      </c>
      <c r="J29" s="291">
        <v>42795</v>
      </c>
      <c r="K29" s="291">
        <v>43099</v>
      </c>
      <c r="L29" s="280">
        <v>0</v>
      </c>
      <c r="M29" s="351">
        <v>0</v>
      </c>
      <c r="N29" s="351"/>
      <c r="O29" s="276">
        <v>1</v>
      </c>
      <c r="P29" s="351">
        <v>1</v>
      </c>
      <c r="Q29" s="351" t="s">
        <v>335</v>
      </c>
      <c r="R29" s="276">
        <v>1</v>
      </c>
      <c r="S29" s="351"/>
      <c r="T29" s="351"/>
      <c r="U29" s="276">
        <v>1</v>
      </c>
      <c r="V29" s="351"/>
      <c r="W29" s="351"/>
      <c r="X29" s="285">
        <f t="shared" ref="X29:X33" si="6">+SUM(L29,O29,R29,U29)</f>
        <v>3</v>
      </c>
      <c r="Y29" s="280">
        <f t="shared" ref="Y29:Y33" si="7">+SUM(M29,P29,S29,V29)</f>
        <v>1</v>
      </c>
      <c r="Z29" s="325">
        <f t="shared" ref="Z29:Z33" si="8">IFERROR(Y29/X29,"")</f>
        <v>0.33333333333333331</v>
      </c>
      <c r="AA29" s="353" t="s">
        <v>335</v>
      </c>
    </row>
    <row r="30" spans="1:27" ht="85.5" x14ac:dyDescent="0.25">
      <c r="A30" s="320" t="s">
        <v>244</v>
      </c>
      <c r="B30" s="320"/>
      <c r="C30" s="320"/>
      <c r="D30" s="350" t="s">
        <v>280</v>
      </c>
      <c r="E30" s="326">
        <v>0.14000000000000001</v>
      </c>
      <c r="F30" s="322" t="s">
        <v>259</v>
      </c>
      <c r="G30" s="322" t="s">
        <v>257</v>
      </c>
      <c r="H30" s="321" t="s">
        <v>248</v>
      </c>
      <c r="I30" s="321" t="s">
        <v>247</v>
      </c>
      <c r="J30" s="291">
        <v>42795</v>
      </c>
      <c r="K30" s="291">
        <v>43099</v>
      </c>
      <c r="L30" s="280">
        <v>1</v>
      </c>
      <c r="M30" s="351">
        <v>1</v>
      </c>
      <c r="N30" s="351" t="s">
        <v>337</v>
      </c>
      <c r="O30" s="276">
        <v>1</v>
      </c>
      <c r="P30" s="351">
        <v>1</v>
      </c>
      <c r="Q30" s="351" t="s">
        <v>318</v>
      </c>
      <c r="R30" s="276">
        <v>1</v>
      </c>
      <c r="S30" s="351"/>
      <c r="T30" s="351"/>
      <c r="U30" s="276">
        <v>1</v>
      </c>
      <c r="V30" s="351"/>
      <c r="W30" s="351"/>
      <c r="X30" s="333">
        <f t="shared" si="6"/>
        <v>4</v>
      </c>
      <c r="Y30" s="280">
        <f t="shared" si="7"/>
        <v>2</v>
      </c>
      <c r="Z30" s="325">
        <f t="shared" si="8"/>
        <v>0.5</v>
      </c>
      <c r="AA30" s="354" t="s">
        <v>336</v>
      </c>
    </row>
    <row r="31" spans="1:27" ht="370.5" x14ac:dyDescent="0.25">
      <c r="A31" s="320" t="s">
        <v>245</v>
      </c>
      <c r="B31" s="320"/>
      <c r="C31" s="320"/>
      <c r="D31" s="350" t="s">
        <v>282</v>
      </c>
      <c r="E31" s="326">
        <v>0.16</v>
      </c>
      <c r="F31" s="321" t="s">
        <v>281</v>
      </c>
      <c r="G31" s="322" t="s">
        <v>42</v>
      </c>
      <c r="H31" s="321" t="s">
        <v>258</v>
      </c>
      <c r="I31" s="321" t="s">
        <v>247</v>
      </c>
      <c r="J31" s="291">
        <v>42795</v>
      </c>
      <c r="K31" s="291">
        <v>43099</v>
      </c>
      <c r="L31" s="285">
        <v>0</v>
      </c>
      <c r="M31" s="351">
        <v>0</v>
      </c>
      <c r="N31" s="351"/>
      <c r="O31" s="292">
        <v>0.3</v>
      </c>
      <c r="P31" s="352">
        <v>0.3</v>
      </c>
      <c r="Q31" s="351" t="s">
        <v>351</v>
      </c>
      <c r="R31" s="292">
        <v>0.3</v>
      </c>
      <c r="S31" s="351"/>
      <c r="T31" s="351"/>
      <c r="U31" s="292">
        <v>0.4</v>
      </c>
      <c r="V31" s="351"/>
      <c r="W31" s="351"/>
      <c r="X31" s="285">
        <f t="shared" si="6"/>
        <v>1</v>
      </c>
      <c r="Y31" s="280">
        <f t="shared" si="7"/>
        <v>0.3</v>
      </c>
      <c r="Z31" s="325">
        <f t="shared" si="8"/>
        <v>0.3</v>
      </c>
      <c r="AA31" s="353" t="s">
        <v>352</v>
      </c>
    </row>
    <row r="32" spans="1:27" ht="141" customHeight="1" x14ac:dyDescent="0.25">
      <c r="A32" s="320" t="s">
        <v>246</v>
      </c>
      <c r="B32" s="320"/>
      <c r="C32" s="320"/>
      <c r="D32" s="350" t="s">
        <v>284</v>
      </c>
      <c r="E32" s="326">
        <v>0.16</v>
      </c>
      <c r="F32" s="322" t="s">
        <v>283</v>
      </c>
      <c r="G32" s="322" t="s">
        <v>42</v>
      </c>
      <c r="H32" s="321" t="s">
        <v>258</v>
      </c>
      <c r="I32" s="321" t="s">
        <v>247</v>
      </c>
      <c r="J32" s="291">
        <v>42795</v>
      </c>
      <c r="K32" s="291">
        <v>43099</v>
      </c>
      <c r="L32" s="285">
        <v>0</v>
      </c>
      <c r="M32" s="351">
        <v>0</v>
      </c>
      <c r="N32" s="351"/>
      <c r="O32" s="292">
        <v>0.3</v>
      </c>
      <c r="P32" s="352">
        <v>0.3</v>
      </c>
      <c r="Q32" s="351" t="s">
        <v>357</v>
      </c>
      <c r="R32" s="292">
        <v>0.3</v>
      </c>
      <c r="S32" s="351"/>
      <c r="T32" s="351"/>
      <c r="U32" s="292">
        <v>0.4</v>
      </c>
      <c r="V32" s="351"/>
      <c r="W32" s="351"/>
      <c r="X32" s="285">
        <f t="shared" si="6"/>
        <v>1</v>
      </c>
      <c r="Y32" s="280">
        <f t="shared" si="7"/>
        <v>0.3</v>
      </c>
      <c r="Z32" s="325">
        <f t="shared" si="8"/>
        <v>0.3</v>
      </c>
      <c r="AA32" s="355" t="s">
        <v>358</v>
      </c>
    </row>
    <row r="33" spans="1:27" ht="90.75" customHeight="1" x14ac:dyDescent="0.3">
      <c r="A33" s="320" t="s">
        <v>263</v>
      </c>
      <c r="B33" s="320"/>
      <c r="C33" s="320"/>
      <c r="D33" s="356" t="s">
        <v>285</v>
      </c>
      <c r="E33" s="357">
        <v>0.14000000000000001</v>
      </c>
      <c r="F33" s="358" t="s">
        <v>249</v>
      </c>
      <c r="G33" s="322" t="s">
        <v>256</v>
      </c>
      <c r="H33" s="359" t="s">
        <v>239</v>
      </c>
      <c r="I33" s="358" t="s">
        <v>264</v>
      </c>
      <c r="J33" s="291">
        <v>42795</v>
      </c>
      <c r="K33" s="291">
        <v>43099</v>
      </c>
      <c r="L33" s="280">
        <v>0</v>
      </c>
      <c r="M33" s="360">
        <v>0</v>
      </c>
      <c r="N33" s="360"/>
      <c r="O33" s="276">
        <v>1</v>
      </c>
      <c r="P33" s="276">
        <v>1</v>
      </c>
      <c r="Q33" s="351" t="s">
        <v>338</v>
      </c>
      <c r="R33" s="276">
        <v>1</v>
      </c>
      <c r="S33" s="276"/>
      <c r="T33" s="276"/>
      <c r="U33" s="276">
        <v>1</v>
      </c>
      <c r="V33" s="361"/>
      <c r="W33" s="361"/>
      <c r="X33" s="333">
        <f t="shared" si="6"/>
        <v>3</v>
      </c>
      <c r="Y33" s="280">
        <f t="shared" si="7"/>
        <v>1</v>
      </c>
      <c r="Z33" s="325">
        <f t="shared" si="8"/>
        <v>0.33333333333333331</v>
      </c>
      <c r="AA33" s="354" t="s">
        <v>338</v>
      </c>
    </row>
    <row r="34" spans="1:27" ht="66" customHeight="1" x14ac:dyDescent="0.3">
      <c r="A34" s="289" t="s">
        <v>305</v>
      </c>
      <c r="B34" s="289"/>
      <c r="C34" s="289"/>
      <c r="D34" s="290" t="s">
        <v>226</v>
      </c>
      <c r="E34" s="326">
        <v>0.06</v>
      </c>
      <c r="F34" s="277" t="s">
        <v>306</v>
      </c>
      <c r="G34" s="277" t="s">
        <v>300</v>
      </c>
      <c r="H34" s="321" t="s">
        <v>218</v>
      </c>
      <c r="I34" s="321" t="s">
        <v>328</v>
      </c>
      <c r="J34" s="291">
        <v>42840</v>
      </c>
      <c r="K34" s="291">
        <v>43099</v>
      </c>
      <c r="L34" s="362">
        <v>0</v>
      </c>
      <c r="M34" s="277">
        <v>0</v>
      </c>
      <c r="N34" s="277"/>
      <c r="O34" s="362">
        <v>0.5</v>
      </c>
      <c r="P34" s="279">
        <v>0.5</v>
      </c>
      <c r="Q34" s="277" t="s">
        <v>359</v>
      </c>
      <c r="R34" s="362">
        <v>0.25</v>
      </c>
      <c r="S34" s="277"/>
      <c r="T34" s="277"/>
      <c r="U34" s="362">
        <v>0.25</v>
      </c>
      <c r="V34" s="361"/>
      <c r="W34" s="361"/>
      <c r="X34" s="285">
        <f t="shared" ref="X34" si="9">+SUM(L34,O34,R34,U34)</f>
        <v>1</v>
      </c>
      <c r="Y34" s="280">
        <f t="shared" ref="Y34" si="10">+SUM(M34,P34,S34,V34)</f>
        <v>0.5</v>
      </c>
      <c r="Z34" s="325">
        <f t="shared" ref="Z34" si="11">IFERROR(Y34/X34,"")</f>
        <v>0.5</v>
      </c>
      <c r="AA34" s="363" t="s">
        <v>360</v>
      </c>
    </row>
    <row r="35" spans="1:27" s="95" customFormat="1" ht="22.5" customHeight="1" x14ac:dyDescent="0.25">
      <c r="A35" s="108"/>
      <c r="B35" s="108"/>
      <c r="C35" s="108"/>
      <c r="D35" s="108"/>
      <c r="E35" s="108"/>
      <c r="F35" s="108"/>
      <c r="G35" s="108"/>
      <c r="H35" s="108"/>
      <c r="I35" s="108"/>
      <c r="J35" s="108"/>
      <c r="K35" s="179"/>
      <c r="P35" s="310"/>
      <c r="Q35" s="310"/>
      <c r="R35" s="310"/>
      <c r="S35" s="310"/>
      <c r="T35" s="310"/>
      <c r="U35" s="310"/>
      <c r="V35" s="310"/>
      <c r="W35" s="310"/>
      <c r="X35" s="310"/>
      <c r="Y35" s="310"/>
      <c r="Z35" s="310"/>
      <c r="AA35" s="38">
        <f>+SUMPRODUCT(E28:E34,Z28:Z34)</f>
        <v>0.3843333333333333</v>
      </c>
    </row>
    <row r="36" spans="1:27" s="95" customFormat="1" ht="28.5" customHeight="1" x14ac:dyDescent="0.25">
      <c r="A36" s="108"/>
      <c r="B36" s="364" t="s">
        <v>307</v>
      </c>
      <c r="C36" s="365" t="s">
        <v>311</v>
      </c>
      <c r="D36" s="365"/>
      <c r="E36" s="108"/>
      <c r="F36" s="108"/>
      <c r="G36" s="108"/>
      <c r="H36" s="108"/>
      <c r="I36" s="108"/>
      <c r="J36" s="108"/>
      <c r="K36" s="179"/>
      <c r="P36" s="310"/>
      <c r="Q36" s="310"/>
      <c r="R36" s="310"/>
      <c r="S36" s="310"/>
      <c r="T36" s="310"/>
      <c r="U36" s="310"/>
      <c r="V36" s="310"/>
      <c r="W36" s="310"/>
      <c r="X36" s="310"/>
      <c r="Y36" s="310"/>
      <c r="Z36" s="310"/>
      <c r="AA36" s="310"/>
    </row>
    <row r="37" spans="1:27" s="154" customFormat="1" x14ac:dyDescent="0.25">
      <c r="A37" s="182"/>
      <c r="B37" s="182"/>
      <c r="C37" s="182"/>
      <c r="D37" s="182"/>
      <c r="Z37" s="307"/>
      <c r="AA37" s="307"/>
    </row>
    <row r="38" spans="1:27" s="95" customFormat="1" ht="60" customHeight="1" x14ac:dyDescent="0.25">
      <c r="E38" s="184" t="s">
        <v>287</v>
      </c>
      <c r="F38" s="184"/>
      <c r="G38" s="184"/>
      <c r="H38" s="184"/>
      <c r="I38" s="184"/>
      <c r="J38" s="184"/>
      <c r="K38" s="366"/>
      <c r="L38" s="366"/>
      <c r="N38" s="308"/>
      <c r="O38" s="308"/>
      <c r="P38" s="309" t="s">
        <v>289</v>
      </c>
      <c r="Q38" s="309"/>
      <c r="R38" s="309"/>
      <c r="S38" s="309"/>
      <c r="T38" s="309"/>
      <c r="U38" s="309"/>
      <c r="V38" s="309"/>
      <c r="W38" s="309"/>
      <c r="X38" s="309"/>
      <c r="Z38" s="310"/>
      <c r="AA38" s="310"/>
    </row>
  </sheetData>
  <sheetProtection password="F537" sheet="1" objects="1" scenarios="1" formatCells="0" formatColumns="0" formatRows="0" insertColumns="0" insertRows="0" insertHyperlinks="0" deleteColumns="0" deleteRows="0" sort="0" autoFilter="0" pivotTables="0"/>
  <mergeCells count="78">
    <mergeCell ref="AA9:AA10"/>
    <mergeCell ref="A1:B2"/>
    <mergeCell ref="AA1:AA2"/>
    <mergeCell ref="C4:K5"/>
    <mergeCell ref="L4:M5"/>
    <mergeCell ref="N5:Q5"/>
    <mergeCell ref="R4:S5"/>
    <mergeCell ref="AA4:AA5"/>
    <mergeCell ref="C8:AA8"/>
    <mergeCell ref="Z4:Z5"/>
    <mergeCell ref="A9:C11"/>
    <mergeCell ref="W2:Y2"/>
    <mergeCell ref="T4:Y4"/>
    <mergeCell ref="H9:H11"/>
    <mergeCell ref="R10:T10"/>
    <mergeCell ref="J9:K9"/>
    <mergeCell ref="J10:J11"/>
    <mergeCell ref="L9:W9"/>
    <mergeCell ref="L10:N10"/>
    <mergeCell ref="O10:Q10"/>
    <mergeCell ref="I9:I11"/>
    <mergeCell ref="A4:B5"/>
    <mergeCell ref="D9:D11"/>
    <mergeCell ref="A8:B8"/>
    <mergeCell ref="C2:T2"/>
    <mergeCell ref="J26:J27"/>
    <mergeCell ref="L26:N26"/>
    <mergeCell ref="G25:G27"/>
    <mergeCell ref="I25:I27"/>
    <mergeCell ref="O26:Q26"/>
    <mergeCell ref="R26:T26"/>
    <mergeCell ref="J25:K25"/>
    <mergeCell ref="C24:AA24"/>
    <mergeCell ref="E9:E11"/>
    <mergeCell ref="K10:K11"/>
    <mergeCell ref="A25:C27"/>
    <mergeCell ref="AA25:AA26"/>
    <mergeCell ref="H25:H27"/>
    <mergeCell ref="X25:Z26"/>
    <mergeCell ref="E25:E27"/>
    <mergeCell ref="U1:V1"/>
    <mergeCell ref="U2:V2"/>
    <mergeCell ref="C1:T1"/>
    <mergeCell ref="K26:K27"/>
    <mergeCell ref="L25:W25"/>
    <mergeCell ref="F9:F11"/>
    <mergeCell ref="N4:Q4"/>
    <mergeCell ref="Z1:Z2"/>
    <mergeCell ref="U26:W26"/>
    <mergeCell ref="U10:W10"/>
    <mergeCell ref="D25:D27"/>
    <mergeCell ref="T5:Y5"/>
    <mergeCell ref="G9:G11"/>
    <mergeCell ref="W1:Y1"/>
    <mergeCell ref="A12:C12"/>
    <mergeCell ref="X9:Z10"/>
    <mergeCell ref="E38:J38"/>
    <mergeCell ref="P38:X38"/>
    <mergeCell ref="A14:C14"/>
    <mergeCell ref="A15:C15"/>
    <mergeCell ref="A16:C16"/>
    <mergeCell ref="A17:C17"/>
    <mergeCell ref="A33:C33"/>
    <mergeCell ref="A29:C29"/>
    <mergeCell ref="A30:C30"/>
    <mergeCell ref="A31:C31"/>
    <mergeCell ref="A32:C32"/>
    <mergeCell ref="A19:C19"/>
    <mergeCell ref="A18:C18"/>
    <mergeCell ref="A28:C28"/>
    <mergeCell ref="F25:F27"/>
    <mergeCell ref="A20:C20"/>
    <mergeCell ref="C36:D36"/>
    <mergeCell ref="A13:C13"/>
    <mergeCell ref="A24:B24"/>
    <mergeCell ref="A21:C21"/>
    <mergeCell ref="A22:C22"/>
    <mergeCell ref="A34:C34"/>
  </mergeCells>
  <conditionalFormatting sqref="Z12:Z19 Z22">
    <cfRule type="iconSet" priority="29">
      <iconSet iconSet="3TrafficLights2">
        <cfvo type="percent" val="0"/>
        <cfvo type="num" val="0.7"/>
        <cfvo type="num" val="0.9"/>
      </iconSet>
    </cfRule>
    <cfRule type="cellIs" dxfId="14" priority="30" stopIfTrue="1" operator="greaterThan">
      <formula>0.9</formula>
    </cfRule>
    <cfRule type="cellIs" dxfId="13" priority="31" stopIfTrue="1" operator="between">
      <formula>0.7</formula>
      <formula>0.89</formula>
    </cfRule>
    <cfRule type="cellIs" dxfId="12" priority="32" stopIfTrue="1" operator="between">
      <formula>0</formula>
      <formula>0.69</formula>
    </cfRule>
  </conditionalFormatting>
  <conditionalFormatting sqref="Z28:Z34">
    <cfRule type="iconSet" priority="101">
      <iconSet iconSet="3TrafficLights2">
        <cfvo type="percent" val="0"/>
        <cfvo type="num" val="0.7"/>
        <cfvo type="num" val="0.9"/>
      </iconSet>
    </cfRule>
    <cfRule type="cellIs" dxfId="11" priority="102" stopIfTrue="1" operator="greaterThan">
      <formula>0.9</formula>
    </cfRule>
    <cfRule type="cellIs" dxfId="10" priority="103" stopIfTrue="1" operator="between">
      <formula>0.7</formula>
      <formula>0.89</formula>
    </cfRule>
    <cfRule type="cellIs" dxfId="9" priority="104" stopIfTrue="1" operator="between">
      <formula>0</formula>
      <formula>0.69</formula>
    </cfRule>
  </conditionalFormatting>
  <conditionalFormatting sqref="Z20">
    <cfRule type="iconSet" priority="5">
      <iconSet iconSet="3TrafficLights2">
        <cfvo type="percent" val="0"/>
        <cfvo type="num" val="0.7"/>
        <cfvo type="num" val="0.9"/>
      </iconSet>
    </cfRule>
    <cfRule type="cellIs" dxfId="8" priority="6" stopIfTrue="1" operator="greaterThan">
      <formula>0.9</formula>
    </cfRule>
    <cfRule type="cellIs" dxfId="7" priority="7" stopIfTrue="1" operator="between">
      <formula>0.7</formula>
      <formula>0.89</formula>
    </cfRule>
    <cfRule type="cellIs" dxfId="6" priority="8" stopIfTrue="1" operator="between">
      <formula>0</formula>
      <formula>0.69</formula>
    </cfRule>
  </conditionalFormatting>
  <conditionalFormatting sqref="Z21">
    <cfRule type="iconSet" priority="1">
      <iconSet iconSet="3TrafficLights2">
        <cfvo type="percent" val="0"/>
        <cfvo type="num" val="0.7"/>
        <cfvo type="num" val="0.9"/>
      </iconSet>
    </cfRule>
    <cfRule type="cellIs" dxfId="5" priority="2" stopIfTrue="1" operator="greaterThan">
      <formula>0.9</formula>
    </cfRule>
    <cfRule type="cellIs" dxfId="4" priority="3" stopIfTrue="1" operator="between">
      <formula>0.7</formula>
      <formula>0.89</formula>
    </cfRule>
    <cfRule type="cellIs" dxfId="3" priority="4" stopIfTrue="1" operator="between">
      <formula>0</formula>
      <formula>0.69</formula>
    </cfRule>
  </conditionalFormatting>
  <dataValidations disablePrompts="1" count="1">
    <dataValidation type="list" allowBlank="1" showInputMessage="1" showErrorMessage="1" sqref="C36:D36">
      <formula1>version_poa</formula1>
    </dataValidation>
  </dataValidations>
  <pageMargins left="0.39370078740157483" right="0.39370078740157483" top="0.39370078740157483" bottom="0.39370078740157483" header="0.31496062992125984" footer="0.19685039370078741"/>
  <pageSetup scale="22" orientation="landscape" r:id="rId1"/>
  <headerFooter>
    <oddFooter>&amp;L&amp;D&amp;C&amp;F&amp;R&amp;N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workbookViewId="0">
      <selection activeCell="B19" sqref="B19"/>
    </sheetView>
  </sheetViews>
  <sheetFormatPr baseColWidth="10" defaultRowHeight="15" x14ac:dyDescent="0.25"/>
  <cols>
    <col min="1" max="1" width="1" customWidth="1"/>
    <col min="2" max="2" width="37.140625" customWidth="1"/>
    <col min="3" max="3" width="1.7109375" customWidth="1"/>
    <col min="4" max="4" width="37.5703125" customWidth="1"/>
    <col min="5" max="5" width="0.5703125" customWidth="1"/>
    <col min="6" max="6" width="42.42578125" customWidth="1"/>
  </cols>
  <sheetData>
    <row r="3" spans="2:6" x14ac:dyDescent="0.25">
      <c r="B3" s="25" t="s">
        <v>128</v>
      </c>
      <c r="D3" s="25" t="s">
        <v>129</v>
      </c>
      <c r="F3" s="25" t="s">
        <v>213</v>
      </c>
    </row>
    <row r="4" spans="2:6" x14ac:dyDescent="0.25">
      <c r="B4" t="s">
        <v>130</v>
      </c>
      <c r="D4" t="s">
        <v>132</v>
      </c>
      <c r="F4" t="s">
        <v>137</v>
      </c>
    </row>
    <row r="5" spans="2:6" x14ac:dyDescent="0.25">
      <c r="B5" t="s">
        <v>131</v>
      </c>
      <c r="D5" t="s">
        <v>133</v>
      </c>
      <c r="F5" t="s">
        <v>138</v>
      </c>
    </row>
    <row r="6" spans="2:6" x14ac:dyDescent="0.25">
      <c r="B6" t="s">
        <v>141</v>
      </c>
      <c r="D6" t="s">
        <v>134</v>
      </c>
      <c r="F6" t="s">
        <v>140</v>
      </c>
    </row>
    <row r="7" spans="2:6" x14ac:dyDescent="0.25">
      <c r="B7" t="s">
        <v>135</v>
      </c>
      <c r="D7" t="s">
        <v>143</v>
      </c>
      <c r="F7" t="s">
        <v>139</v>
      </c>
    </row>
    <row r="8" spans="2:6" x14ac:dyDescent="0.25">
      <c r="B8" t="s">
        <v>136</v>
      </c>
      <c r="D8" t="s">
        <v>144</v>
      </c>
    </row>
    <row r="9" spans="2:6" x14ac:dyDescent="0.25">
      <c r="B9" t="s">
        <v>142</v>
      </c>
    </row>
  </sheetData>
  <pageMargins left="0.7" right="0.7" top="0.75" bottom="0.7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H43" sqref="H43:H47"/>
    </sheetView>
  </sheetViews>
  <sheetFormatPr baseColWidth="10" defaultRowHeight="15" x14ac:dyDescent="0.25"/>
  <cols>
    <col min="8" max="8" width="15" customWidth="1"/>
    <col min="24" max="25" width="49.42578125" customWidth="1"/>
    <col min="26" max="26" width="223.42578125" style="13" bestFit="1" customWidth="1"/>
  </cols>
  <sheetData>
    <row r="1" spans="2:26" x14ac:dyDescent="0.25">
      <c r="Z1" s="13" t="s">
        <v>190</v>
      </c>
    </row>
    <row r="2" spans="2:26" ht="15.75" x14ac:dyDescent="0.25">
      <c r="B2" t="s">
        <v>148</v>
      </c>
      <c r="H2" s="11" t="s">
        <v>51</v>
      </c>
      <c r="I2" s="72" t="s">
        <v>99</v>
      </c>
      <c r="J2" s="73"/>
      <c r="K2" s="1"/>
      <c r="L2" s="72" t="s">
        <v>101</v>
      </c>
      <c r="M2" s="74"/>
      <c r="N2" s="73"/>
      <c r="X2" s="52" t="s">
        <v>59</v>
      </c>
      <c r="Y2" s="75" t="s">
        <v>176</v>
      </c>
      <c r="Z2" s="12" t="s">
        <v>150</v>
      </c>
    </row>
    <row r="3" spans="2:26" x14ac:dyDescent="0.25">
      <c r="B3" t="s">
        <v>186</v>
      </c>
      <c r="H3" t="s">
        <v>187</v>
      </c>
      <c r="L3" t="s">
        <v>189</v>
      </c>
      <c r="X3" s="52"/>
      <c r="Y3" s="76"/>
      <c r="Z3" s="12" t="s">
        <v>151</v>
      </c>
    </row>
    <row r="4" spans="2:26" ht="15.75" x14ac:dyDescent="0.25">
      <c r="B4" t="s">
        <v>2</v>
      </c>
      <c r="H4" t="s">
        <v>52</v>
      </c>
      <c r="I4" s="1" t="s">
        <v>96</v>
      </c>
      <c r="J4" s="1"/>
      <c r="L4" t="s">
        <v>26</v>
      </c>
      <c r="M4" s="1"/>
      <c r="N4" s="1"/>
      <c r="X4" s="52"/>
      <c r="Y4" s="76"/>
      <c r="Z4" s="12" t="s">
        <v>152</v>
      </c>
    </row>
    <row r="5" spans="2:26" ht="15.75" x14ac:dyDescent="0.25">
      <c r="B5" t="s">
        <v>109</v>
      </c>
      <c r="H5" t="s">
        <v>53</v>
      </c>
      <c r="I5" s="1" t="s">
        <v>95</v>
      </c>
      <c r="J5" s="1"/>
      <c r="L5" t="s">
        <v>27</v>
      </c>
      <c r="M5" s="1"/>
      <c r="N5" s="1"/>
      <c r="X5" s="52"/>
      <c r="Y5" s="76"/>
      <c r="Z5" s="12" t="s">
        <v>153</v>
      </c>
    </row>
    <row r="6" spans="2:26" ht="15.75" x14ac:dyDescent="0.25">
      <c r="B6" t="s">
        <v>79</v>
      </c>
      <c r="H6" t="s">
        <v>54</v>
      </c>
      <c r="I6" s="1" t="s">
        <v>94</v>
      </c>
      <c r="J6" s="1"/>
      <c r="L6" t="s">
        <v>28</v>
      </c>
      <c r="M6" s="1"/>
      <c r="N6" s="1"/>
      <c r="X6" s="52"/>
      <c r="Y6" s="77"/>
      <c r="Z6" s="12" t="s">
        <v>154</v>
      </c>
    </row>
    <row r="7" spans="2:26" ht="15.75" x14ac:dyDescent="0.25">
      <c r="B7" t="s">
        <v>83</v>
      </c>
      <c r="H7" t="s">
        <v>55</v>
      </c>
      <c r="I7" s="1" t="s">
        <v>98</v>
      </c>
      <c r="J7" s="1"/>
      <c r="L7" t="s">
        <v>29</v>
      </c>
      <c r="M7" s="1"/>
      <c r="N7" s="1"/>
      <c r="Z7" s="13" t="s">
        <v>190</v>
      </c>
    </row>
    <row r="8" spans="2:26" ht="15.75" x14ac:dyDescent="0.25">
      <c r="B8" t="s">
        <v>93</v>
      </c>
      <c r="H8" t="s">
        <v>56</v>
      </c>
      <c r="I8" s="1" t="s">
        <v>97</v>
      </c>
      <c r="J8" s="1"/>
      <c r="L8" t="s">
        <v>30</v>
      </c>
      <c r="M8" s="1"/>
      <c r="N8" s="1"/>
      <c r="X8" s="78" t="s">
        <v>68</v>
      </c>
      <c r="Y8" s="79" t="s">
        <v>180</v>
      </c>
      <c r="Z8" s="14" t="s">
        <v>155</v>
      </c>
    </row>
    <row r="9" spans="2:26" ht="15.75" x14ac:dyDescent="0.25">
      <c r="H9" s="3" t="s">
        <v>100</v>
      </c>
      <c r="I9" s="1"/>
      <c r="J9" s="1"/>
      <c r="K9" s="1"/>
      <c r="L9" s="1"/>
      <c r="M9" s="1"/>
      <c r="N9" s="1"/>
      <c r="X9" s="78"/>
      <c r="Y9" s="80"/>
      <c r="Z9" s="14" t="s">
        <v>156</v>
      </c>
    </row>
    <row r="10" spans="2:26" ht="15.75" x14ac:dyDescent="0.25">
      <c r="H10" s="1" t="s">
        <v>150</v>
      </c>
      <c r="I10" s="1"/>
      <c r="J10" s="1"/>
      <c r="K10" s="1"/>
      <c r="L10" s="11" t="s">
        <v>33</v>
      </c>
      <c r="M10" s="20"/>
      <c r="N10" s="19"/>
      <c r="X10" s="78"/>
      <c r="Y10" s="81"/>
      <c r="Z10" s="14" t="s">
        <v>157</v>
      </c>
    </row>
    <row r="11" spans="2:26" ht="15.75" x14ac:dyDescent="0.25">
      <c r="H11" s="1" t="s">
        <v>151</v>
      </c>
      <c r="I11" s="1"/>
      <c r="J11" s="1"/>
      <c r="K11" s="1"/>
      <c r="L11" s="1" t="s">
        <v>34</v>
      </c>
      <c r="M11" s="1"/>
      <c r="N11" s="1"/>
      <c r="Z11" s="13" t="s">
        <v>190</v>
      </c>
    </row>
    <row r="12" spans="2:26" ht="15.75" x14ac:dyDescent="0.25">
      <c r="B12" s="72" t="s">
        <v>33</v>
      </c>
      <c r="C12" s="74"/>
      <c r="D12" s="73"/>
      <c r="H12" s="1" t="s">
        <v>152</v>
      </c>
      <c r="I12" s="1"/>
      <c r="J12" s="1"/>
      <c r="K12" s="1"/>
      <c r="L12" s="1" t="s">
        <v>35</v>
      </c>
      <c r="M12" s="1"/>
      <c r="N12" s="1"/>
      <c r="X12" s="52" t="s">
        <v>72</v>
      </c>
      <c r="Y12" s="75" t="s">
        <v>178</v>
      </c>
      <c r="Z12" s="12" t="s">
        <v>158</v>
      </c>
    </row>
    <row r="13" spans="2:26" ht="15.75" x14ac:dyDescent="0.25">
      <c r="B13" t="s">
        <v>188</v>
      </c>
      <c r="C13" s="1"/>
      <c r="D13" s="1"/>
      <c r="H13" s="1" t="s">
        <v>153</v>
      </c>
      <c r="I13" s="1"/>
      <c r="J13" s="1"/>
      <c r="K13" s="1"/>
      <c r="L13" s="1" t="s">
        <v>36</v>
      </c>
      <c r="M13" s="1"/>
      <c r="N13" s="1"/>
      <c r="X13" s="52"/>
      <c r="Y13" s="76"/>
      <c r="Z13" s="12" t="s">
        <v>159</v>
      </c>
    </row>
    <row r="14" spans="2:26" ht="15.75" x14ac:dyDescent="0.25">
      <c r="B14" s="1" t="s">
        <v>34</v>
      </c>
      <c r="C14" s="1"/>
      <c r="D14" s="1"/>
      <c r="H14" s="1" t="s">
        <v>154</v>
      </c>
      <c r="I14" s="1"/>
      <c r="J14" s="1"/>
      <c r="K14" s="1"/>
      <c r="L14" s="1" t="s">
        <v>37</v>
      </c>
      <c r="M14" s="1"/>
      <c r="N14" s="1"/>
      <c r="X14" s="52"/>
      <c r="Y14" s="76"/>
      <c r="Z14" s="12" t="s">
        <v>160</v>
      </c>
    </row>
    <row r="15" spans="2:26" ht="15.75" x14ac:dyDescent="0.25">
      <c r="B15" s="1" t="s">
        <v>35</v>
      </c>
      <c r="C15" s="1"/>
      <c r="D15" s="1"/>
      <c r="H15" s="1" t="s">
        <v>162</v>
      </c>
      <c r="I15" s="1"/>
      <c r="J15" s="1"/>
      <c r="K15" s="1"/>
      <c r="L15" s="1" t="s">
        <v>38</v>
      </c>
      <c r="M15" s="1"/>
      <c r="N15" s="1"/>
      <c r="X15" s="52"/>
      <c r="Y15" s="76"/>
      <c r="Z15" s="12" t="s">
        <v>161</v>
      </c>
    </row>
    <row r="16" spans="2:26" ht="15.75" x14ac:dyDescent="0.25">
      <c r="B16" s="1" t="s">
        <v>36</v>
      </c>
      <c r="C16" s="1"/>
      <c r="D16" s="1"/>
      <c r="H16" s="1" t="s">
        <v>164</v>
      </c>
      <c r="I16" s="1"/>
      <c r="J16" s="1"/>
      <c r="K16" s="1"/>
      <c r="L16" s="1" t="s">
        <v>39</v>
      </c>
      <c r="M16" s="1"/>
      <c r="N16" s="1"/>
      <c r="X16" s="52"/>
      <c r="Y16" s="76"/>
      <c r="Z16" s="12" t="s">
        <v>163</v>
      </c>
    </row>
    <row r="17" spans="2:26" ht="15.75" x14ac:dyDescent="0.25">
      <c r="B17" s="1" t="s">
        <v>37</v>
      </c>
      <c r="C17" s="1"/>
      <c r="D17" s="1"/>
      <c r="H17" s="1" t="s">
        <v>155</v>
      </c>
      <c r="I17" s="1"/>
      <c r="J17" s="1"/>
      <c r="K17" s="1"/>
      <c r="L17" s="1" t="s">
        <v>40</v>
      </c>
      <c r="M17" s="1"/>
      <c r="N17" s="1"/>
      <c r="X17" s="52"/>
      <c r="Y17" s="77"/>
      <c r="Z17" s="12" t="s">
        <v>165</v>
      </c>
    </row>
    <row r="18" spans="2:26" ht="15.75" x14ac:dyDescent="0.25">
      <c r="B18" s="1" t="s">
        <v>38</v>
      </c>
      <c r="C18" s="1"/>
      <c r="D18" s="1"/>
      <c r="H18" s="1"/>
      <c r="I18" s="1"/>
      <c r="J18" s="1"/>
      <c r="K18" s="1"/>
      <c r="L18" s="1"/>
      <c r="M18" s="1"/>
      <c r="N18" s="1"/>
      <c r="Z18" s="13" t="s">
        <v>190</v>
      </c>
    </row>
    <row r="19" spans="2:26" ht="15.75" x14ac:dyDescent="0.25">
      <c r="B19" s="1" t="s">
        <v>39</v>
      </c>
      <c r="C19" s="1"/>
      <c r="D19" s="1"/>
      <c r="H19" s="1" t="s">
        <v>156</v>
      </c>
      <c r="I19" s="1"/>
      <c r="J19" s="1"/>
      <c r="K19" s="1"/>
      <c r="L19" s="1" t="s">
        <v>41</v>
      </c>
      <c r="M19" s="1"/>
      <c r="N19" s="1"/>
      <c r="X19" s="52" t="s">
        <v>65</v>
      </c>
      <c r="Y19" s="75" t="s">
        <v>179</v>
      </c>
      <c r="Z19" s="12" t="s">
        <v>149</v>
      </c>
    </row>
    <row r="20" spans="2:26" ht="15.75" x14ac:dyDescent="0.25">
      <c r="B20" s="1" t="s">
        <v>40</v>
      </c>
      <c r="C20" s="1"/>
      <c r="D20" s="1"/>
      <c r="H20" s="1" t="s">
        <v>157</v>
      </c>
      <c r="I20" s="1"/>
      <c r="J20" s="1"/>
      <c r="K20" s="1"/>
      <c r="L20" s="1" t="s">
        <v>42</v>
      </c>
      <c r="M20" s="1"/>
      <c r="N20" s="1"/>
      <c r="X20" s="52"/>
      <c r="Y20" s="76"/>
      <c r="Z20" s="12" t="s">
        <v>166</v>
      </c>
    </row>
    <row r="21" spans="2:26" ht="15.75" x14ac:dyDescent="0.25">
      <c r="B21" s="1" t="s">
        <v>41</v>
      </c>
      <c r="C21" s="1"/>
      <c r="D21" s="1"/>
      <c r="H21" s="1" t="s">
        <v>158</v>
      </c>
      <c r="I21" s="1"/>
      <c r="J21" s="1"/>
      <c r="K21" s="1"/>
      <c r="L21" s="1" t="s">
        <v>43</v>
      </c>
      <c r="M21" s="1"/>
      <c r="N21" s="1"/>
      <c r="X21" s="52"/>
      <c r="Y21" s="76"/>
      <c r="Z21" s="12" t="s">
        <v>167</v>
      </c>
    </row>
    <row r="22" spans="2:26" ht="15.75" x14ac:dyDescent="0.25">
      <c r="B22" s="1" t="s">
        <v>42</v>
      </c>
      <c r="C22" s="1"/>
      <c r="D22" s="1"/>
      <c r="H22" s="1" t="s">
        <v>159</v>
      </c>
      <c r="I22" s="1"/>
      <c r="J22" s="1"/>
      <c r="K22" s="1"/>
      <c r="L22" s="1" t="s">
        <v>44</v>
      </c>
      <c r="M22" s="1"/>
      <c r="N22" s="1"/>
      <c r="X22" s="52"/>
      <c r="Y22" s="76"/>
      <c r="Z22" s="12" t="s">
        <v>162</v>
      </c>
    </row>
    <row r="23" spans="2:26" ht="15.75" x14ac:dyDescent="0.25">
      <c r="B23" s="1" t="s">
        <v>43</v>
      </c>
      <c r="C23" s="1"/>
      <c r="D23" s="1"/>
      <c r="H23" s="1" t="s">
        <v>160</v>
      </c>
      <c r="I23" s="1"/>
      <c r="J23" s="1"/>
      <c r="K23" s="1"/>
      <c r="L23" s="1" t="s">
        <v>45</v>
      </c>
      <c r="M23" s="1"/>
      <c r="N23" s="1"/>
      <c r="X23" s="52"/>
      <c r="Y23" s="76"/>
      <c r="Z23" s="12" t="s">
        <v>164</v>
      </c>
    </row>
    <row r="24" spans="2:26" ht="15.75" x14ac:dyDescent="0.25">
      <c r="B24" s="1" t="s">
        <v>44</v>
      </c>
      <c r="C24" s="1"/>
      <c r="D24" s="1"/>
      <c r="H24" s="1" t="s">
        <v>161</v>
      </c>
      <c r="I24" s="1"/>
      <c r="J24" s="1"/>
      <c r="K24" s="1"/>
      <c r="L24" s="1" t="s">
        <v>46</v>
      </c>
      <c r="M24" s="1"/>
      <c r="N24" s="1"/>
      <c r="X24" s="52"/>
      <c r="Y24" s="77"/>
      <c r="Z24" s="12" t="s">
        <v>168</v>
      </c>
    </row>
    <row r="25" spans="2:26" ht="15.75" x14ac:dyDescent="0.25">
      <c r="B25" s="1" t="s">
        <v>45</v>
      </c>
      <c r="C25" s="1"/>
      <c r="D25" s="1"/>
      <c r="H25" s="1" t="s">
        <v>163</v>
      </c>
      <c r="I25" s="1"/>
      <c r="J25" s="1"/>
      <c r="K25" s="1"/>
      <c r="L25" s="1" t="s">
        <v>47</v>
      </c>
      <c r="M25" s="1"/>
      <c r="N25" s="1"/>
      <c r="Z25" s="13" t="s">
        <v>190</v>
      </c>
    </row>
    <row r="26" spans="2:26" ht="15.75" x14ac:dyDescent="0.25">
      <c r="B26" s="1" t="s">
        <v>46</v>
      </c>
      <c r="C26" s="1"/>
      <c r="D26" s="1"/>
      <c r="H26" s="1" t="s">
        <v>165</v>
      </c>
      <c r="I26" s="1"/>
      <c r="J26" s="1"/>
      <c r="K26" s="1"/>
      <c r="L26" s="1" t="s">
        <v>48</v>
      </c>
      <c r="M26" s="1"/>
      <c r="N26" s="1"/>
      <c r="X26" s="52" t="s">
        <v>85</v>
      </c>
      <c r="Y26" s="75" t="s">
        <v>177</v>
      </c>
      <c r="Z26" s="12" t="s">
        <v>169</v>
      </c>
    </row>
    <row r="27" spans="2:26" ht="15.75" x14ac:dyDescent="0.25">
      <c r="B27" s="1" t="s">
        <v>47</v>
      </c>
      <c r="C27" s="1"/>
      <c r="D27" s="1"/>
      <c r="H27" s="1" t="s">
        <v>166</v>
      </c>
      <c r="I27" s="1"/>
      <c r="J27" s="1"/>
      <c r="K27" s="1"/>
      <c r="L27" s="1" t="s">
        <v>49</v>
      </c>
      <c r="M27" s="1"/>
      <c r="N27" s="1"/>
      <c r="X27" s="52"/>
      <c r="Y27" s="76"/>
      <c r="Z27" s="12" t="s">
        <v>170</v>
      </c>
    </row>
    <row r="28" spans="2:26" ht="15.75" x14ac:dyDescent="0.25">
      <c r="B28" s="1" t="s">
        <v>48</v>
      </c>
      <c r="C28" s="1"/>
      <c r="D28" s="1"/>
      <c r="H28" s="1" t="s">
        <v>167</v>
      </c>
      <c r="I28" s="1"/>
      <c r="J28" s="1"/>
      <c r="K28" s="1"/>
      <c r="L28" s="1" t="s">
        <v>50</v>
      </c>
      <c r="M28" s="1"/>
      <c r="N28" s="1"/>
      <c r="X28" s="52"/>
      <c r="Y28" s="76"/>
      <c r="Z28" s="12" t="s">
        <v>171</v>
      </c>
    </row>
    <row r="29" spans="2:26" ht="15.75" x14ac:dyDescent="0.25">
      <c r="B29" s="1" t="s">
        <v>49</v>
      </c>
      <c r="C29" s="1"/>
      <c r="D29" s="1"/>
      <c r="H29" s="1" t="s">
        <v>168</v>
      </c>
      <c r="I29" s="1"/>
      <c r="J29" s="1"/>
      <c r="K29" s="1"/>
      <c r="L29" s="1"/>
      <c r="M29" s="1"/>
      <c r="N29" s="1"/>
      <c r="X29" s="52"/>
      <c r="Y29" s="76"/>
      <c r="Z29" s="12" t="s">
        <v>172</v>
      </c>
    </row>
    <row r="30" spans="2:26" ht="15.75" x14ac:dyDescent="0.25">
      <c r="B30" s="1" t="s">
        <v>50</v>
      </c>
      <c r="H30" s="1" t="s">
        <v>149</v>
      </c>
      <c r="I30" s="1"/>
      <c r="J30" s="1"/>
      <c r="K30" s="1"/>
      <c r="L30" s="1"/>
      <c r="M30" s="1"/>
      <c r="N30" s="1"/>
      <c r="X30" s="52"/>
      <c r="Y30" s="76"/>
      <c r="Z30" s="12" t="s">
        <v>173</v>
      </c>
    </row>
    <row r="31" spans="2:26" ht="15.75" x14ac:dyDescent="0.25">
      <c r="H31" s="1" t="s">
        <v>169</v>
      </c>
      <c r="I31" s="1"/>
      <c r="J31" s="1"/>
      <c r="K31" s="1"/>
      <c r="L31" s="1"/>
      <c r="M31" s="1"/>
      <c r="N31" s="1"/>
      <c r="X31" s="52"/>
      <c r="Y31" s="76"/>
      <c r="Z31" s="12" t="s">
        <v>174</v>
      </c>
    </row>
    <row r="32" spans="2:26" ht="15.75" customHeight="1" x14ac:dyDescent="0.25">
      <c r="H32" s="1" t="s">
        <v>170</v>
      </c>
      <c r="I32" s="1"/>
      <c r="J32" s="1"/>
      <c r="K32" s="1"/>
      <c r="L32" s="1"/>
      <c r="M32" s="1"/>
      <c r="N32" s="1"/>
      <c r="X32" s="52"/>
      <c r="Y32" s="77"/>
      <c r="Z32" s="12" t="s">
        <v>175</v>
      </c>
    </row>
    <row r="33" spans="2:25" ht="15.75" x14ac:dyDescent="0.25">
      <c r="H33" s="1" t="s">
        <v>171</v>
      </c>
      <c r="I33" s="1"/>
      <c r="J33" s="1"/>
      <c r="K33" s="1"/>
      <c r="L33" s="1"/>
      <c r="M33" s="1"/>
      <c r="N33" s="1"/>
    </row>
    <row r="34" spans="2:25" ht="15.75" x14ac:dyDescent="0.25">
      <c r="H34" s="1" t="s">
        <v>172</v>
      </c>
      <c r="I34" s="1"/>
      <c r="J34" s="1"/>
      <c r="K34" s="1"/>
      <c r="L34" s="1"/>
      <c r="M34" s="1"/>
      <c r="N34" s="1"/>
    </row>
    <row r="35" spans="2:25" ht="15.75" x14ac:dyDescent="0.25">
      <c r="H35" s="1" t="s">
        <v>173</v>
      </c>
      <c r="I35" s="1"/>
      <c r="J35" s="1"/>
      <c r="K35" s="1"/>
      <c r="L35" s="1"/>
      <c r="M35" s="1"/>
      <c r="N35" s="1"/>
    </row>
    <row r="36" spans="2:25" ht="15.75" x14ac:dyDescent="0.25">
      <c r="H36" s="1" t="s">
        <v>174</v>
      </c>
      <c r="I36" s="1"/>
      <c r="J36" s="1"/>
      <c r="K36" s="1"/>
      <c r="L36" s="1"/>
      <c r="M36" s="1"/>
      <c r="N36" s="1"/>
    </row>
    <row r="37" spans="2:25" ht="15.75" customHeight="1" x14ac:dyDescent="0.25">
      <c r="H37" s="1" t="s">
        <v>175</v>
      </c>
      <c r="I37" s="1"/>
      <c r="J37" s="1"/>
      <c r="K37" s="1"/>
      <c r="L37" s="1"/>
      <c r="M37" s="1"/>
      <c r="N37" s="1"/>
    </row>
    <row r="38" spans="2:25" ht="15.75" x14ac:dyDescent="0.25">
      <c r="H38" s="2"/>
      <c r="I38" s="1"/>
      <c r="J38" s="1"/>
      <c r="K38" s="1"/>
      <c r="L38" s="1"/>
      <c r="M38" s="1"/>
      <c r="N38" s="1"/>
    </row>
    <row r="39" spans="2:25" ht="15.75" x14ac:dyDescent="0.25">
      <c r="H39" s="2"/>
      <c r="I39" s="1"/>
      <c r="J39" s="1"/>
      <c r="K39" s="1"/>
      <c r="L39" s="1"/>
      <c r="M39" s="1"/>
      <c r="N39" s="1"/>
      <c r="X39" t="s">
        <v>27</v>
      </c>
      <c r="Y39" s="15" t="s">
        <v>197</v>
      </c>
    </row>
    <row r="40" spans="2:25" ht="15.75" customHeight="1" x14ac:dyDescent="0.25">
      <c r="H40" s="2"/>
      <c r="I40" s="1"/>
      <c r="J40" s="1"/>
      <c r="K40" s="1"/>
      <c r="L40" s="1"/>
      <c r="M40" s="1"/>
      <c r="N40" s="1"/>
      <c r="X40" t="s">
        <v>26</v>
      </c>
      <c r="Y40" s="18" t="s">
        <v>198</v>
      </c>
    </row>
    <row r="41" spans="2:25" ht="15.75" x14ac:dyDescent="0.25">
      <c r="H41" s="2"/>
      <c r="I41" s="1"/>
      <c r="J41" s="1"/>
      <c r="K41" s="1"/>
      <c r="L41" s="1"/>
      <c r="M41" s="1"/>
      <c r="N41" s="1"/>
      <c r="X41" t="s">
        <v>29</v>
      </c>
      <c r="Y41" s="16" t="s">
        <v>199</v>
      </c>
    </row>
    <row r="42" spans="2:25" ht="15.75" x14ac:dyDescent="0.25">
      <c r="H42" s="2"/>
      <c r="I42" s="1"/>
      <c r="J42" s="1"/>
      <c r="K42" s="1"/>
      <c r="L42" s="1"/>
      <c r="M42" s="1"/>
      <c r="N42" s="1"/>
      <c r="X42" t="s">
        <v>30</v>
      </c>
      <c r="Y42" s="17" t="s">
        <v>200</v>
      </c>
    </row>
    <row r="43" spans="2:25" ht="15.75" x14ac:dyDescent="0.25">
      <c r="B43" t="s">
        <v>204</v>
      </c>
      <c r="H43" s="39" t="s">
        <v>308</v>
      </c>
      <c r="I43" s="1"/>
      <c r="J43" s="1"/>
      <c r="K43" s="1"/>
      <c r="L43" s="1"/>
      <c r="M43" s="1"/>
      <c r="N43" s="1"/>
      <c r="X43" t="s">
        <v>28</v>
      </c>
      <c r="Y43" s="15" t="s">
        <v>201</v>
      </c>
    </row>
    <row r="44" spans="2:25" ht="15.75" x14ac:dyDescent="0.25">
      <c r="B44" t="str">
        <f>+'Marco General'!C10</f>
        <v>Gestión Jurídica</v>
      </c>
      <c r="H44" s="39" t="s">
        <v>310</v>
      </c>
      <c r="I44" s="1"/>
      <c r="J44" s="1"/>
      <c r="K44" s="1"/>
      <c r="L44" s="1"/>
      <c r="M44" s="1"/>
      <c r="N44" s="1"/>
    </row>
    <row r="45" spans="2:25" ht="15.75" x14ac:dyDescent="0.25">
      <c r="B45" t="str">
        <f>+'Marco General'!C11</f>
        <v>Adquisición de Bienes y Servicios</v>
      </c>
      <c r="H45" s="39" t="s">
        <v>311</v>
      </c>
    </row>
    <row r="46" spans="2:25" ht="15.75" x14ac:dyDescent="0.25">
      <c r="B46">
        <f>+'Marco General'!D10</f>
        <v>0</v>
      </c>
      <c r="H46" s="39" t="s">
        <v>312</v>
      </c>
    </row>
    <row r="47" spans="2:25" ht="15.75" x14ac:dyDescent="0.25">
      <c r="B47">
        <f>+'Marco General'!D11</f>
        <v>0</v>
      </c>
      <c r="H47" s="39" t="s">
        <v>313</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
  <sheetViews>
    <sheetView zoomScale="85" zoomScaleNormal="85" workbookViewId="0">
      <selection activeCell="E10" sqref="E10"/>
    </sheetView>
  </sheetViews>
  <sheetFormatPr baseColWidth="10" defaultRowHeight="15" x14ac:dyDescent="0.25"/>
  <cols>
    <col min="1" max="1" width="15.42578125" customWidth="1"/>
    <col min="2" max="2" width="12.42578125" bestFit="1" customWidth="1"/>
    <col min="3" max="3" width="30.7109375" customWidth="1"/>
    <col min="4" max="4" width="45.28515625" customWidth="1"/>
    <col min="5" max="5" width="15.42578125" bestFit="1" customWidth="1"/>
    <col min="6" max="6" width="13.5703125" bestFit="1" customWidth="1"/>
    <col min="8" max="8" width="27.28515625" customWidth="1"/>
    <col min="9" max="9" width="24.42578125" customWidth="1"/>
  </cols>
  <sheetData>
    <row r="1" spans="1:20" ht="18.75" x14ac:dyDescent="0.25">
      <c r="A1" s="85" t="s">
        <v>58</v>
      </c>
      <c r="B1" s="85" t="s">
        <v>364</v>
      </c>
      <c r="C1" s="85"/>
      <c r="D1" s="85" t="s">
        <v>365</v>
      </c>
      <c r="E1" s="85" t="s">
        <v>366</v>
      </c>
      <c r="F1" s="86" t="s">
        <v>367</v>
      </c>
      <c r="G1" s="86" t="s">
        <v>368</v>
      </c>
      <c r="H1" s="85" t="s">
        <v>369</v>
      </c>
      <c r="I1" s="85" t="s">
        <v>370</v>
      </c>
      <c r="J1" s="85" t="s">
        <v>371</v>
      </c>
      <c r="K1" s="85"/>
      <c r="L1" s="85" t="s">
        <v>372</v>
      </c>
      <c r="M1" s="85"/>
      <c r="N1" s="85" t="s">
        <v>373</v>
      </c>
      <c r="O1" s="85"/>
      <c r="P1" s="85" t="s">
        <v>374</v>
      </c>
      <c r="Q1" s="85"/>
      <c r="R1" s="85" t="s">
        <v>375</v>
      </c>
      <c r="S1" s="85"/>
      <c r="T1" s="85"/>
    </row>
    <row r="2" spans="1:20" x14ac:dyDescent="0.25">
      <c r="A2" s="85"/>
      <c r="B2" s="85"/>
      <c r="C2" s="85"/>
      <c r="D2" s="85"/>
      <c r="E2" s="85"/>
      <c r="F2" s="87"/>
      <c r="G2" s="87"/>
      <c r="H2" s="85"/>
      <c r="I2" s="85"/>
      <c r="J2" s="85" t="s">
        <v>376</v>
      </c>
      <c r="K2" s="85" t="s">
        <v>377</v>
      </c>
      <c r="L2" s="85" t="s">
        <v>376</v>
      </c>
      <c r="M2" s="85" t="s">
        <v>377</v>
      </c>
      <c r="N2" s="85" t="s">
        <v>376</v>
      </c>
      <c r="O2" s="85" t="s">
        <v>377</v>
      </c>
      <c r="P2" s="85" t="s">
        <v>376</v>
      </c>
      <c r="Q2" s="85" t="s">
        <v>377</v>
      </c>
      <c r="R2" s="85" t="s">
        <v>376</v>
      </c>
      <c r="S2" s="85" t="s">
        <v>377</v>
      </c>
      <c r="T2" s="85" t="s">
        <v>378</v>
      </c>
    </row>
    <row r="3" spans="1:20" x14ac:dyDescent="0.25">
      <c r="A3" s="85"/>
      <c r="B3" s="85"/>
      <c r="C3" s="85"/>
      <c r="D3" s="85"/>
      <c r="E3" s="85"/>
      <c r="F3" s="88"/>
      <c r="G3" s="88"/>
      <c r="H3" s="85"/>
      <c r="I3" s="85"/>
      <c r="J3" s="85"/>
      <c r="K3" s="85"/>
      <c r="L3" s="85"/>
      <c r="M3" s="85"/>
      <c r="N3" s="85"/>
      <c r="O3" s="85"/>
      <c r="P3" s="85"/>
      <c r="Q3" s="85"/>
      <c r="R3" s="85"/>
      <c r="S3" s="85"/>
      <c r="T3" s="85"/>
    </row>
    <row r="4" spans="1:20" ht="54" x14ac:dyDescent="0.25">
      <c r="A4" s="82" t="s">
        <v>30</v>
      </c>
      <c r="B4" s="82" t="s">
        <v>382</v>
      </c>
      <c r="C4" s="82" t="s">
        <v>162</v>
      </c>
      <c r="D4" s="42" t="s">
        <v>215</v>
      </c>
      <c r="E4" s="45">
        <v>0.15</v>
      </c>
      <c r="F4" s="46">
        <f>+E4/SUM($E$4:$E$10)</f>
        <v>0.18749999999999997</v>
      </c>
      <c r="G4" s="47">
        <f>+F4*0.5</f>
        <v>9.3749999999999986E-2</v>
      </c>
      <c r="H4" s="36" t="s">
        <v>217</v>
      </c>
      <c r="I4" s="36" t="s">
        <v>219</v>
      </c>
      <c r="J4" s="22">
        <v>1</v>
      </c>
      <c r="K4" s="36">
        <v>1</v>
      </c>
      <c r="L4" s="24">
        <v>0</v>
      </c>
      <c r="M4" s="36"/>
      <c r="N4" s="30">
        <v>0</v>
      </c>
      <c r="O4" s="36"/>
      <c r="P4" s="30">
        <v>0</v>
      </c>
      <c r="Q4" s="36"/>
      <c r="R4" s="28">
        <f>+J4+L4+N4+P4</f>
        <v>1</v>
      </c>
      <c r="S4" s="21">
        <f>+Q4+O4+M4+K4</f>
        <v>1</v>
      </c>
      <c r="T4" s="23">
        <f t="shared" ref="T4" si="0">IFERROR(S4/R4,"")</f>
        <v>1</v>
      </c>
    </row>
    <row r="5" spans="1:20" ht="54" x14ac:dyDescent="0.25">
      <c r="A5" s="82"/>
      <c r="B5" s="82"/>
      <c r="C5" s="82"/>
      <c r="D5" s="42" t="s">
        <v>220</v>
      </c>
      <c r="E5" s="45">
        <v>0.15</v>
      </c>
      <c r="F5" s="46">
        <f t="shared" ref="F5:F10" si="1">+E5/SUM($E$4:$E$10)</f>
        <v>0.18749999999999997</v>
      </c>
      <c r="G5" s="47">
        <f t="shared" ref="G5:G10" si="2">+F5*0.5</f>
        <v>9.3749999999999986E-2</v>
      </c>
      <c r="H5" s="36" t="s">
        <v>222</v>
      </c>
      <c r="I5" s="36" t="s">
        <v>219</v>
      </c>
      <c r="J5" s="29">
        <v>0</v>
      </c>
      <c r="K5" s="36">
        <v>0</v>
      </c>
      <c r="L5" s="29">
        <v>0.25</v>
      </c>
      <c r="M5" s="29">
        <v>0.25</v>
      </c>
      <c r="N5" s="29">
        <v>0.25</v>
      </c>
      <c r="O5" s="27"/>
      <c r="P5" s="31">
        <v>0.5</v>
      </c>
      <c r="Q5" s="36"/>
      <c r="R5" s="28">
        <f t="shared" ref="R5:R11" si="3">+J5+L5+N5+P5</f>
        <v>1</v>
      </c>
      <c r="S5" s="21">
        <f t="shared" ref="S5:S11" si="4">+Q5+O5+M5+K5</f>
        <v>0.25</v>
      </c>
      <c r="T5" s="23">
        <f t="shared" ref="T5:T11" si="5">IFERROR(S5/R5,"")</f>
        <v>0.25</v>
      </c>
    </row>
    <row r="6" spans="1:20" ht="15" customHeight="1" x14ac:dyDescent="0.25">
      <c r="A6" s="82"/>
      <c r="B6" s="82"/>
      <c r="C6" s="82"/>
      <c r="D6" s="42" t="s">
        <v>223</v>
      </c>
      <c r="E6" s="45">
        <v>7.0000000000000007E-2</v>
      </c>
      <c r="F6" s="46">
        <f t="shared" si="1"/>
        <v>8.7500000000000008E-2</v>
      </c>
      <c r="G6" s="47">
        <f t="shared" si="2"/>
        <v>4.3750000000000004E-2</v>
      </c>
      <c r="H6" s="36" t="s">
        <v>225</v>
      </c>
      <c r="I6" s="36" t="s">
        <v>219</v>
      </c>
      <c r="J6" s="29">
        <v>1</v>
      </c>
      <c r="K6" s="36">
        <v>1</v>
      </c>
      <c r="L6" s="35">
        <v>0</v>
      </c>
      <c r="M6" s="36"/>
      <c r="N6" s="35">
        <v>0</v>
      </c>
      <c r="O6" s="36"/>
      <c r="P6" s="35">
        <v>0</v>
      </c>
      <c r="Q6" s="36"/>
      <c r="R6" s="28">
        <f t="shared" si="3"/>
        <v>1</v>
      </c>
      <c r="S6" s="21">
        <f t="shared" si="4"/>
        <v>1</v>
      </c>
      <c r="T6" s="23">
        <f t="shared" si="5"/>
        <v>1</v>
      </c>
    </row>
    <row r="7" spans="1:20" ht="54" customHeight="1" x14ac:dyDescent="0.25">
      <c r="A7" s="82"/>
      <c r="B7" s="82"/>
      <c r="C7" s="82"/>
      <c r="D7" s="42" t="s">
        <v>215</v>
      </c>
      <c r="E7" s="45">
        <v>0.15</v>
      </c>
      <c r="F7" s="46">
        <f t="shared" si="1"/>
        <v>0.18749999999999997</v>
      </c>
      <c r="G7" s="47">
        <f t="shared" si="2"/>
        <v>9.3749999999999986E-2</v>
      </c>
      <c r="H7" s="36" t="s">
        <v>217</v>
      </c>
      <c r="I7" s="36" t="s">
        <v>219</v>
      </c>
      <c r="J7" s="22">
        <v>1</v>
      </c>
      <c r="K7" s="36">
        <v>1</v>
      </c>
      <c r="L7" s="29">
        <v>0</v>
      </c>
      <c r="M7" s="36"/>
      <c r="N7" s="30">
        <v>0</v>
      </c>
      <c r="O7" s="36"/>
      <c r="P7" s="30">
        <v>0</v>
      </c>
      <c r="Q7" s="36"/>
      <c r="R7" s="28">
        <f t="shared" si="3"/>
        <v>1</v>
      </c>
      <c r="S7" s="21">
        <f t="shared" si="4"/>
        <v>1</v>
      </c>
      <c r="T7" s="23">
        <f t="shared" si="5"/>
        <v>1</v>
      </c>
    </row>
    <row r="8" spans="1:20" ht="28.5" customHeight="1" x14ac:dyDescent="0.25">
      <c r="A8" s="82"/>
      <c r="B8" s="82"/>
      <c r="C8" s="82"/>
      <c r="D8" s="43" t="s">
        <v>220</v>
      </c>
      <c r="E8" s="45">
        <v>0.15</v>
      </c>
      <c r="F8" s="46">
        <f t="shared" si="1"/>
        <v>0.18749999999999997</v>
      </c>
      <c r="G8" s="47">
        <f t="shared" si="2"/>
        <v>9.3749999999999986E-2</v>
      </c>
      <c r="H8" s="35" t="s">
        <v>222</v>
      </c>
      <c r="I8" s="35" t="s">
        <v>219</v>
      </c>
      <c r="J8" s="29">
        <v>0</v>
      </c>
      <c r="K8" s="35">
        <v>0</v>
      </c>
      <c r="L8" s="29">
        <v>0.25</v>
      </c>
      <c r="M8" s="29">
        <v>0.25</v>
      </c>
      <c r="N8" s="29">
        <v>0.25</v>
      </c>
      <c r="O8" s="29"/>
      <c r="P8" s="31">
        <v>0.5</v>
      </c>
      <c r="Q8" s="35"/>
      <c r="R8" s="28">
        <f t="shared" si="3"/>
        <v>1</v>
      </c>
      <c r="S8" s="21">
        <f t="shared" si="4"/>
        <v>0.25</v>
      </c>
      <c r="T8" s="23">
        <f t="shared" si="5"/>
        <v>0.25</v>
      </c>
    </row>
    <row r="9" spans="1:20" ht="90" customHeight="1" x14ac:dyDescent="0.25">
      <c r="A9" s="82"/>
      <c r="B9" s="82"/>
      <c r="C9" s="82"/>
      <c r="D9" s="42" t="s">
        <v>223</v>
      </c>
      <c r="E9" s="45">
        <v>7.0000000000000007E-2</v>
      </c>
      <c r="F9" s="46">
        <f t="shared" si="1"/>
        <v>8.7500000000000008E-2</v>
      </c>
      <c r="G9" s="47">
        <f t="shared" si="2"/>
        <v>4.3750000000000004E-2</v>
      </c>
      <c r="H9" s="36" t="s">
        <v>225</v>
      </c>
      <c r="I9" s="36" t="s">
        <v>219</v>
      </c>
      <c r="J9" s="33">
        <v>1</v>
      </c>
      <c r="K9" s="36">
        <v>1</v>
      </c>
      <c r="L9" s="29">
        <v>0</v>
      </c>
      <c r="M9" s="36"/>
      <c r="N9" s="29">
        <v>0</v>
      </c>
      <c r="O9" s="36"/>
      <c r="P9" s="29">
        <v>0</v>
      </c>
      <c r="Q9" s="36"/>
      <c r="R9" s="28">
        <f t="shared" si="3"/>
        <v>1</v>
      </c>
      <c r="S9" s="21">
        <f t="shared" si="4"/>
        <v>1</v>
      </c>
      <c r="T9" s="23">
        <f t="shared" si="5"/>
        <v>1</v>
      </c>
    </row>
    <row r="10" spans="1:20" ht="90" customHeight="1" x14ac:dyDescent="0.25">
      <c r="A10" s="82"/>
      <c r="B10" s="82"/>
      <c r="C10" s="82"/>
      <c r="D10" s="44" t="s">
        <v>297</v>
      </c>
      <c r="E10" s="45">
        <v>0.06</v>
      </c>
      <c r="F10" s="46">
        <f t="shared" si="1"/>
        <v>7.4999999999999997E-2</v>
      </c>
      <c r="G10" s="47">
        <f t="shared" si="2"/>
        <v>3.7499999999999999E-2</v>
      </c>
      <c r="H10" s="36" t="s">
        <v>299</v>
      </c>
      <c r="I10" s="36" t="s">
        <v>260</v>
      </c>
      <c r="J10" s="34">
        <v>0.25</v>
      </c>
      <c r="K10" s="36"/>
      <c r="L10" s="34">
        <v>0.25</v>
      </c>
      <c r="M10" s="36"/>
      <c r="N10" s="34">
        <v>0.25</v>
      </c>
      <c r="O10" s="36"/>
      <c r="P10" s="34">
        <v>0.25</v>
      </c>
      <c r="Q10" s="36"/>
      <c r="R10" s="28">
        <f t="shared" si="3"/>
        <v>1</v>
      </c>
      <c r="S10" s="21">
        <f t="shared" si="4"/>
        <v>0</v>
      </c>
      <c r="T10" s="23">
        <f t="shared" si="5"/>
        <v>0</v>
      </c>
    </row>
    <row r="11" spans="1:20" ht="90" customHeight="1" x14ac:dyDescent="0.25">
      <c r="A11" s="82"/>
      <c r="B11" s="41" t="s">
        <v>380</v>
      </c>
      <c r="C11" s="41" t="s">
        <v>164</v>
      </c>
      <c r="D11" s="42" t="s">
        <v>227</v>
      </c>
      <c r="E11" s="45">
        <v>0.2</v>
      </c>
      <c r="F11" s="46">
        <v>1</v>
      </c>
      <c r="G11" s="47">
        <f>+F11*0.5</f>
        <v>0.5</v>
      </c>
      <c r="H11" s="36" t="s">
        <v>229</v>
      </c>
      <c r="I11" s="36" t="s">
        <v>219</v>
      </c>
      <c r="J11" s="26">
        <v>0</v>
      </c>
      <c r="K11" s="36">
        <v>0</v>
      </c>
      <c r="L11" s="26">
        <v>2</v>
      </c>
      <c r="M11" s="36">
        <v>2</v>
      </c>
      <c r="N11" s="26">
        <v>2</v>
      </c>
      <c r="O11" s="36"/>
      <c r="P11" s="24">
        <v>2</v>
      </c>
      <c r="Q11" s="35"/>
      <c r="R11" s="28">
        <f t="shared" si="3"/>
        <v>6</v>
      </c>
      <c r="S11" s="21">
        <f t="shared" si="4"/>
        <v>2</v>
      </c>
      <c r="T11" s="23">
        <f t="shared" si="5"/>
        <v>0.33333333333333331</v>
      </c>
    </row>
    <row r="14" spans="1:20" x14ac:dyDescent="0.25">
      <c r="B14" t="s">
        <v>384</v>
      </c>
      <c r="C14" t="s">
        <v>385</v>
      </c>
      <c r="D14" t="s">
        <v>386</v>
      </c>
      <c r="F14" t="s">
        <v>385</v>
      </c>
      <c r="G14" t="s">
        <v>386</v>
      </c>
    </row>
    <row r="15" spans="1:20" x14ac:dyDescent="0.25">
      <c r="B15" t="s">
        <v>387</v>
      </c>
      <c r="C15">
        <f>+SUMPRODUCT(G4:G11,T4:T11)</f>
        <v>0.48854166666666665</v>
      </c>
      <c r="D15">
        <f>1-C15</f>
        <v>0.51145833333333335</v>
      </c>
      <c r="E15" t="s">
        <v>380</v>
      </c>
      <c r="F15" s="40">
        <f>+F11*T11</f>
        <v>0.33333333333333331</v>
      </c>
      <c r="G15" s="40">
        <f t="shared" ref="G15" si="6">1-F15</f>
        <v>0.66666666666666674</v>
      </c>
    </row>
    <row r="16" spans="1:20" x14ac:dyDescent="0.25">
      <c r="E16" t="s">
        <v>382</v>
      </c>
      <c r="F16" s="40">
        <f>+SUMPRODUCT(F4:F10,T4:T10)</f>
        <v>0.64374999999999993</v>
      </c>
      <c r="G16" s="40">
        <f>1-F16</f>
        <v>0.35625000000000007</v>
      </c>
    </row>
    <row r="17" spans="5:7" x14ac:dyDescent="0.25">
      <c r="E17" t="s">
        <v>387</v>
      </c>
      <c r="F17" s="40">
        <f>+C15</f>
        <v>0.48854166666666665</v>
      </c>
      <c r="G17" s="40">
        <f>1-F17</f>
        <v>0.51145833333333335</v>
      </c>
    </row>
    <row r="37" spans="2:16" x14ac:dyDescent="0.25">
      <c r="B37" s="83" t="s">
        <v>379</v>
      </c>
      <c r="C37" s="83"/>
      <c r="D37" s="84" t="s">
        <v>168</v>
      </c>
      <c r="E37" s="84"/>
      <c r="F37" s="84"/>
      <c r="G37" s="84"/>
      <c r="H37" s="84"/>
      <c r="I37" s="84"/>
      <c r="J37" s="84"/>
      <c r="K37" s="84"/>
      <c r="L37" s="84"/>
      <c r="M37" s="84"/>
      <c r="N37" s="84"/>
      <c r="O37" s="84"/>
      <c r="P37" s="84"/>
    </row>
    <row r="38" spans="2:16" x14ac:dyDescent="0.25">
      <c r="B38" s="83" t="s">
        <v>380</v>
      </c>
      <c r="C38" s="83"/>
      <c r="D38" s="84" t="s">
        <v>164</v>
      </c>
      <c r="E38" s="84"/>
      <c r="F38" s="84"/>
      <c r="G38" s="84"/>
      <c r="H38" s="84"/>
      <c r="I38" s="84"/>
      <c r="J38" s="84"/>
      <c r="K38" s="84"/>
      <c r="L38" s="84"/>
      <c r="M38" s="84"/>
      <c r="N38" s="84"/>
      <c r="O38" s="84"/>
      <c r="P38" s="84"/>
    </row>
    <row r="39" spans="2:16" x14ac:dyDescent="0.25">
      <c r="B39" s="83" t="s">
        <v>381</v>
      </c>
      <c r="C39" s="83"/>
      <c r="D39" s="84" t="s">
        <v>166</v>
      </c>
      <c r="E39" s="84"/>
      <c r="F39" s="84"/>
      <c r="G39" s="84"/>
      <c r="H39" s="84"/>
      <c r="I39" s="84"/>
      <c r="J39" s="84"/>
      <c r="K39" s="84"/>
      <c r="L39" s="84"/>
      <c r="M39" s="84"/>
      <c r="N39" s="84"/>
      <c r="O39" s="84"/>
      <c r="P39" s="84"/>
    </row>
    <row r="40" spans="2:16" x14ac:dyDescent="0.25">
      <c r="B40" s="83" t="s">
        <v>382</v>
      </c>
      <c r="C40" s="83"/>
      <c r="D40" s="84" t="s">
        <v>162</v>
      </c>
      <c r="E40" s="84"/>
      <c r="F40" s="84"/>
      <c r="G40" s="84"/>
      <c r="H40" s="84"/>
      <c r="I40" s="84"/>
      <c r="J40" s="84"/>
      <c r="K40" s="84"/>
      <c r="L40" s="84"/>
      <c r="M40" s="84"/>
      <c r="N40" s="84"/>
      <c r="O40" s="84"/>
      <c r="P40" s="84"/>
    </row>
    <row r="41" spans="2:16" x14ac:dyDescent="0.25">
      <c r="B41" s="83" t="s">
        <v>383</v>
      </c>
      <c r="C41" s="83"/>
      <c r="D41" s="84" t="s">
        <v>167</v>
      </c>
      <c r="E41" s="84"/>
      <c r="F41" s="84"/>
      <c r="G41" s="84"/>
      <c r="H41" s="84"/>
      <c r="I41" s="84"/>
      <c r="J41" s="84"/>
      <c r="K41" s="84"/>
      <c r="L41" s="84"/>
      <c r="M41" s="84"/>
      <c r="N41" s="84"/>
      <c r="O41" s="84"/>
      <c r="P41" s="84"/>
    </row>
  </sheetData>
  <mergeCells count="37">
    <mergeCell ref="G1:G3"/>
    <mergeCell ref="A1:A3"/>
    <mergeCell ref="B1:C3"/>
    <mergeCell ref="D1:D3"/>
    <mergeCell ref="E1:E3"/>
    <mergeCell ref="F1:F3"/>
    <mergeCell ref="H1:H3"/>
    <mergeCell ref="I1:I3"/>
    <mergeCell ref="J1:K1"/>
    <mergeCell ref="L1:M1"/>
    <mergeCell ref="N1:O1"/>
    <mergeCell ref="S2:S3"/>
    <mergeCell ref="T2:T3"/>
    <mergeCell ref="R1:T1"/>
    <mergeCell ref="J2:J3"/>
    <mergeCell ref="K2:K3"/>
    <mergeCell ref="L2:L3"/>
    <mergeCell ref="M2:M3"/>
    <mergeCell ref="N2:N3"/>
    <mergeCell ref="O2:O3"/>
    <mergeCell ref="P2:P3"/>
    <mergeCell ref="Q2:Q3"/>
    <mergeCell ref="R2:R3"/>
    <mergeCell ref="P1:Q1"/>
    <mergeCell ref="B41:C41"/>
    <mergeCell ref="D41:P41"/>
    <mergeCell ref="B37:C37"/>
    <mergeCell ref="D37:P37"/>
    <mergeCell ref="B38:C38"/>
    <mergeCell ref="D38:P38"/>
    <mergeCell ref="B39:C39"/>
    <mergeCell ref="D39:P39"/>
    <mergeCell ref="C4:C10"/>
    <mergeCell ref="B4:B10"/>
    <mergeCell ref="A4:A11"/>
    <mergeCell ref="B40:C40"/>
    <mergeCell ref="D40:P40"/>
  </mergeCells>
  <conditionalFormatting sqref="T4:T11">
    <cfRule type="iconSet" priority="1">
      <iconSet iconSet="3TrafficLights2">
        <cfvo type="percent" val="0"/>
        <cfvo type="num" val="0.7"/>
        <cfvo type="num" val="0.9"/>
      </iconSet>
    </cfRule>
    <cfRule type="cellIs" dxfId="2" priority="2" stopIfTrue="1" operator="greaterThan">
      <formula>0.9</formula>
    </cfRule>
    <cfRule type="cellIs" dxfId="1" priority="3" stopIfTrue="1" operator="between">
      <formula>0.7</formula>
      <formula>0.89</formula>
    </cfRule>
    <cfRule type="cellIs" dxfId="0" priority="4" stopIfTrue="1" operator="between">
      <formula>0</formula>
      <formula>0.69</formula>
    </cfRule>
  </conditionalFormatting>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workbookViewId="0">
      <selection activeCell="H24" sqref="H24"/>
    </sheetView>
  </sheetViews>
  <sheetFormatPr baseColWidth="10" defaultColWidth="0" defaultRowHeight="15" x14ac:dyDescent="0.25"/>
  <cols>
    <col min="1" max="2" width="13.5703125" customWidth="1"/>
    <col min="3" max="3" width="22" customWidth="1"/>
    <col min="4" max="4" width="40.28515625" customWidth="1"/>
    <col min="5" max="9" width="5" bestFit="1" customWidth="1"/>
    <col min="10" max="10" width="3.5703125" customWidth="1"/>
    <col min="11" max="11" width="5" bestFit="1" customWidth="1"/>
    <col min="12" max="12" width="4.28515625" customWidth="1"/>
    <col min="13" max="13" width="5" bestFit="1" customWidth="1"/>
    <col min="14" max="14" width="6.28515625" bestFit="1" customWidth="1"/>
    <col min="15" max="15" width="11.140625" bestFit="1" customWidth="1"/>
    <col min="16" max="18" width="11.42578125" hidden="1" customWidth="1"/>
    <col min="19" max="16384" width="11.42578125" hidden="1"/>
  </cols>
  <sheetData>
    <row r="1" spans="1:15" x14ac:dyDescent="0.25">
      <c r="A1" s="48"/>
      <c r="B1" s="48"/>
      <c r="C1" s="48"/>
      <c r="D1" s="48"/>
      <c r="E1" s="48"/>
      <c r="F1" s="48"/>
      <c r="G1" s="48"/>
      <c r="H1" s="48"/>
      <c r="I1" s="48"/>
      <c r="J1" s="48"/>
      <c r="K1" s="48"/>
      <c r="L1" s="48"/>
      <c r="M1" s="48"/>
      <c r="N1" s="48"/>
      <c r="O1" s="48"/>
    </row>
    <row r="2" spans="1:15" x14ac:dyDescent="0.25">
      <c r="A2" s="83" t="s">
        <v>379</v>
      </c>
      <c r="B2" s="83"/>
      <c r="C2" s="84" t="s">
        <v>168</v>
      </c>
      <c r="D2" s="84"/>
      <c r="E2" s="84"/>
      <c r="F2" s="84"/>
      <c r="G2" s="84"/>
      <c r="H2" s="84"/>
      <c r="I2" s="84"/>
      <c r="J2" s="84"/>
      <c r="K2" s="84"/>
      <c r="L2" s="84"/>
      <c r="M2" s="84"/>
      <c r="N2" s="84"/>
      <c r="O2" s="84"/>
    </row>
    <row r="3" spans="1:15" x14ac:dyDescent="0.25">
      <c r="A3" s="83" t="s">
        <v>380</v>
      </c>
      <c r="B3" s="83"/>
      <c r="C3" s="84" t="s">
        <v>164</v>
      </c>
      <c r="D3" s="84"/>
      <c r="E3" s="84"/>
      <c r="F3" s="84"/>
      <c r="G3" s="84"/>
      <c r="H3" s="84"/>
      <c r="I3" s="84"/>
      <c r="J3" s="84"/>
      <c r="K3" s="84"/>
      <c r="L3" s="84"/>
      <c r="M3" s="84"/>
      <c r="N3" s="84"/>
      <c r="O3" s="84"/>
    </row>
    <row r="4" spans="1:15" x14ac:dyDescent="0.25">
      <c r="A4" s="83" t="s">
        <v>381</v>
      </c>
      <c r="B4" s="83"/>
      <c r="C4" s="84" t="s">
        <v>166</v>
      </c>
      <c r="D4" s="84"/>
      <c r="E4" s="84"/>
      <c r="F4" s="84"/>
      <c r="G4" s="84"/>
      <c r="H4" s="84"/>
      <c r="I4" s="84"/>
      <c r="J4" s="84"/>
      <c r="K4" s="84"/>
      <c r="L4" s="84"/>
      <c r="M4" s="84"/>
      <c r="N4" s="84"/>
      <c r="O4" s="84"/>
    </row>
    <row r="5" spans="1:15" x14ac:dyDescent="0.25">
      <c r="A5" s="83" t="s">
        <v>382</v>
      </c>
      <c r="B5" s="83"/>
      <c r="C5" s="84" t="s">
        <v>162</v>
      </c>
      <c r="D5" s="84"/>
      <c r="E5" s="84"/>
      <c r="F5" s="84"/>
      <c r="G5" s="84"/>
      <c r="H5" s="84"/>
      <c r="I5" s="84"/>
      <c r="J5" s="84"/>
      <c r="K5" s="84"/>
      <c r="L5" s="84"/>
      <c r="M5" s="84"/>
      <c r="N5" s="84"/>
      <c r="O5" s="84"/>
    </row>
    <row r="6" spans="1:15" x14ac:dyDescent="0.25">
      <c r="A6" s="83" t="s">
        <v>383</v>
      </c>
      <c r="B6" s="83"/>
      <c r="C6" s="84" t="s">
        <v>167</v>
      </c>
      <c r="D6" s="84"/>
      <c r="E6" s="84"/>
      <c r="F6" s="84"/>
      <c r="G6" s="84"/>
      <c r="H6" s="84"/>
      <c r="I6" s="84"/>
      <c r="J6" s="84"/>
      <c r="K6" s="84"/>
      <c r="L6" s="84"/>
      <c r="M6" s="84"/>
      <c r="N6" s="84"/>
      <c r="O6" s="84"/>
    </row>
    <row r="7" spans="1:15" x14ac:dyDescent="0.25">
      <c r="A7" s="48"/>
      <c r="B7" s="48"/>
      <c r="C7" s="48"/>
      <c r="D7" s="48"/>
      <c r="E7" s="48"/>
      <c r="F7" s="48"/>
      <c r="G7" s="48"/>
      <c r="H7" s="48"/>
      <c r="I7" s="48"/>
      <c r="J7" s="48"/>
      <c r="K7" s="48"/>
      <c r="L7" s="48"/>
      <c r="M7" s="48"/>
      <c r="N7" s="48"/>
      <c r="O7" s="48"/>
    </row>
    <row r="8" spans="1:15" x14ac:dyDescent="0.25">
      <c r="A8" s="48"/>
      <c r="B8" s="48"/>
      <c r="C8" s="48"/>
      <c r="D8" s="48"/>
      <c r="E8" s="48"/>
      <c r="F8" s="48"/>
      <c r="G8" s="48"/>
      <c r="H8" s="48"/>
      <c r="I8" s="48"/>
      <c r="J8" s="48"/>
      <c r="K8" s="48"/>
      <c r="L8" s="48"/>
      <c r="M8" s="48"/>
      <c r="N8" s="48"/>
      <c r="O8" s="48"/>
    </row>
    <row r="9" spans="1:15" x14ac:dyDescent="0.25">
      <c r="A9" s="48"/>
      <c r="B9" s="48"/>
      <c r="C9" s="48"/>
      <c r="E9" s="48"/>
      <c r="F9" s="48"/>
      <c r="G9" s="48"/>
      <c r="H9" s="48"/>
      <c r="I9" s="48"/>
      <c r="J9" s="48"/>
      <c r="K9" s="48"/>
      <c r="L9" s="48"/>
      <c r="M9" s="48"/>
      <c r="N9" s="48"/>
      <c r="O9" s="48"/>
    </row>
    <row r="10" spans="1:15" x14ac:dyDescent="0.25">
      <c r="A10" s="48"/>
      <c r="B10" s="48"/>
      <c r="C10" s="48"/>
      <c r="D10" s="48"/>
      <c r="E10" s="48"/>
      <c r="F10" s="48"/>
      <c r="G10" s="48"/>
      <c r="H10" s="48"/>
      <c r="I10" s="48"/>
      <c r="J10" s="48"/>
      <c r="K10" s="48"/>
      <c r="L10" s="48"/>
      <c r="M10" s="48"/>
      <c r="N10" s="48"/>
      <c r="O10" s="48"/>
    </row>
    <row r="11" spans="1:15" x14ac:dyDescent="0.25">
      <c r="A11" s="48"/>
      <c r="B11" s="48"/>
      <c r="C11" s="48"/>
      <c r="D11" s="48"/>
      <c r="E11" s="48"/>
      <c r="F11" s="48"/>
      <c r="G11" s="48"/>
      <c r="H11" s="48"/>
      <c r="I11" s="48"/>
      <c r="J11" s="48"/>
      <c r="K11" s="48"/>
      <c r="L11" s="48"/>
      <c r="M11" s="48"/>
      <c r="N11" s="48"/>
      <c r="O11" s="48"/>
    </row>
    <row r="12" spans="1:15" x14ac:dyDescent="0.25">
      <c r="A12" s="48"/>
      <c r="B12" s="48"/>
      <c r="C12" s="48"/>
      <c r="D12" s="48"/>
      <c r="E12" s="48"/>
      <c r="F12" s="48"/>
      <c r="G12" s="48"/>
      <c r="H12" s="48"/>
      <c r="I12" s="48"/>
      <c r="J12" s="48"/>
      <c r="K12" s="48"/>
      <c r="L12" s="48"/>
      <c r="M12" s="48"/>
      <c r="N12" s="48"/>
      <c r="O12" s="48"/>
    </row>
    <row r="13" spans="1:15" x14ac:dyDescent="0.25">
      <c r="A13" s="48"/>
      <c r="B13" s="48"/>
      <c r="C13" s="48"/>
      <c r="D13" s="48"/>
      <c r="E13" s="48"/>
      <c r="F13" s="48"/>
      <c r="G13" s="48"/>
      <c r="H13" s="48"/>
      <c r="I13" s="48"/>
      <c r="J13" s="48"/>
      <c r="K13" s="48"/>
      <c r="L13" s="48"/>
      <c r="M13" s="48"/>
      <c r="N13" s="48"/>
      <c r="O13" s="48"/>
    </row>
    <row r="14" spans="1:15" x14ac:dyDescent="0.25">
      <c r="A14" s="48"/>
      <c r="B14" s="48"/>
      <c r="C14" s="48"/>
      <c r="D14" s="48"/>
      <c r="E14" s="48"/>
      <c r="F14" s="48"/>
      <c r="G14" s="48"/>
      <c r="H14" s="48"/>
      <c r="I14" s="48"/>
      <c r="J14" s="48"/>
      <c r="K14" s="48"/>
      <c r="L14" s="48"/>
      <c r="M14" s="48"/>
      <c r="N14" s="48"/>
      <c r="O14" s="48"/>
    </row>
    <row r="15" spans="1:15" x14ac:dyDescent="0.25">
      <c r="A15" s="48"/>
      <c r="B15" s="48"/>
      <c r="C15" s="48"/>
      <c r="D15" s="48"/>
      <c r="E15" s="48"/>
      <c r="F15" s="48"/>
      <c r="G15" s="48"/>
      <c r="H15" s="48"/>
      <c r="I15" s="48"/>
      <c r="J15" s="48"/>
      <c r="K15" s="48"/>
      <c r="L15" s="48"/>
      <c r="M15" s="48"/>
      <c r="N15" s="48"/>
      <c r="O15" s="48"/>
    </row>
    <row r="16" spans="1:15" x14ac:dyDescent="0.25">
      <c r="A16" s="48"/>
      <c r="B16" s="48"/>
      <c r="C16" s="48"/>
      <c r="D16" s="48"/>
      <c r="E16" s="48"/>
      <c r="F16" s="48"/>
      <c r="G16" s="48"/>
      <c r="H16" s="48"/>
      <c r="I16" s="48"/>
      <c r="J16" s="48"/>
      <c r="K16" s="48"/>
      <c r="L16" s="48"/>
      <c r="M16" s="48"/>
      <c r="N16" s="48"/>
      <c r="O16" s="48"/>
    </row>
    <row r="17" spans="1:15" x14ac:dyDescent="0.25">
      <c r="A17" s="48"/>
      <c r="B17" s="48"/>
      <c r="C17" s="48"/>
      <c r="D17" s="48"/>
      <c r="E17" s="48"/>
      <c r="F17" s="48"/>
      <c r="G17" s="48"/>
      <c r="H17" s="48"/>
      <c r="I17" s="48"/>
      <c r="J17" s="48"/>
      <c r="K17" s="48"/>
      <c r="L17" s="48"/>
      <c r="M17" s="48"/>
      <c r="N17" s="48"/>
      <c r="O17" s="48"/>
    </row>
    <row r="18" spans="1:15" x14ac:dyDescent="0.25">
      <c r="A18" s="48"/>
      <c r="B18" s="48"/>
      <c r="C18" s="48"/>
      <c r="D18" s="48"/>
      <c r="E18" s="48"/>
      <c r="F18" s="48"/>
      <c r="G18" s="48"/>
      <c r="H18" s="48"/>
      <c r="I18" s="48"/>
      <c r="J18" s="48"/>
      <c r="K18" s="48"/>
      <c r="L18" s="48"/>
      <c r="M18" s="48"/>
      <c r="N18" s="48"/>
      <c r="O18" s="48"/>
    </row>
    <row r="19" spans="1:15" x14ac:dyDescent="0.25">
      <c r="A19" s="48"/>
      <c r="B19" s="48"/>
      <c r="C19" s="48"/>
      <c r="D19" s="48"/>
      <c r="E19" s="48"/>
      <c r="F19" s="48"/>
      <c r="G19" s="48"/>
      <c r="H19" s="48"/>
      <c r="I19" s="48"/>
      <c r="J19" s="48"/>
      <c r="K19" s="48"/>
      <c r="L19" s="48"/>
      <c r="M19" s="48"/>
      <c r="N19" s="48"/>
      <c r="O19" s="48"/>
    </row>
    <row r="20" spans="1:15" x14ac:dyDescent="0.25">
      <c r="A20" s="48"/>
      <c r="B20" s="48"/>
      <c r="C20" s="48"/>
      <c r="D20" s="48"/>
      <c r="E20" s="48"/>
      <c r="F20" s="48"/>
      <c r="G20" s="48"/>
      <c r="H20" s="48"/>
      <c r="I20" s="48"/>
      <c r="J20" s="48"/>
      <c r="K20" s="48"/>
      <c r="L20" s="48"/>
      <c r="M20" s="48"/>
      <c r="N20" s="48"/>
      <c r="O20" s="48"/>
    </row>
    <row r="21" spans="1:15" s="4" customFormat="1" ht="12.75" x14ac:dyDescent="0.2">
      <c r="A21" s="90" t="s">
        <v>58</v>
      </c>
      <c r="B21" s="90" t="s">
        <v>364</v>
      </c>
      <c r="C21" s="90"/>
      <c r="D21" s="90" t="s">
        <v>365</v>
      </c>
      <c r="E21" s="89" t="s">
        <v>371</v>
      </c>
      <c r="F21" s="89"/>
      <c r="G21" s="89" t="s">
        <v>372</v>
      </c>
      <c r="H21" s="89"/>
      <c r="I21" s="89" t="s">
        <v>373</v>
      </c>
      <c r="J21" s="89"/>
      <c r="K21" s="89" t="s">
        <v>374</v>
      </c>
      <c r="L21" s="89"/>
      <c r="M21" s="89" t="s">
        <v>375</v>
      </c>
      <c r="N21" s="89"/>
      <c r="O21" s="89"/>
    </row>
    <row r="22" spans="1:15" s="4" customFormat="1" ht="12.75" x14ac:dyDescent="0.2">
      <c r="A22" s="90"/>
      <c r="B22" s="90"/>
      <c r="C22" s="90"/>
      <c r="D22" s="90"/>
      <c r="E22" s="49" t="s">
        <v>376</v>
      </c>
      <c r="F22" s="49" t="s">
        <v>377</v>
      </c>
      <c r="G22" s="49" t="s">
        <v>376</v>
      </c>
      <c r="H22" s="49" t="s">
        <v>377</v>
      </c>
      <c r="I22" s="49" t="s">
        <v>376</v>
      </c>
      <c r="J22" s="49" t="s">
        <v>377</v>
      </c>
      <c r="K22" s="49" t="s">
        <v>376</v>
      </c>
      <c r="L22" s="49" t="s">
        <v>377</v>
      </c>
      <c r="M22" s="49" t="s">
        <v>376</v>
      </c>
      <c r="N22" s="49" t="s">
        <v>377</v>
      </c>
      <c r="O22" s="49" t="s">
        <v>378</v>
      </c>
    </row>
    <row r="23" spans="1:15" ht="54" x14ac:dyDescent="0.25">
      <c r="A23" s="82" t="s">
        <v>30</v>
      </c>
      <c r="B23" s="82" t="s">
        <v>379</v>
      </c>
      <c r="C23" s="82" t="s">
        <v>162</v>
      </c>
      <c r="D23" s="42" t="s">
        <v>215</v>
      </c>
    </row>
    <row r="24" spans="1:15" ht="72" x14ac:dyDescent="0.25">
      <c r="A24" s="82"/>
      <c r="B24" s="82"/>
      <c r="C24" s="82"/>
      <c r="D24" s="42" t="s">
        <v>220</v>
      </c>
    </row>
    <row r="25" spans="1:15" ht="36" x14ac:dyDescent="0.25">
      <c r="A25" s="82"/>
      <c r="B25" s="82"/>
      <c r="C25" s="82"/>
      <c r="D25" s="42" t="s">
        <v>223</v>
      </c>
    </row>
    <row r="26" spans="1:15" ht="54" x14ac:dyDescent="0.25">
      <c r="A26" s="82"/>
      <c r="B26" s="82"/>
      <c r="C26" s="82"/>
      <c r="D26" s="42" t="s">
        <v>215</v>
      </c>
    </row>
    <row r="27" spans="1:15" ht="42.75" x14ac:dyDescent="0.25">
      <c r="A27" s="82"/>
      <c r="B27" s="82"/>
      <c r="C27" s="82"/>
      <c r="D27" s="43" t="s">
        <v>220</v>
      </c>
    </row>
    <row r="28" spans="1:15" ht="36" x14ac:dyDescent="0.25">
      <c r="A28" s="82"/>
      <c r="B28" s="82"/>
      <c r="C28" s="82"/>
      <c r="D28" s="42" t="s">
        <v>223</v>
      </c>
    </row>
    <row r="29" spans="1:15" ht="18" x14ac:dyDescent="0.25">
      <c r="A29" s="82"/>
      <c r="B29" s="82"/>
      <c r="C29" s="82"/>
      <c r="D29" s="44" t="s">
        <v>297</v>
      </c>
    </row>
    <row r="30" spans="1:15" ht="72" x14ac:dyDescent="0.25">
      <c r="A30" s="82"/>
      <c r="B30" s="41" t="s">
        <v>380</v>
      </c>
      <c r="C30" s="41" t="s">
        <v>164</v>
      </c>
      <c r="D30" s="42" t="s">
        <v>227</v>
      </c>
    </row>
  </sheetData>
  <mergeCells count="21">
    <mergeCell ref="A2:B2"/>
    <mergeCell ref="C2:O2"/>
    <mergeCell ref="A3:B3"/>
    <mergeCell ref="C3:O3"/>
    <mergeCell ref="A4:B4"/>
    <mergeCell ref="C4:O4"/>
    <mergeCell ref="A5:B5"/>
    <mergeCell ref="C5:O5"/>
    <mergeCell ref="A6:B6"/>
    <mergeCell ref="C6:O6"/>
    <mergeCell ref="A21:A22"/>
    <mergeCell ref="B21:C22"/>
    <mergeCell ref="D21:D22"/>
    <mergeCell ref="E21:F21"/>
    <mergeCell ref="G21:H21"/>
    <mergeCell ref="I21:J21"/>
    <mergeCell ref="A23:A30"/>
    <mergeCell ref="B23:B29"/>
    <mergeCell ref="C23:C29"/>
    <mergeCell ref="K21:L21"/>
    <mergeCell ref="M21:O2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15</vt:i4>
      </vt:variant>
    </vt:vector>
  </HeadingPairs>
  <TitlesOfParts>
    <vt:vector size="23" baseType="lpstr">
      <vt:lpstr>Validac Área Obj. Estr. Proy.</vt:lpstr>
      <vt:lpstr>Marco General</vt:lpstr>
      <vt:lpstr>Act. Estrategias</vt:lpstr>
      <vt:lpstr>Act. Gestión y Seguimiento </vt:lpstr>
      <vt:lpstr>Ejemplo Actividades - Component</vt:lpstr>
      <vt:lpstr>Listas</vt:lpstr>
      <vt:lpstr>Tablero de Control</vt:lpstr>
      <vt:lpstr>Objetivo 5</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lpstr>version_poa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2017-03-27T23:27:07Z</cp:lastPrinted>
  <dcterms:created xsi:type="dcterms:W3CDTF">2013-01-04T03:04:50Z</dcterms:created>
  <dcterms:modified xsi:type="dcterms:W3CDTF">2017-08-09T20:20:15Z</dcterms:modified>
</cp:coreProperties>
</file>